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300" windowHeight="8985" activeTab="1"/>
  </bookViews>
  <sheets>
    <sheet name="Прилож1" sheetId="1" r:id="rId1"/>
    <sheet name="Прилож8" sheetId="2" r:id="rId2"/>
    <sheet name="Прилож9" sheetId="3" r:id="rId3"/>
  </sheets>
  <definedNames>
    <definedName name="_xlnm.Print_Titles" localSheetId="0">'Прилож1'!$13:$13</definedName>
    <definedName name="_xlnm.Print_Titles" localSheetId="1">'Прилож8'!$14:$15</definedName>
    <definedName name="_xlnm.Print_Titles" localSheetId="2">'Прилож9'!$11:$11</definedName>
    <definedName name="_xlnm.Print_Area" localSheetId="0">'Прилож1'!$A$1:$D$185</definedName>
    <definedName name="_xlnm.Print_Area" localSheetId="1">'Прилож8'!$A$1:$G$309</definedName>
    <definedName name="_xlnm.Print_Area" localSheetId="2">'Прилож9'!$A$1:$F$149</definedName>
  </definedNames>
  <calcPr fullCalcOnLoad="1"/>
</workbook>
</file>

<file path=xl/sharedStrings.xml><?xml version="1.0" encoding="utf-8"?>
<sst xmlns="http://schemas.openxmlformats.org/spreadsheetml/2006/main" count="2200" uniqueCount="692">
  <si>
    <t>чистый бюджет</t>
  </si>
  <si>
    <t xml:space="preserve">Другие виды транспорта </t>
  </si>
  <si>
    <t>317 00 00</t>
  </si>
  <si>
    <t>Отдельные мероприятия по другим видам транспорта</t>
  </si>
  <si>
    <t>Информационные технологии и связь</t>
  </si>
  <si>
    <t>330 00 00</t>
  </si>
  <si>
    <t>Отдельные мероприятия связи и информатики</t>
  </si>
  <si>
    <t>337 00 00</t>
  </si>
  <si>
    <t>214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</si>
  <si>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</si>
  <si>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</si>
  <si>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</si>
  <si>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</si>
  <si>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</si>
  <si>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</si>
  <si>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11</t>
  </si>
  <si>
    <t>213</t>
  </si>
  <si>
    <t>05</t>
  </si>
  <si>
    <t xml:space="preserve">Поддержка жилищного хозяйства </t>
  </si>
  <si>
    <t>350 00 00</t>
  </si>
  <si>
    <t>Мероприятия в области жилищного хозяйства по строительству, реконструкции, приобретению жилых домов</t>
  </si>
  <si>
    <t xml:space="preserve">Поддержка коммунального хозяйства </t>
  </si>
  <si>
    <t>351 00 00</t>
  </si>
  <si>
    <t>411</t>
  </si>
  <si>
    <t>Мероприятия по благоустройству городских и сельских поселений</t>
  </si>
  <si>
    <t>412</t>
  </si>
  <si>
    <t>ФЦП" Жилище" на 2002-2010 годы</t>
  </si>
  <si>
    <t>100 04 04</t>
  </si>
  <si>
    <t>Подпрограмма "Переселение граждан РФ из ветхого и аварийного жилищного фонда"</t>
  </si>
  <si>
    <t>197</t>
  </si>
  <si>
    <t>Фонд софинансирования социальных расходов</t>
  </si>
  <si>
    <t>515 00 00</t>
  </si>
  <si>
    <t>06</t>
  </si>
  <si>
    <t>Другие вопросы в области охраны окружающей среды</t>
  </si>
  <si>
    <t>Учреждения, обеспечивающие предоставление услуг в сфере мониторинга окружающей среды</t>
  </si>
  <si>
    <t xml:space="preserve">337 00 00 </t>
  </si>
  <si>
    <t>Реализация государственных функций в области охраны окружающей среды</t>
  </si>
  <si>
    <t>412 00 00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</si>
  <si>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</si>
  <si>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</si>
  <si>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</si>
  <si>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</si>
  <si>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Школы-интернаты</t>
  </si>
  <si>
    <t>422 00 00</t>
  </si>
  <si>
    <t>Учреждения по внешкольной работе с детьми</t>
  </si>
  <si>
    <t>423 00 00</t>
  </si>
  <si>
    <t>Учреждения по внешкольной работе с детьми                                 ( в т.ч. музыкальные школы)</t>
  </si>
  <si>
    <t>Детские дома</t>
  </si>
  <si>
    <t>424 00 00</t>
  </si>
  <si>
    <t>Специальные (коррекционные) учреждения</t>
  </si>
  <si>
    <t>433 00 00</t>
  </si>
  <si>
    <t>429 00 00</t>
  </si>
  <si>
    <t>Переподготовка и повышение квалификации кадров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</si>
  <si>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</si>
  <si>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</si>
  <si>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</si>
  <si>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</si>
  <si>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</si>
  <si>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</si>
  <si>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</si>
  <si>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 xml:space="preserve">Учреждения, обеспечивающие предоставление услуг в сфере образования </t>
  </si>
  <si>
    <t>435 00 00</t>
  </si>
  <si>
    <t>Мероприятия в области образования</t>
  </si>
  <si>
    <t>436 00 00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</si>
  <si>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</si>
  <si>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</si>
  <si>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Государственная поддержка в сфере образования</t>
  </si>
  <si>
    <t>285</t>
  </si>
  <si>
    <t>Культура, кинематография, средства массовой информации</t>
  </si>
  <si>
    <t xml:space="preserve">Культура </t>
  </si>
  <si>
    <t>000 2 02 00000 00 0000 000</t>
  </si>
  <si>
    <t>Безвозмездные поступления от других бюджетов бюджетной системы Российской Федерации</t>
  </si>
  <si>
    <t>Утверждено на 2006 год</t>
  </si>
  <si>
    <t>Бюджет города Калининграда на 2006 год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</si>
  <si>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</si>
  <si>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</si>
  <si>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</si>
  <si>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</si>
  <si>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Мероприятия в сфере культуры, кинемотографии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</si>
  <si>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</si>
  <si>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</si>
  <si>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453</t>
  </si>
  <si>
    <t>Централизованные бухгалтерии</t>
  </si>
  <si>
    <t>Мероприятия в сфере культуры, кинематографии и средств массовой информации</t>
  </si>
  <si>
    <t>Телевидение и радиовещание</t>
  </si>
  <si>
    <t xml:space="preserve">000 00 00 </t>
  </si>
  <si>
    <t>453 00 00</t>
  </si>
  <si>
    <t>Мероприятия в сфере культуры, средств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</si>
  <si>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</si>
  <si>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</si>
  <si>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 xml:space="preserve">450 00 00 </t>
  </si>
  <si>
    <t>Здравоохранение</t>
  </si>
  <si>
    <t>Централизованный бухгалтерии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</si>
  <si>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</si>
  <si>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</si>
  <si>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</si>
  <si>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</si>
  <si>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</si>
  <si>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</si>
  <si>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переливания крови</t>
  </si>
  <si>
    <t>472 00 00</t>
  </si>
  <si>
    <t>Родильные дома</t>
  </si>
  <si>
    <t>476 00 00</t>
  </si>
  <si>
    <t>Станции скорой и неотложной помощи</t>
  </si>
  <si>
    <t>477 00 00</t>
  </si>
  <si>
    <t>Реализация государственных функций в области здравоохранения</t>
  </si>
  <si>
    <t>485 00 00</t>
  </si>
  <si>
    <t xml:space="preserve">Мероприятия в области здравоохранения, спорта физической культуры, туризма </t>
  </si>
  <si>
    <t>455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</si>
  <si>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</si>
  <si>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</si>
  <si>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</si>
  <si>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</si>
  <si>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</si>
  <si>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</si>
  <si>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</si>
  <si>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</si>
  <si>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</si>
  <si>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Дома-интернаты для престарелых и инвалидов</t>
  </si>
  <si>
    <t>501 00 00</t>
  </si>
  <si>
    <t>Учреждения социального обслуживания населения</t>
  </si>
  <si>
    <t>506 00 00</t>
  </si>
  <si>
    <t xml:space="preserve">Предоставление льгот ветеранам труда за счет средств бюджетов субъектов Российской Федерации и местных бюджетов </t>
  </si>
  <si>
    <t xml:space="preserve">Предоставление льгот труженикам тыла за счет средств бюджетов субъектов Российской Федерации и местных бюджетов </t>
  </si>
  <si>
    <t xml:space="preserve">Предоставление льгот многодетным семьям за счет средств бюджетов субъектов Российской Федерации </t>
  </si>
  <si>
    <t>483</t>
  </si>
  <si>
    <t>482</t>
  </si>
  <si>
    <t>Фонд компенсаций</t>
  </si>
  <si>
    <t>519 00 00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</si>
  <si>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</si>
  <si>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</si>
  <si>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</si>
  <si>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 xml:space="preserve">511 00 00 </t>
  </si>
  <si>
    <t>Другие пособия и компенсации</t>
  </si>
  <si>
    <t>755</t>
  </si>
  <si>
    <t>Меры социальной поддержки граждан</t>
  </si>
  <si>
    <t>505 00 00</t>
  </si>
  <si>
    <t>Реализация государственных функций в области социальной политики</t>
  </si>
  <si>
    <t>514 00 00</t>
  </si>
  <si>
    <t>всего</t>
  </si>
  <si>
    <t>Мэрия</t>
  </si>
  <si>
    <t>Городская избирательная комиссия</t>
  </si>
  <si>
    <t>Городской Совет депутатов</t>
  </si>
  <si>
    <t>Комитет по финансам и контролю</t>
  </si>
  <si>
    <t>Мед.вытрезвитель №1</t>
  </si>
  <si>
    <t>Мед.вытрезвитель №2</t>
  </si>
  <si>
    <t>Спец.приемник УВД</t>
  </si>
  <si>
    <t>ГОБ ДПС ГИБДД</t>
  </si>
  <si>
    <t>Отряд ГПС МЧС Калининградской области</t>
  </si>
  <si>
    <t>Комитет жилищно-коммунального хозяйства</t>
  </si>
  <si>
    <t>Комитет строительства и транспорта</t>
  </si>
  <si>
    <t>МУ "Управление по делам ГО и ЧС г.Калининграда"</t>
  </si>
  <si>
    <t>Управление образования</t>
  </si>
  <si>
    <t>Управление здравоохранения</t>
  </si>
  <si>
    <t>Отдел физкультуры и спорта</t>
  </si>
  <si>
    <t>Комитет муниципального имущества</t>
  </si>
  <si>
    <t>Управление внутренних дел Калининградской области</t>
  </si>
  <si>
    <t>Экологический центр "Екат-Калининград"</t>
  </si>
  <si>
    <t>МУ"Эксплуатация здания мэрии"</t>
  </si>
  <si>
    <t>МУ "Центр развития города "Калининград-информ"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</si>
  <si>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</si>
  <si>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</si>
  <si>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</si>
  <si>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</si>
  <si>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</si>
  <si>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>10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</si>
  <si>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</si>
  <si>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</si>
  <si>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</si>
  <si>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</si>
  <si>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</si>
  <si>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</si>
  <si>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</si>
  <si>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</si>
  <si>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</si>
  <si>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</si>
  <si>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</si>
  <si>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</si>
  <si>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</si>
  <si>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</si>
  <si>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</si>
  <si>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</si>
  <si>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</si>
  <si>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</si>
  <si>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</si>
  <si>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</si>
  <si>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</si>
  <si>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</si>
  <si>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</si>
  <si>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</si>
  <si>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</si>
  <si>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</si>
  <si>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</si>
  <si>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</si>
  <si>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</si>
  <si>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</si>
  <si>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</si>
  <si>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</si>
  <si>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</si>
  <si>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</si>
  <si>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</si>
  <si>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</si>
  <si>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</si>
  <si>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Финансовая поддержка на возвратной основе</t>
  </si>
  <si>
    <t>0200</t>
  </si>
  <si>
    <t xml:space="preserve">Национальная оборона 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</si>
  <si>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</si>
  <si>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</si>
  <si>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</si>
  <si>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</si>
  <si>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</si>
  <si>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</si>
  <si>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</si>
  <si>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</si>
  <si>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</si>
  <si>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</si>
  <si>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</si>
  <si>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</si>
  <si>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</si>
  <si>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</si>
  <si>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</si>
  <si>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</si>
  <si>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</si>
  <si>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</si>
  <si>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</si>
  <si>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</si>
  <si>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</si>
  <si>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</si>
  <si>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</si>
  <si>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</si>
  <si>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</si>
  <si>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</si>
  <si>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Мероприятия в области коммунального хозяйства по развитию, реконструкции и замене инженерных сетей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</si>
  <si>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</si>
  <si>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</si>
  <si>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</si>
  <si>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</si>
  <si>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0604</t>
  </si>
  <si>
    <t>Природоохранные мероприятия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</si>
  <si>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</si>
  <si>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</si>
  <si>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</si>
  <si>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</si>
  <si>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</si>
  <si>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</si>
  <si>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</si>
  <si>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</si>
  <si>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</si>
  <si>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</si>
  <si>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</si>
  <si>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</si>
  <si>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</si>
  <si>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</si>
  <si>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</si>
  <si>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</si>
  <si>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</si>
  <si>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</si>
  <si>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</si>
  <si>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</si>
  <si>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</si>
  <si>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</si>
  <si>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</si>
  <si>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</si>
  <si>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</si>
  <si>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</si>
  <si>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</si>
  <si>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</si>
  <si>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</si>
  <si>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</si>
  <si>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</si>
  <si>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</si>
  <si>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</si>
  <si>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</si>
  <si>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</si>
  <si>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</si>
  <si>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</si>
  <si>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</si>
  <si>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Оказание социальной помощи</t>
  </si>
  <si>
    <t>Мероприятия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</si>
  <si>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</si>
  <si>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</si>
  <si>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</si>
  <si>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</si>
  <si>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</si>
  <si>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</si>
  <si>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Субвенции на оплату жилищно-коммунальных услуг отдельным категориям граждан</t>
  </si>
  <si>
    <t>1004</t>
  </si>
  <si>
    <t>Опека, попечительство</t>
  </si>
  <si>
    <t>0701</t>
  </si>
  <si>
    <t>Дошкольное образование</t>
  </si>
  <si>
    <t>0501</t>
  </si>
  <si>
    <t>Жилищное хозяйство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</si>
  <si>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</si>
  <si>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</si>
  <si>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Доплаты к пенсиям   муниципальных служащих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</si>
  <si>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</si>
  <si>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</si>
  <si>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</si>
  <si>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</si>
  <si>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</si>
  <si>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Единый налог на вмененный доход для отдельных видов деятельности</t>
  </si>
  <si>
    <t xml:space="preserve">Налоги на имущество 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</si>
  <si>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</si>
  <si>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</si>
  <si>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</si>
  <si>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</si>
  <si>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 xml:space="preserve">Налог на прибыль организаций, зачисляемый в местные бюджеты (в части сумм по расчетам за 2004 год и погашения задолженности прошлых лет) </t>
  </si>
  <si>
    <t>НЕНАЛОГОВЫЕ ДОХОДЫ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</si>
  <si>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</si>
  <si>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</si>
  <si>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</si>
  <si>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</si>
  <si>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</si>
  <si>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000 1 16 00000 00 0000 000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</si>
  <si>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</si>
  <si>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</si>
  <si>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</si>
  <si>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Прочие поступления от использования имущества , находящегося в государственной и муниципальной собственности</t>
  </si>
  <si>
    <t>РАСХОДЫ</t>
  </si>
  <si>
    <t>Функционирование высших органов исполнительной власти  органов местных администраций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</si>
  <si>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</si>
  <si>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</si>
  <si>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</si>
  <si>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</si>
  <si>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</si>
  <si>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</si>
  <si>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000 1 11 05000 00 0000 120</t>
  </si>
  <si>
    <t>000 02 01 00 00 00 0000 800</t>
  </si>
  <si>
    <t>000 02 01 00 00 00 0000 700</t>
  </si>
  <si>
    <t xml:space="preserve">       Предоставление бюджетных кредитов </t>
  </si>
  <si>
    <t xml:space="preserve">       Возврат бюджетных кредитов </t>
  </si>
  <si>
    <t>000 1 01 00000 00 0000 000</t>
  </si>
  <si>
    <t>000 1 03 00000 00 0000 000</t>
  </si>
  <si>
    <t>000 1 05 00000 00 0000 000</t>
  </si>
  <si>
    <t>000 1 06 00000 00 0000 000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</si>
  <si>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</si>
  <si>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</si>
  <si>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</si>
  <si>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000 1 12 00000 00 0000 000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</si>
  <si>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</si>
  <si>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</si>
  <si>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</si>
  <si>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</si>
  <si>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000 1 14 00000 00 0000 000</t>
  </si>
  <si>
    <t>Доходы о продажи материальных и нематериальных активов</t>
  </si>
  <si>
    <t>000 08 00 00 00 00 0000 000</t>
  </si>
  <si>
    <t>Остатки средств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</si>
  <si>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</si>
  <si>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</si>
  <si>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</si>
  <si>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000 1 11 02000 00 0000 120</t>
  </si>
  <si>
    <t>Доходы от размещения временно свободных средств местных бюджетов</t>
  </si>
  <si>
    <t>(тыс. руб.)</t>
  </si>
  <si>
    <t>ЖКХ</t>
  </si>
  <si>
    <t xml:space="preserve">в разрезе функциональной классификации 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</si>
  <si>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</si>
  <si>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</si>
  <si>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</si>
  <si>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</si>
  <si>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</si>
  <si>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</si>
  <si>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</si>
  <si>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</si>
  <si>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</si>
  <si>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</si>
  <si>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</si>
  <si>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</si>
  <si>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</si>
  <si>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</si>
  <si>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 01</t>
  </si>
  <si>
    <t>02 </t>
  </si>
  <si>
    <t>000 00 00 </t>
  </si>
  <si>
    <t>000 </t>
  </si>
  <si>
    <t>001 00 00</t>
  </si>
  <si>
    <t>Высшее должностное лицо органа местного самоуправления</t>
  </si>
  <si>
    <t>02</t>
  </si>
  <si>
    <t xml:space="preserve">001 00 00 </t>
  </si>
  <si>
    <t>010</t>
  </si>
  <si>
    <t>Центральный аппарат</t>
  </si>
  <si>
    <t>005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</si>
  <si>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</si>
  <si>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</si>
  <si>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</si>
  <si>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</si>
  <si>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Члены законодательной (представительной) власти местного самоуправления</t>
  </si>
  <si>
    <t>027</t>
  </si>
  <si>
    <t xml:space="preserve">Функционирование высших органов исполнительной власти субъектов Российской Федерации, местных администраций </t>
  </si>
  <si>
    <t>04</t>
  </si>
  <si>
    <t> 000 00 00</t>
  </si>
  <si>
    <t>07</t>
  </si>
  <si>
    <t>000 00 00</t>
  </si>
  <si>
    <t>Члены избирательной комиссии местного самоуправления</t>
  </si>
  <si>
    <t>092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</si>
  <si>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</si>
  <si>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</si>
  <si>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</si>
  <si>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</si>
  <si>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</si>
  <si>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</si>
  <si>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>Обеспечение деятельности подведомственных учреждений</t>
  </si>
  <si>
    <t>327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</si>
  <si>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</si>
  <si>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</si>
  <si>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</si>
  <si>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Учреждения по обеспечению хозяйственного обслуживания</t>
  </si>
  <si>
    <t>093 00 00</t>
  </si>
  <si>
    <t>Национальная оборона</t>
  </si>
  <si>
    <t>2090000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</si>
  <si>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</si>
  <si>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</si>
  <si>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</si>
  <si>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08</t>
  </si>
  <si>
    <t>Воинские формирования (органы, подразделения)</t>
  </si>
  <si>
    <t>202 00 00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</si>
  <si>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</si>
  <si>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</si>
  <si>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</si>
  <si>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</si>
  <si>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</si>
  <si>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</si>
  <si>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</si>
  <si>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</si>
  <si>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</si>
  <si>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</si>
  <si>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</si>
  <si>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Субсидии</t>
  </si>
  <si>
    <t>Региональные целевые программы</t>
  </si>
  <si>
    <t>522 00 00</t>
  </si>
  <si>
    <t>Строительство объектов для нужд отрасли</t>
  </si>
  <si>
    <t>Непрограммные инвестиции в основные фонды</t>
  </si>
  <si>
    <t xml:space="preserve">102 00 00 </t>
  </si>
  <si>
    <t>Строительство объектов общегражданского назначения</t>
  </si>
  <si>
    <t>102 00 00</t>
  </si>
  <si>
    <t>Национальная  экономика</t>
  </si>
  <si>
    <t>517 00 00</t>
  </si>
  <si>
    <t xml:space="preserve">Транспорт                                                            </t>
  </si>
  <si>
    <t>Аренда</t>
  </si>
  <si>
    <t>Платные</t>
  </si>
  <si>
    <t>Областные средства</t>
  </si>
  <si>
    <t>Инвестиционная программа</t>
  </si>
  <si>
    <t>Аля</t>
  </si>
  <si>
    <t>Лена</t>
  </si>
  <si>
    <t>Наташа</t>
  </si>
  <si>
    <t>Ира</t>
  </si>
  <si>
    <t>Света</t>
  </si>
  <si>
    <t>Нина</t>
  </si>
  <si>
    <t>Структура расходов городского бюджета на 2006 год</t>
  </si>
  <si>
    <t>ЦБФ</t>
  </si>
  <si>
    <t>182 1 06 05000 02 0000 110</t>
  </si>
  <si>
    <t xml:space="preserve"> Налог на игорный бизнес</t>
  </si>
  <si>
    <t>Субвенции  на  обеспечение государственных гарантий прав граждан на получение общедоступного и бесплатного начального общего, основного общего и среднего (полного) общего  образования в общеобразовательных учреждениях</t>
  </si>
  <si>
    <t>Субвенции на предоставление гражданам субсидий на оплату жилья и коммунальных услуг</t>
  </si>
  <si>
    <t>Субвенции на предоставление мер социальной поддержки ветеранам труда в части льгот на оплату жилья и коммунальных услуг</t>
  </si>
  <si>
    <t>Субвенции на предоставление мер социальной поддержки многодетных семей в части льгот на оплату жилья и коммунальных услуг</t>
  </si>
  <si>
    <t>руковдства и управленияв сфере установленных функций</t>
  </si>
  <si>
    <t>обеспечение деятельности учреждений социального обслуживания населения</t>
  </si>
  <si>
    <t>предоставления мер социальной поддержки малоимущим гражданам</t>
  </si>
  <si>
    <t>Субвенции на обеспечение отдельных государственных полномочий в сфере социальной поддержки населения в части:</t>
  </si>
  <si>
    <t>Субвенции на обеспечение отдельных государственных полномочий в сфере сельского хозяйства в части:</t>
  </si>
  <si>
    <t>Субвенции на обеспечение деятельности комиссии по делам несовершеннолетних</t>
  </si>
  <si>
    <t>Субвенции на оплату жилищно-коммунальных услуг отдельным категориям граждан за счет Федерального фонда компенсаций</t>
  </si>
  <si>
    <t>Субвенции на осуществление государственных полномочий по подготовке и проведению Всероссийской сельскохозяйственной переписи за счет Федерального фонда компенсаций</t>
  </si>
  <si>
    <t xml:space="preserve">Субсидии на обеспечение питания учащихся из малообеспеченных семей в муниципальных общеообразовательных учреждениях </t>
  </si>
  <si>
    <t>Субсидии на текущее содержание детских домов</t>
  </si>
  <si>
    <t xml:space="preserve">Субсидии на  обеспечение детей первого - второго годов жизни специальными молочными продуктами детского питания </t>
  </si>
  <si>
    <t>Субсидии на  обеспечение мер по повышению заработной платы работникам бюджетной сферы</t>
  </si>
  <si>
    <t>239</t>
  </si>
  <si>
    <t>мер поддержки сельсохозяйственного производства, в том числе</t>
  </si>
  <si>
    <t>на обеспечение субсидирования животноводства</t>
  </si>
  <si>
    <t>на обеспечение субсидирования растениеводства</t>
  </si>
  <si>
    <t>на обеспечение субсидирования процентой ставки по кредитам</t>
  </si>
  <si>
    <t>Платные р.пл.</t>
  </si>
  <si>
    <t>Платные р.пл</t>
  </si>
  <si>
    <t>Оля</t>
  </si>
  <si>
    <t>Сельское хозяйство и рыболовство</t>
  </si>
  <si>
    <t>Животноводство</t>
  </si>
  <si>
    <t>260 00 00</t>
  </si>
  <si>
    <t>Сельскохозяйственное производство</t>
  </si>
  <si>
    <t>335</t>
  </si>
  <si>
    <t>Субсидирование процентных ставок</t>
  </si>
  <si>
    <t>340</t>
  </si>
  <si>
    <t>Мероприятия в области сельскохозяйственного производства</t>
  </si>
  <si>
    <t>342</t>
  </si>
  <si>
    <t>Отдел поддержки сельскохозяйственного производства</t>
  </si>
  <si>
    <t>налог на имущество</t>
  </si>
  <si>
    <t>216</t>
  </si>
  <si>
    <t>097</t>
  </si>
  <si>
    <t>Проведение выборов в законодательные (представительные) органы власти местного самоуправления</t>
  </si>
  <si>
    <t>045</t>
  </si>
  <si>
    <t>018</t>
  </si>
  <si>
    <t>Бюджет города Калининграда на 2006 год по главным распорядителям, распорядителям и получателям бюджетных средств</t>
  </si>
  <si>
    <t>дополнительно</t>
  </si>
  <si>
    <t>Дополнительно</t>
  </si>
  <si>
    <t>Доплнительно</t>
  </si>
  <si>
    <t>Ведомственная  кдассификация</t>
  </si>
  <si>
    <t>МУ "Калининградский городской архив"</t>
  </si>
  <si>
    <t>Комитет архитектуры и градостроительства</t>
  </si>
  <si>
    <t>Изменения ко 2 чтению</t>
  </si>
  <si>
    <t>Изменения ко  2чтению</t>
  </si>
  <si>
    <t>Изменения ко 2 чтению (ЖКХ)</t>
  </si>
  <si>
    <t>Изменения ко  2чтению (ЖКХ)</t>
  </si>
  <si>
    <t>Изменения ко 2 чтению (зарплате)</t>
  </si>
  <si>
    <t>Изменения ко  2чтению (зарплата)</t>
  </si>
  <si>
    <t xml:space="preserve">Отдел милиции по борьбе с правонарушениями в сфере потребительского рынка и исполнению административного законодательства </t>
  </si>
  <si>
    <t>Платные род. Пл.</t>
  </si>
  <si>
    <t>Платные Лена пл и благотвор</t>
  </si>
  <si>
    <t>0602</t>
  </si>
  <si>
    <t>Природоохранные учреждения</t>
  </si>
  <si>
    <t>411 00 00</t>
  </si>
  <si>
    <t>333</t>
  </si>
  <si>
    <t>Компенсация части затрат на приобретение средств химизации</t>
  </si>
  <si>
    <t>Изменения ко  3 чтению (Груничева)</t>
  </si>
  <si>
    <t>Изменения ко  3 чтению (Иванов)</t>
  </si>
  <si>
    <t>Изменения ко  3 чтению (Шатрова)</t>
  </si>
  <si>
    <t>Изменения ко  3 чтению (Панкратова)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</si>
  <si>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</si>
  <si>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</si>
  <si>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</si>
  <si>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</si>
  <si>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</si>
  <si>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</si>
  <si>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</si>
  <si>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 ко  2чтению (в т.ч.школы-)</t>
  </si>
  <si>
    <t>028</t>
  </si>
  <si>
    <t>064</t>
  </si>
  <si>
    <t>006</t>
  </si>
  <si>
    <t>007</t>
  </si>
  <si>
    <t>038</t>
  </si>
  <si>
    <t>039</t>
  </si>
  <si>
    <t>177</t>
  </si>
  <si>
    <t>188</t>
  </si>
  <si>
    <t>МУ "Центр информационно-коммуникационных технологий"</t>
  </si>
  <si>
    <t>020 00 00</t>
  </si>
  <si>
    <t>600</t>
  </si>
  <si>
    <t>200</t>
  </si>
  <si>
    <t>300</t>
  </si>
  <si>
    <t>400</t>
  </si>
  <si>
    <t>500</t>
  </si>
  <si>
    <t>710</t>
  </si>
  <si>
    <t>743</t>
  </si>
  <si>
    <t>744</t>
  </si>
  <si>
    <t>741</t>
  </si>
  <si>
    <t>747</t>
  </si>
  <si>
    <t>711</t>
  </si>
  <si>
    <t>800</t>
  </si>
  <si>
    <t>900</t>
  </si>
  <si>
    <t>260</t>
  </si>
  <si>
    <t>360</t>
  </si>
  <si>
    <t>460</t>
  </si>
  <si>
    <t>752</t>
  </si>
  <si>
    <t>751</t>
  </si>
  <si>
    <t>754</t>
  </si>
  <si>
    <t>753</t>
  </si>
  <si>
    <t>724</t>
  </si>
  <si>
    <t>940</t>
  </si>
  <si>
    <t>Изменения</t>
  </si>
  <si>
    <t>Субсидии на вознаграждение за классное руководство в общеобразовательных учреждениях за счет средств федерального бюджета</t>
  </si>
  <si>
    <t>000 2 02 03040 04 0000 151</t>
  </si>
  <si>
    <t>Взаимные расчеты</t>
  </si>
  <si>
    <t>Налог на имущество</t>
  </si>
  <si>
    <t>182 1 05 02000 02 0000 110</t>
  </si>
  <si>
    <t>182 1 06 01020 04 0000 110</t>
  </si>
  <si>
    <t xml:space="preserve"> Налог на имущество физических лиц, зачисляемый в бюджеты городских округов</t>
  </si>
  <si>
    <t xml:space="preserve"> Земельный налог, зачисляемый в бюджеты городских округов</t>
  </si>
  <si>
    <t>028 1 11 05011 01 0000 120</t>
  </si>
  <si>
    <t>028 1 11 05012 04 0000 120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</si>
  <si>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</si>
  <si>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028 1 11 05034 04 1000 120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</si>
  <si>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</si>
  <si>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028 1 11 07014 04 0000 120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</si>
  <si>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</si>
  <si>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000 1 11 08040 00 0000 120</t>
  </si>
  <si>
    <t>Прочие поступления от использования имущества, находящегося в собственности городских округов</t>
  </si>
  <si>
    <t>028 1 11 08044 04 0000 120</t>
  </si>
  <si>
    <t>064 1 11 08044 04 0000 120</t>
  </si>
  <si>
    <t>000 1 11 05030 00 0000 120</t>
  </si>
  <si>
    <t>Доходы от сдачи а аренду имущества, находящегося в оперативном управлении  органов госуд.власти, органов местного самоуправления и созданных ими учреждений и в хозяйственном ведении гос.унитарных предприятий и муниципальных унитарных предприятий</t>
  </si>
  <si>
    <t xml:space="preserve">Управление культуры мэрии </t>
  </si>
  <si>
    <t>Управление социальной политики</t>
  </si>
  <si>
    <t>Управление по делам молодежи</t>
  </si>
  <si>
    <t xml:space="preserve">                                                                                                                    Приложение  № 1</t>
  </si>
  <si>
    <t xml:space="preserve">               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</si>
  <si>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                депутатов Калининграда</t>
  </si>
  <si>
    <t xml:space="preserve">                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</si>
  <si>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                 депутатов Калининграда</t>
  </si>
  <si>
    <t xml:space="preserve">                                                   Приложение  № 16</t>
  </si>
  <si>
    <t xml:space="preserve">                                                   к решению городского Совета</t>
  </si>
  <si>
    <t xml:space="preserve">                                                    депутатов Калининграда</t>
  </si>
  <si>
    <t xml:space="preserve">                                                    № 458 от 26 декабря 2005 г. </t>
  </si>
  <si>
    <t xml:space="preserve">                                                                                                                    № 458 от 26 декабря 2005 г. </t>
  </si>
  <si>
    <t>инвестиционная</t>
  </si>
  <si>
    <t>Субвенция на выполнение федеральных полномочий по государственной регистрации актов гражданского состояния</t>
  </si>
  <si>
    <t>000 02 01 02 00 04 0000 710</t>
  </si>
  <si>
    <t>000 02 01 02 00 04 0000 810</t>
  </si>
  <si>
    <t>000 06 01 00 00 04 0000 430</t>
  </si>
  <si>
    <t>000 05 00 00 00 04 0000 630</t>
  </si>
  <si>
    <t>000 08 02 01 00 04 0000 510</t>
  </si>
  <si>
    <t>000 08 02 01 00 04 0000 610</t>
  </si>
  <si>
    <t>аренда</t>
  </si>
  <si>
    <t>Уточнения</t>
  </si>
  <si>
    <t>Сверка</t>
  </si>
  <si>
    <t>Отклонения</t>
  </si>
  <si>
    <t>Утверждено</t>
  </si>
  <si>
    <t>По АЦК</t>
  </si>
  <si>
    <t>ЦБФ уточнение2</t>
  </si>
  <si>
    <t>Областная государственная Программа "Информатизация  органов государственной власти Калининградской области (2003-2006 годы)"</t>
  </si>
  <si>
    <t xml:space="preserve">            к решению городского Совета</t>
  </si>
  <si>
    <t xml:space="preserve">            депутатов Калининграда</t>
  </si>
  <si>
    <t xml:space="preserve">            Приложение  № 17</t>
  </si>
  <si>
    <t xml:space="preserve">            № 458 от 26 декабря 2005 г. 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</si>
  <si>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</si>
  <si>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</si>
  <si>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ИСТОЧНИКИ ВНУТРЕННЕГО ФИНАНСИРОВАНИЯ 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</si>
  <si>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</si>
  <si>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</si>
  <si>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</si>
  <si>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</si>
  <si>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</si>
  <si>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</si>
  <si>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</si>
  <si>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</si>
  <si>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</si>
  <si>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</si>
  <si>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000 02 01 01 00 04 0000 810</t>
  </si>
  <si>
    <t>000 02 01 02 00 00 0000 810</t>
  </si>
  <si>
    <t>Увеличение прочих остатков денежных средств бюджетов городских округов</t>
  </si>
  <si>
    <t>Уменьшение остатков денежных средств финансовых резервов бюджетов городских округов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</si>
  <si>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</si>
  <si>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</si>
  <si>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акций и иных форм участия в капитале, находящихся в собственности городских округов</t>
  </si>
  <si>
    <t xml:space="preserve"> 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</si>
  <si>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городских округов</t>
  </si>
  <si>
    <t>ИТОГО НАЛОГОВЫХ И НЕНАЛОГОВЫХ ДОХОДОВ</t>
  </si>
  <si>
    <t>182 1 06 06000 04 0000 110</t>
  </si>
  <si>
    <t>Арендная плата 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</si>
  <si>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Приказы</t>
  </si>
  <si>
    <t>Изменения классификации</t>
  </si>
  <si>
    <t>0304</t>
  </si>
  <si>
    <t>Органы юстиции</t>
  </si>
  <si>
    <t>608</t>
  </si>
  <si>
    <t>Государственная регистрация актов гражданского состояния</t>
  </si>
  <si>
    <t xml:space="preserve">452 00 00 </t>
  </si>
  <si>
    <t xml:space="preserve">795 00 00 </t>
  </si>
  <si>
    <t>Целевые программы муниципальных образований</t>
  </si>
  <si>
    <t>795 00 00</t>
  </si>
  <si>
    <t>623</t>
  </si>
  <si>
    <t>Ежемесячное денежное вознаграждение за классное руководство</t>
  </si>
  <si>
    <t xml:space="preserve">525 00 00 </t>
  </si>
  <si>
    <t>525 00 00</t>
  </si>
  <si>
    <t xml:space="preserve">Учреждения, обеспечивающие предоставление услуг по оздоровлению детей </t>
  </si>
  <si>
    <t>617</t>
  </si>
  <si>
    <t>Подготовка и проведение сельскохозяйственной переписи</t>
  </si>
  <si>
    <t>520 00 00</t>
  </si>
  <si>
    <t>624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</si>
  <si>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</si>
  <si>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медицинских сестрам "Скорой медицинской помощи"</t>
  </si>
  <si>
    <t>Субвенция на обеспечение отдельных государственных полномочий в сфере социальной поддержки  населения в части выплаты регионального пособия в натуральной форме</t>
  </si>
  <si>
    <t>Субвенция на предоставление мер социальной поддержки многодетных семей в части бесплатного обеспечения комплектом детской одежды для посещения школьных занятий</t>
  </si>
  <si>
    <t>Субсидии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</si>
  <si>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развитие спорта  в области высших достижений</t>
  </si>
  <si>
    <t>Субсидия на реконструкцию Советского проспекта</t>
  </si>
  <si>
    <t>Субсидия не мероприятия по организации оздоровительной кампании детей и подростков</t>
  </si>
  <si>
    <t>000 2 02 05000 00 0000 151</t>
  </si>
  <si>
    <t>000 2 02 09000 00 0000 151</t>
  </si>
  <si>
    <t>Субсидии на осуществление государственной поддержки племенного животноводства</t>
  </si>
  <si>
    <t>Субсидии на дизтопливо сельскохозяйственным производителям</t>
  </si>
  <si>
    <t>Субвенция на 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</si>
  <si>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</si>
  <si>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611</t>
  </si>
  <si>
    <t>доходы (ФСС)</t>
  </si>
  <si>
    <t>000 2 03 04000 04 0000 180</t>
  </si>
  <si>
    <t>000 2 07 04000 04 0000 180</t>
  </si>
  <si>
    <t>Безвозмездные поступления от государственных организаций в бюджеты городских округов</t>
  </si>
  <si>
    <t>Прочие безвозмездные поступления в бюджеты городских округов</t>
  </si>
  <si>
    <t>аренда, платные, ЦБФ</t>
  </si>
  <si>
    <t>Предоставление гражданам субсидий на оплату жилого помещения и коммунальных услуг</t>
  </si>
  <si>
    <t>571</t>
  </si>
  <si>
    <t>Мероприятия по реформированию жилищно-коммунального хозяйства</t>
  </si>
  <si>
    <t>572</t>
  </si>
  <si>
    <t>563</t>
  </si>
  <si>
    <t>Обеспечение мер социальной поодержки ветеранов труда</t>
  </si>
  <si>
    <t>Перераспределение</t>
  </si>
  <si>
    <t>платные</t>
  </si>
  <si>
    <t>Средства бюджетов на реализацию федеральной адресной инвестиционной программы (на стр-во мостового перехода через р.Старая и Новая Преголя)</t>
  </si>
  <si>
    <t>Земльный налог (по обязательствам, возникшим до 01.01.2006г.)</t>
  </si>
  <si>
    <t>182 1 09 04050 03 0000 110</t>
  </si>
  <si>
    <t xml:space="preserve">                                                   Приложение  № 8</t>
  </si>
  <si>
    <t xml:space="preserve">            Приложение  № 9</t>
  </si>
  <si>
    <t xml:space="preserve">                                                    №           от 12 июля 2006 г. </t>
  </si>
  <si>
    <t>275 от 12 июля 2006г.</t>
  </si>
  <si>
    <t xml:space="preserve">                                                                                                                        №  275  от  12 июля 2006 г. </t>
  </si>
  <si>
    <t xml:space="preserve">            № 275   от 12 июля 2006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</si>
</sst>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2"/>
      <color indexed="12"/>
      <name val="Arial Cyr"/>
      <family val="0"/>
    </font>
    <font>
      <b/>
      <sz val="13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 indent="2"/>
    </xf>
    <xf numFmtId="0" fontId="5" fillId="0" borderId="1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justify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/>
    </xf>
    <xf numFmtId="4" fontId="6" fillId="0" borderId="1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justify"/>
    </xf>
    <xf numFmtId="0" fontId="1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49" fontId="21" fillId="0" borderId="5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3" fillId="0" borderId="2" xfId="0" applyFont="1" applyBorder="1" applyAlignment="1">
      <alignment wrapText="1"/>
    </xf>
    <xf numFmtId="49" fontId="3" fillId="0" borderId="6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1" fillId="0" borderId="2" xfId="0" applyFont="1" applyBorder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6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/>
    </xf>
    <xf numFmtId="0" fontId="24" fillId="0" borderId="0" xfId="15" applyFont="1" applyAlignment="1">
      <alignment/>
    </xf>
    <xf numFmtId="49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5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2" xfId="0" applyBorder="1" applyAlignment="1">
      <alignment/>
    </xf>
    <xf numFmtId="3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2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7" fillId="0" borderId="1" xfId="0" applyNumberFormat="1" applyFont="1" applyBorder="1" applyAlignment="1" applyProtection="1">
      <alignment horizontal="left" vertical="center" wrapText="1" indent="2"/>
      <protection locked="0"/>
    </xf>
    <xf numFmtId="4" fontId="27" fillId="2" borderId="1" xfId="0" applyNumberFormat="1" applyFont="1" applyFill="1" applyBorder="1" applyAlignment="1" applyProtection="1">
      <alignment horizontal="left" vertical="center" wrapText="1" indent="2"/>
      <protection locked="0"/>
    </xf>
    <xf numFmtId="0" fontId="2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4" fontId="27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4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168" fontId="1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8" fontId="15" fillId="0" borderId="1" xfId="0" applyNumberFormat="1" applyFont="1" applyFill="1" applyBorder="1" applyAlignment="1">
      <alignment/>
    </xf>
    <xf numFmtId="168" fontId="14" fillId="0" borderId="1" xfId="0" applyNumberFormat="1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2" fontId="28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168" fontId="6" fillId="0" borderId="5" xfId="0" applyNumberFormat="1" applyFont="1" applyFill="1" applyBorder="1" applyAlignment="1">
      <alignment horizontal="right" indent="1"/>
    </xf>
    <xf numFmtId="168" fontId="5" fillId="0" borderId="5" xfId="0" applyNumberFormat="1" applyFont="1" applyFill="1" applyBorder="1" applyAlignment="1">
      <alignment horizontal="right" inden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4" fillId="0" borderId="13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8" fontId="14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68" fontId="5" fillId="0" borderId="5" xfId="0" applyNumberFormat="1" applyFont="1" applyBorder="1" applyAlignment="1">
      <alignment horizontal="right" wrapText="1"/>
    </xf>
    <xf numFmtId="168" fontId="6" fillId="0" borderId="7" xfId="0" applyNumberFormat="1" applyFont="1" applyBorder="1" applyAlignment="1">
      <alignment/>
    </xf>
    <xf numFmtId="0" fontId="8" fillId="0" borderId="0" xfId="0" applyFont="1" applyAlignment="1">
      <alignment horizontal="left" vertical="justify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/>
    </xf>
    <xf numFmtId="168" fontId="5" fillId="0" borderId="0" xfId="0" applyNumberFormat="1" applyFont="1" applyAlignment="1">
      <alignment/>
    </xf>
    <xf numFmtId="168" fontId="6" fillId="0" borderId="1" xfId="0" applyNumberFormat="1" applyFont="1" applyFill="1" applyBorder="1" applyAlignment="1">
      <alignment horizontal="right" indent="1"/>
    </xf>
    <xf numFmtId="49" fontId="14" fillId="0" borderId="7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right" indent="1"/>
    </xf>
    <xf numFmtId="168" fontId="18" fillId="0" borderId="0" xfId="0" applyNumberFormat="1" applyFont="1" applyAlignment="1">
      <alignment horizontal="left"/>
    </xf>
    <xf numFmtId="168" fontId="18" fillId="0" borderId="0" xfId="0" applyNumberFormat="1" applyFont="1" applyAlignment="1">
      <alignment/>
    </xf>
    <xf numFmtId="168" fontId="1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right"/>
    </xf>
    <xf numFmtId="168" fontId="1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1" xfId="0" applyNumberFormat="1" applyFont="1" applyBorder="1" applyAlignment="1">
      <alignment/>
    </xf>
    <xf numFmtId="168" fontId="15" fillId="0" borderId="2" xfId="0" applyNumberFormat="1" applyFont="1" applyFill="1" applyBorder="1" applyAlignment="1">
      <alignment/>
    </xf>
    <xf numFmtId="3" fontId="14" fillId="0" borderId="2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/>
    </xf>
    <xf numFmtId="168" fontId="14" fillId="0" borderId="0" xfId="0" applyNumberFormat="1" applyFont="1" applyAlignment="1">
      <alignment/>
    </xf>
    <xf numFmtId="168" fontId="15" fillId="0" borderId="1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 horizontal="left"/>
    </xf>
    <xf numFmtId="168" fontId="3" fillId="0" borderId="6" xfId="0" applyNumberFormat="1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0" fillId="0" borderId="2" xfId="0" applyNumberFormat="1" applyBorder="1" applyAlignment="1">
      <alignment/>
    </xf>
    <xf numFmtId="168" fontId="8" fillId="0" borderId="5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 wrapText="1" indent="1"/>
    </xf>
    <xf numFmtId="168" fontId="7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168" fontId="13" fillId="0" borderId="0" xfId="0" applyNumberFormat="1" applyFont="1" applyBorder="1" applyAlignment="1">
      <alignment horizontal="left"/>
    </xf>
    <xf numFmtId="168" fontId="15" fillId="0" borderId="0" xfId="0" applyNumberFormat="1" applyFont="1" applyAlignment="1">
      <alignment/>
    </xf>
    <xf numFmtId="0" fontId="10" fillId="0" borderId="14" xfId="0" applyFont="1" applyBorder="1" applyAlignment="1">
      <alignment wrapText="1"/>
    </xf>
    <xf numFmtId="168" fontId="3" fillId="0" borderId="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5" fillId="0" borderId="18" xfId="0" applyNumberFormat="1" applyFont="1" applyBorder="1" applyAlignment="1">
      <alignment/>
    </xf>
    <xf numFmtId="168" fontId="8" fillId="0" borderId="1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horizontal="right" wrapText="1" inden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right" wrapText="1"/>
    </xf>
    <xf numFmtId="168" fontId="5" fillId="0" borderId="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3" fillId="0" borderId="19" xfId="0" applyNumberFormat="1" applyFont="1" applyBorder="1" applyAlignment="1">
      <alignment horizontal="center" vertical="center" wrapText="1"/>
    </xf>
    <xf numFmtId="168" fontId="3" fillId="0" borderId="20" xfId="0" applyNumberFormat="1" applyFont="1" applyBorder="1" applyAlignment="1">
      <alignment horizontal="center" vertical="center" wrapText="1"/>
    </xf>
    <xf numFmtId="168" fontId="6" fillId="0" borderId="7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8" fontId="5" fillId="0" borderId="7" xfId="0" applyNumberFormat="1" applyFont="1" applyFill="1" applyBorder="1" applyAlignment="1">
      <alignment/>
    </xf>
    <xf numFmtId="168" fontId="6" fillId="0" borderId="7" xfId="0" applyNumberFormat="1" applyFont="1" applyFill="1" applyBorder="1" applyAlignment="1">
      <alignment/>
    </xf>
    <xf numFmtId="168" fontId="8" fillId="0" borderId="7" xfId="0" applyNumberFormat="1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right" indent="1"/>
    </xf>
    <xf numFmtId="168" fontId="5" fillId="0" borderId="7" xfId="0" applyNumberFormat="1" applyFont="1" applyFill="1" applyBorder="1" applyAlignment="1">
      <alignment horizontal="right" indent="1"/>
    </xf>
    <xf numFmtId="168" fontId="7" fillId="0" borderId="7" xfId="0" applyNumberFormat="1" applyFont="1" applyFill="1" applyBorder="1" applyAlignment="1">
      <alignment horizontal="center" vertical="center" wrapText="1"/>
    </xf>
    <xf numFmtId="168" fontId="7" fillId="0" borderId="17" xfId="0" applyNumberFormat="1" applyFont="1" applyFill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right" wrapText="1"/>
    </xf>
    <xf numFmtId="168" fontId="5" fillId="0" borderId="17" xfId="0" applyNumberFormat="1" applyFont="1" applyBorder="1" applyAlignment="1">
      <alignment horizontal="right" wrapText="1"/>
    </xf>
    <xf numFmtId="168" fontId="7" fillId="0" borderId="21" xfId="0" applyNumberFormat="1" applyFont="1" applyBorder="1" applyAlignment="1">
      <alignment horizontal="center" wrapText="1"/>
    </xf>
    <xf numFmtId="168" fontId="3" fillId="0" borderId="22" xfId="0" applyNumberFormat="1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168" fontId="8" fillId="0" borderId="16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right" indent="1"/>
    </xf>
    <xf numFmtId="168" fontId="5" fillId="0" borderId="16" xfId="0" applyNumberFormat="1" applyFont="1" applyFill="1" applyBorder="1" applyAlignment="1">
      <alignment horizontal="right" indent="1"/>
    </xf>
    <xf numFmtId="168" fontId="7" fillId="0" borderId="16" xfId="0" applyNumberFormat="1" applyFont="1" applyFill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right" wrapText="1"/>
    </xf>
    <xf numFmtId="168" fontId="7" fillId="0" borderId="23" xfId="0" applyNumberFormat="1" applyFont="1" applyBorder="1" applyAlignment="1">
      <alignment horizontal="center" wrapText="1"/>
    </xf>
    <xf numFmtId="168" fontId="5" fillId="0" borderId="7" xfId="0" applyNumberFormat="1" applyFont="1" applyFill="1" applyBorder="1" applyAlignment="1">
      <alignment horizontal="right" vertical="center" wrapText="1"/>
    </xf>
    <xf numFmtId="168" fontId="3" fillId="0" borderId="24" xfId="0" applyNumberFormat="1" applyFont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right" indent="1"/>
    </xf>
    <xf numFmtId="168" fontId="5" fillId="0" borderId="16" xfId="0" applyNumberFormat="1" applyFont="1" applyFill="1" applyBorder="1" applyAlignment="1">
      <alignment horizontal="right" vertical="center" indent="1"/>
    </xf>
    <xf numFmtId="168" fontId="22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11" fillId="0" borderId="0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168" fontId="29" fillId="0" borderId="8" xfId="0" applyNumberFormat="1" applyFont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5" fillId="0" borderId="16" xfId="0" applyNumberFormat="1" applyFont="1" applyFill="1" applyBorder="1" applyAlignment="1">
      <alignment horizontal="right" vertical="center" wrapText="1"/>
    </xf>
    <xf numFmtId="168" fontId="5" fillId="0" borderId="16" xfId="0" applyNumberFormat="1" applyFont="1" applyFill="1" applyBorder="1" applyAlignment="1">
      <alignment horizontal="right" wrapText="1"/>
    </xf>
    <xf numFmtId="168" fontId="6" fillId="0" borderId="5" xfId="0" applyNumberFormat="1" applyFont="1" applyFill="1" applyBorder="1" applyAlignment="1">
      <alignment/>
    </xf>
    <xf numFmtId="168" fontId="5" fillId="0" borderId="5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 horizontal="right" wrapText="1"/>
    </xf>
    <xf numFmtId="168" fontId="5" fillId="0" borderId="5" xfId="0" applyNumberFormat="1" applyFont="1" applyFill="1" applyBorder="1" applyAlignment="1">
      <alignment horizontal="right" wrapText="1"/>
    </xf>
    <xf numFmtId="168" fontId="3" fillId="0" borderId="25" xfId="0" applyNumberFormat="1" applyFont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right"/>
    </xf>
    <xf numFmtId="168" fontId="18" fillId="0" borderId="0" xfId="0" applyNumberFormat="1" applyFont="1" applyFill="1" applyAlignment="1">
      <alignment/>
    </xf>
    <xf numFmtId="168" fontId="4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right"/>
    </xf>
    <xf numFmtId="168" fontId="3" fillId="0" borderId="8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/>
    </xf>
    <xf numFmtId="168" fontId="5" fillId="0" borderId="5" xfId="0" applyNumberFormat="1" applyFont="1" applyFill="1" applyBorder="1" applyAlignment="1">
      <alignment/>
    </xf>
    <xf numFmtId="168" fontId="7" fillId="0" borderId="21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Alignment="1">
      <alignment/>
    </xf>
    <xf numFmtId="168" fontId="13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8" fontId="3" fillId="0" borderId="27" xfId="0" applyNumberFormat="1" applyFont="1" applyBorder="1" applyAlignment="1">
      <alignment horizontal="center" vertical="center" wrapText="1"/>
    </xf>
    <xf numFmtId="168" fontId="20" fillId="0" borderId="26" xfId="0" applyNumberFormat="1" applyFont="1" applyBorder="1" applyAlignment="1">
      <alignment/>
    </xf>
    <xf numFmtId="168" fontId="5" fillId="0" borderId="11" xfId="0" applyNumberFormat="1" applyFont="1" applyBorder="1" applyAlignment="1">
      <alignment horizontal="right" indent="1"/>
    </xf>
    <xf numFmtId="0" fontId="6" fillId="0" borderId="28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left"/>
    </xf>
    <xf numFmtId="0" fontId="15" fillId="0" borderId="5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4" TargetMode="External" /><Relationship Id="rId2" Type="http://schemas.openxmlformats.org/officeDocument/2006/relationships/hyperlink" Target="_ftnref3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49"/>
  <sheetViews>
    <sheetView view="pageBreakPreview" zoomScale="75" zoomScaleNormal="70" zoomScaleSheetLayoutView="75" workbookViewId="0" topLeftCell="A1">
      <pane xSplit="2" ySplit="13" topLeftCell="C18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W12" sqref="AW12"/>
    </sheetView>
  </sheetViews>
  <sheetFormatPr defaultColWidth="9.00390625" defaultRowHeight="12.75"/>
  <cols>
    <col min="1" max="1" width="36.25390625" style="0" customWidth="1"/>
    <col min="2" max="2" width="68.375" style="0" customWidth="1"/>
    <col min="3" max="3" width="19.375" style="142" hidden="1" customWidth="1"/>
    <col min="4" max="4" width="18.375" style="142" customWidth="1"/>
    <col min="5" max="5" width="16.875" style="142" hidden="1" customWidth="1"/>
    <col min="6" max="6" width="14.625" style="142" hidden="1" customWidth="1"/>
    <col min="7" max="7" width="14.25390625" style="142" hidden="1" customWidth="1"/>
    <col min="8" max="8" width="12.125" style="142" hidden="1" customWidth="1"/>
    <col min="9" max="9" width="12.75390625" style="142" hidden="1" customWidth="1"/>
    <col min="10" max="10" width="13.625" style="142" hidden="1" customWidth="1"/>
    <col min="11" max="12" width="17.75390625" style="142" hidden="1" customWidth="1"/>
    <col min="13" max="13" width="17.75390625" style="238" hidden="1" customWidth="1"/>
    <col min="14" max="31" width="17.75390625" style="142" hidden="1" customWidth="1"/>
    <col min="32" max="32" width="14.625" style="142" hidden="1" customWidth="1"/>
    <col min="33" max="33" width="15.25390625" style="142" hidden="1" customWidth="1"/>
    <col min="34" max="34" width="14.25390625" style="142" hidden="1" customWidth="1"/>
    <col min="35" max="35" width="11.625" style="142" hidden="1" customWidth="1"/>
    <col min="36" max="46" width="14.25390625" style="142" hidden="1" customWidth="1"/>
  </cols>
  <sheetData>
    <row r="1" spans="1:55" ht="16.5" customHeight="1">
      <c r="A1" s="71"/>
      <c r="B1" s="245" t="s">
        <v>580</v>
      </c>
      <c r="C1" s="245"/>
      <c r="D1" s="245"/>
      <c r="E1" s="137"/>
      <c r="F1" s="138"/>
      <c r="G1" s="138"/>
      <c r="H1" s="138"/>
      <c r="I1" s="138"/>
      <c r="J1" s="138"/>
      <c r="K1" s="138"/>
      <c r="L1" s="138"/>
      <c r="M1" s="22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71"/>
      <c r="AV1" s="71"/>
      <c r="AW1" s="71"/>
      <c r="AX1" s="71"/>
      <c r="AY1" s="71"/>
      <c r="AZ1" s="71"/>
      <c r="BA1" s="71"/>
      <c r="BB1" s="71"/>
      <c r="BC1" s="71"/>
    </row>
    <row r="2" spans="1:55" ht="16.5" customHeight="1">
      <c r="A2" s="71"/>
      <c r="B2" s="245" t="s">
        <v>581</v>
      </c>
      <c r="C2" s="245"/>
      <c r="D2" s="245"/>
      <c r="E2" s="137"/>
      <c r="F2" s="138"/>
      <c r="G2" s="138"/>
      <c r="H2" s="138"/>
      <c r="I2" s="138"/>
      <c r="J2" s="138"/>
      <c r="K2" s="138"/>
      <c r="L2" s="138"/>
      <c r="M2" s="22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71"/>
      <c r="AV2" s="71"/>
      <c r="AW2" s="71"/>
      <c r="AX2" s="71"/>
      <c r="AY2" s="71"/>
      <c r="AZ2" s="71"/>
      <c r="BA2" s="71"/>
      <c r="BB2" s="71"/>
      <c r="BC2" s="71"/>
    </row>
    <row r="3" spans="1:55" ht="16.5" customHeight="1">
      <c r="A3" s="71"/>
      <c r="B3" s="122" t="s">
        <v>582</v>
      </c>
      <c r="C3" s="137"/>
      <c r="D3" s="137"/>
      <c r="E3" s="137"/>
      <c r="F3" s="138"/>
      <c r="G3" s="138"/>
      <c r="H3" s="138"/>
      <c r="I3" s="138"/>
      <c r="J3" s="138"/>
      <c r="K3" s="138"/>
      <c r="L3" s="138"/>
      <c r="M3" s="22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71"/>
      <c r="AV3" s="71"/>
      <c r="AW3" s="71"/>
      <c r="AX3" s="71"/>
      <c r="AY3" s="71"/>
      <c r="AZ3" s="71"/>
      <c r="BA3" s="71"/>
      <c r="BB3" s="71"/>
      <c r="BC3" s="71"/>
    </row>
    <row r="4" spans="1:55" ht="16.5" customHeight="1">
      <c r="A4" s="71"/>
      <c r="B4" s="245" t="s">
        <v>690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71"/>
      <c r="AW4" s="71"/>
      <c r="AX4" s="71"/>
      <c r="AY4" s="71"/>
      <c r="AZ4" s="71"/>
      <c r="BA4" s="71"/>
      <c r="BB4" s="71"/>
      <c r="BC4" s="71"/>
    </row>
    <row r="5" spans="1:55" ht="9.75" customHeight="1">
      <c r="A5" s="71"/>
      <c r="B5" s="122"/>
      <c r="C5" s="137"/>
      <c r="D5" s="137"/>
      <c r="E5" s="137"/>
      <c r="F5" s="138"/>
      <c r="G5" s="138"/>
      <c r="H5" s="138"/>
      <c r="I5" s="138"/>
      <c r="J5" s="138"/>
      <c r="K5" s="138"/>
      <c r="L5" s="138"/>
      <c r="M5" s="22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71"/>
      <c r="AV5" s="71"/>
      <c r="AW5" s="71"/>
      <c r="AX5" s="71"/>
      <c r="AY5" s="71"/>
      <c r="AZ5" s="71"/>
      <c r="BA5" s="71"/>
      <c r="BB5" s="71"/>
      <c r="BC5" s="71"/>
    </row>
    <row r="6" spans="1:55" ht="16.5" customHeight="1">
      <c r="A6" s="71"/>
      <c r="B6" s="245" t="s">
        <v>580</v>
      </c>
      <c r="C6" s="245"/>
      <c r="D6" s="245"/>
      <c r="E6" s="137"/>
      <c r="F6" s="138"/>
      <c r="G6" s="138"/>
      <c r="H6" s="138"/>
      <c r="I6" s="138"/>
      <c r="J6" s="138"/>
      <c r="K6" s="138"/>
      <c r="L6" s="138"/>
      <c r="M6" s="22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71"/>
      <c r="AV6" s="71"/>
      <c r="AW6" s="71"/>
      <c r="AX6" s="71"/>
      <c r="AY6" s="71"/>
      <c r="AZ6" s="71"/>
      <c r="BA6" s="71"/>
      <c r="BB6" s="71"/>
      <c r="BC6" s="71"/>
    </row>
    <row r="7" spans="1:55" ht="16.5" customHeight="1">
      <c r="A7" s="71"/>
      <c r="B7" s="245" t="s">
        <v>583</v>
      </c>
      <c r="C7" s="245"/>
      <c r="D7" s="245"/>
      <c r="E7" s="137"/>
      <c r="F7" s="138"/>
      <c r="G7" s="138"/>
      <c r="H7" s="138"/>
      <c r="I7" s="138"/>
      <c r="J7" s="138"/>
      <c r="K7" s="138"/>
      <c r="L7" s="138"/>
      <c r="M7" s="22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71"/>
      <c r="AV7" s="71"/>
      <c r="AW7" s="71"/>
      <c r="AX7" s="71"/>
      <c r="AY7" s="71"/>
      <c r="AZ7" s="71"/>
      <c r="BA7" s="71"/>
      <c r="BB7" s="71"/>
      <c r="BC7" s="71"/>
    </row>
    <row r="8" spans="1:55" ht="16.5" customHeight="1">
      <c r="A8" s="71"/>
      <c r="B8" s="122" t="s">
        <v>584</v>
      </c>
      <c r="C8" s="137"/>
      <c r="D8" s="137"/>
      <c r="E8" s="137"/>
      <c r="F8" s="138"/>
      <c r="G8" s="138"/>
      <c r="H8" s="138"/>
      <c r="I8" s="138"/>
      <c r="J8" s="138"/>
      <c r="K8" s="138"/>
      <c r="L8" s="138"/>
      <c r="M8" s="22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71"/>
      <c r="AV8" s="71"/>
      <c r="AW8" s="71"/>
      <c r="AX8" s="71"/>
      <c r="AY8" s="71"/>
      <c r="AZ8" s="71"/>
      <c r="BA8" s="71"/>
      <c r="BB8" s="71"/>
      <c r="BC8" s="71"/>
    </row>
    <row r="9" spans="1:55" ht="16.5" customHeight="1">
      <c r="A9" s="71"/>
      <c r="B9" s="122" t="s">
        <v>589</v>
      </c>
      <c r="C9" s="137"/>
      <c r="D9" s="137"/>
      <c r="E9" s="137"/>
      <c r="F9" s="138"/>
      <c r="G9" s="138"/>
      <c r="H9" s="138"/>
      <c r="I9" s="138"/>
      <c r="J9" s="138"/>
      <c r="K9" s="138"/>
      <c r="L9" s="138"/>
      <c r="M9" s="22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71"/>
      <c r="AV9" s="71"/>
      <c r="AW9" s="71"/>
      <c r="AX9" s="71"/>
      <c r="AY9" s="71"/>
      <c r="AZ9" s="71"/>
      <c r="BA9" s="71"/>
      <c r="BB9" s="71"/>
      <c r="BC9" s="71"/>
    </row>
    <row r="10" spans="1:55" ht="16.5" customHeight="1">
      <c r="A10" s="71"/>
      <c r="B10" s="69"/>
      <c r="C10" s="138"/>
      <c r="D10" s="138"/>
      <c r="E10" s="138"/>
      <c r="F10" s="138"/>
      <c r="G10" s="138" t="s">
        <v>447</v>
      </c>
      <c r="H10" s="138" t="s">
        <v>682</v>
      </c>
      <c r="I10" s="138" t="s">
        <v>598</v>
      </c>
      <c r="J10" s="138" t="s">
        <v>604</v>
      </c>
      <c r="K10" s="138"/>
      <c r="L10" s="138"/>
      <c r="M10" s="22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71"/>
      <c r="AV10" s="71"/>
      <c r="AW10" s="71"/>
      <c r="AX10" s="71"/>
      <c r="AY10" s="71"/>
      <c r="AZ10" s="71"/>
      <c r="BA10" s="71"/>
      <c r="BB10" s="71"/>
      <c r="BC10" s="71"/>
    </row>
    <row r="11" spans="1:46" ht="20.25">
      <c r="A11" s="244" t="s">
        <v>73</v>
      </c>
      <c r="B11" s="244"/>
      <c r="C11" s="244"/>
      <c r="D11" s="139"/>
      <c r="E11" s="139"/>
      <c r="F11" s="149"/>
      <c r="G11" s="160">
        <v>10740.5</v>
      </c>
      <c r="H11" s="160">
        <v>994.5</v>
      </c>
      <c r="I11" s="160">
        <v>867.4</v>
      </c>
      <c r="J11" s="160">
        <v>2013.5</v>
      </c>
      <c r="K11" s="149"/>
      <c r="L11" s="149"/>
      <c r="M11" s="22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</row>
    <row r="12" spans="1:46" ht="21" thickBot="1">
      <c r="A12" s="26"/>
      <c r="C12" s="140"/>
      <c r="D12" s="140" t="s">
        <v>352</v>
      </c>
      <c r="E12" s="140" t="s">
        <v>352</v>
      </c>
      <c r="F12" s="140"/>
      <c r="G12" s="140">
        <v>10741</v>
      </c>
      <c r="H12" s="140">
        <v>994</v>
      </c>
      <c r="I12" s="140">
        <v>867</v>
      </c>
      <c r="J12" s="227"/>
      <c r="K12" s="140"/>
      <c r="L12" s="140"/>
      <c r="M12" s="23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 t="s">
        <v>0</v>
      </c>
      <c r="AR12" s="140"/>
      <c r="AS12" s="140"/>
      <c r="AT12" s="140"/>
    </row>
    <row r="13" spans="1:46" ht="60" customHeight="1" thickBot="1">
      <c r="A13" s="28" t="s">
        <v>166</v>
      </c>
      <c r="B13" s="29" t="s">
        <v>281</v>
      </c>
      <c r="C13" s="183" t="s">
        <v>72</v>
      </c>
      <c r="D13" s="197" t="s">
        <v>72</v>
      </c>
      <c r="E13" s="197" t="s">
        <v>555</v>
      </c>
      <c r="F13" s="163" t="s">
        <v>438</v>
      </c>
      <c r="G13" s="164" t="s">
        <v>674</v>
      </c>
      <c r="H13" s="165"/>
      <c r="I13" s="165" t="s">
        <v>447</v>
      </c>
      <c r="J13" s="165" t="s">
        <v>635</v>
      </c>
      <c r="K13" s="226" t="s">
        <v>636</v>
      </c>
      <c r="L13" s="163" t="s">
        <v>669</v>
      </c>
      <c r="M13" s="231" t="s">
        <v>681</v>
      </c>
      <c r="N13" s="214" t="s">
        <v>283</v>
      </c>
      <c r="O13" s="214" t="s">
        <v>283</v>
      </c>
      <c r="P13" s="214" t="s">
        <v>283</v>
      </c>
      <c r="Q13" s="153" t="s">
        <v>511</v>
      </c>
      <c r="R13" s="153" t="s">
        <v>512</v>
      </c>
      <c r="S13" s="153" t="s">
        <v>513</v>
      </c>
      <c r="T13" s="153" t="s">
        <v>514</v>
      </c>
      <c r="U13" s="153" t="s">
        <v>515</v>
      </c>
      <c r="V13" s="153" t="s">
        <v>516</v>
      </c>
      <c r="W13" s="153" t="s">
        <v>517</v>
      </c>
      <c r="X13" s="153" t="s">
        <v>518</v>
      </c>
      <c r="Y13" s="163" t="s">
        <v>519</v>
      </c>
      <c r="Z13" s="153" t="s">
        <v>520</v>
      </c>
      <c r="AA13" s="153" t="s">
        <v>521</v>
      </c>
      <c r="AB13" s="163" t="s">
        <v>497</v>
      </c>
      <c r="AC13" s="163" t="s">
        <v>497</v>
      </c>
      <c r="AD13" s="163" t="s">
        <v>499</v>
      </c>
      <c r="AE13" s="163" t="s">
        <v>501</v>
      </c>
      <c r="AF13" s="165" t="s">
        <v>491</v>
      </c>
      <c r="AG13" s="165" t="s">
        <v>559</v>
      </c>
      <c r="AH13" s="165" t="s">
        <v>439</v>
      </c>
      <c r="AI13" s="165" t="s">
        <v>436</v>
      </c>
      <c r="AJ13" s="165" t="s">
        <v>505</v>
      </c>
      <c r="AK13" s="165" t="s">
        <v>504</v>
      </c>
      <c r="AL13" s="165" t="s">
        <v>447</v>
      </c>
      <c r="AM13" s="165" t="s">
        <v>440</v>
      </c>
      <c r="AN13" s="165" t="s">
        <v>473</v>
      </c>
      <c r="AO13" s="165" t="s">
        <v>441</v>
      </c>
      <c r="AP13" s="165" t="s">
        <v>442</v>
      </c>
      <c r="AQ13" s="165" t="s">
        <v>443</v>
      </c>
      <c r="AR13" s="165" t="s">
        <v>444</v>
      </c>
      <c r="AS13" s="165" t="s">
        <v>445</v>
      </c>
      <c r="AT13" s="165" t="s">
        <v>353</v>
      </c>
    </row>
    <row r="14" spans="1:46" ht="33.75" customHeight="1">
      <c r="A14" s="95" t="s">
        <v>282</v>
      </c>
      <c r="B14" s="27" t="s">
        <v>283</v>
      </c>
      <c r="C14" s="184"/>
      <c r="D14" s="207"/>
      <c r="E14" s="207"/>
      <c r="F14" s="150"/>
      <c r="G14" s="150"/>
      <c r="H14" s="150"/>
      <c r="I14" s="150"/>
      <c r="J14" s="150"/>
      <c r="K14" s="150"/>
      <c r="L14" s="150"/>
      <c r="M14" s="232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</row>
    <row r="15" spans="1:46" s="12" customFormat="1" ht="17.25" customHeight="1">
      <c r="A15" s="96"/>
      <c r="B15" s="2" t="s">
        <v>295</v>
      </c>
      <c r="C15" s="129">
        <f aca="true" t="shared" si="0" ref="C15:J15">C16+C18+C20+C24+C29+C30</f>
        <v>2692095.2</v>
      </c>
      <c r="D15" s="198">
        <f t="shared" si="0"/>
        <v>2893091.5</v>
      </c>
      <c r="E15" s="198">
        <f t="shared" si="0"/>
        <v>200996.3</v>
      </c>
      <c r="F15" s="91">
        <f t="shared" si="0"/>
        <v>0</v>
      </c>
      <c r="G15" s="91">
        <f t="shared" si="0"/>
        <v>0</v>
      </c>
      <c r="H15" s="91">
        <f t="shared" si="0"/>
        <v>0</v>
      </c>
      <c r="I15" s="91">
        <f t="shared" si="0"/>
        <v>0</v>
      </c>
      <c r="J15" s="91">
        <f t="shared" si="0"/>
        <v>0</v>
      </c>
      <c r="K15" s="99">
        <f>K16+K18+K20+K24+K29+K30</f>
        <v>0</v>
      </c>
      <c r="L15" s="99">
        <f>L16+L18+L20+L24+L29+L30</f>
        <v>0</v>
      </c>
      <c r="M15" s="233"/>
      <c r="N15" s="99">
        <f>N16+N18+N20+N24+N29+N30</f>
        <v>200996.3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79"/>
      <c r="AG15" s="79"/>
      <c r="AH15" s="79">
        <f aca="true" t="shared" si="1" ref="AH15:AT15">AH16+AH18+AH20+AH24+AH29+AH30</f>
        <v>0</v>
      </c>
      <c r="AI15" s="79">
        <f t="shared" si="1"/>
        <v>0</v>
      </c>
      <c r="AJ15" s="79">
        <f t="shared" si="1"/>
        <v>0</v>
      </c>
      <c r="AK15" s="79">
        <f t="shared" si="1"/>
        <v>0</v>
      </c>
      <c r="AL15" s="79">
        <f t="shared" si="1"/>
        <v>0</v>
      </c>
      <c r="AM15" s="79">
        <f t="shared" si="1"/>
        <v>0</v>
      </c>
      <c r="AN15" s="79">
        <f t="shared" si="1"/>
        <v>0</v>
      </c>
      <c r="AO15" s="79">
        <f t="shared" si="1"/>
        <v>0</v>
      </c>
      <c r="AP15" s="79">
        <f t="shared" si="1"/>
        <v>0</v>
      </c>
      <c r="AQ15" s="79">
        <f t="shared" si="1"/>
        <v>0</v>
      </c>
      <c r="AR15" s="79">
        <f t="shared" si="1"/>
        <v>0</v>
      </c>
      <c r="AS15" s="79">
        <f t="shared" si="1"/>
        <v>0</v>
      </c>
      <c r="AT15" s="79">
        <f t="shared" si="1"/>
        <v>0</v>
      </c>
    </row>
    <row r="16" spans="1:46" s="12" customFormat="1" ht="18" customHeight="1">
      <c r="A16" s="96" t="s">
        <v>331</v>
      </c>
      <c r="B16" s="13" t="s">
        <v>296</v>
      </c>
      <c r="C16" s="129">
        <f aca="true" t="shared" si="2" ref="C16:N16">C17</f>
        <v>1355000</v>
      </c>
      <c r="D16" s="198">
        <f t="shared" si="2"/>
        <v>1409000</v>
      </c>
      <c r="E16" s="198">
        <f t="shared" si="2"/>
        <v>54000</v>
      </c>
      <c r="F16" s="91">
        <f t="shared" si="2"/>
        <v>0</v>
      </c>
      <c r="G16" s="91">
        <f t="shared" si="2"/>
        <v>0</v>
      </c>
      <c r="H16" s="91">
        <f t="shared" si="2"/>
        <v>0</v>
      </c>
      <c r="I16" s="91">
        <f t="shared" si="2"/>
        <v>0</v>
      </c>
      <c r="J16" s="91">
        <f t="shared" si="2"/>
        <v>0</v>
      </c>
      <c r="K16" s="99">
        <f t="shared" si="2"/>
        <v>0</v>
      </c>
      <c r="L16" s="99">
        <f t="shared" si="2"/>
        <v>0</v>
      </c>
      <c r="M16" s="233"/>
      <c r="N16" s="99">
        <f t="shared" si="2"/>
        <v>54000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79"/>
      <c r="AG16" s="79"/>
      <c r="AH16" s="79">
        <f aca="true" t="shared" si="3" ref="AH16:AT16">AH17</f>
        <v>0</v>
      </c>
      <c r="AI16" s="79">
        <f t="shared" si="3"/>
        <v>0</v>
      </c>
      <c r="AJ16" s="79">
        <f t="shared" si="3"/>
        <v>0</v>
      </c>
      <c r="AK16" s="79">
        <f t="shared" si="3"/>
        <v>0</v>
      </c>
      <c r="AL16" s="79">
        <f t="shared" si="3"/>
        <v>0</v>
      </c>
      <c r="AM16" s="79">
        <f t="shared" si="3"/>
        <v>0</v>
      </c>
      <c r="AN16" s="79">
        <f t="shared" si="3"/>
        <v>0</v>
      </c>
      <c r="AO16" s="79">
        <f t="shared" si="3"/>
        <v>0</v>
      </c>
      <c r="AP16" s="79">
        <f t="shared" si="3"/>
        <v>0</v>
      </c>
      <c r="AQ16" s="79">
        <f t="shared" si="3"/>
        <v>0</v>
      </c>
      <c r="AR16" s="79">
        <f t="shared" si="3"/>
        <v>0</v>
      </c>
      <c r="AS16" s="79">
        <f t="shared" si="3"/>
        <v>0</v>
      </c>
      <c r="AT16" s="79">
        <f t="shared" si="3"/>
        <v>0</v>
      </c>
    </row>
    <row r="17" spans="1:46" s="12" customFormat="1" ht="20.25" customHeight="1">
      <c r="A17" s="97" t="s">
        <v>167</v>
      </c>
      <c r="B17" s="14" t="s">
        <v>297</v>
      </c>
      <c r="C17" s="170">
        <v>1355000</v>
      </c>
      <c r="D17" s="202">
        <f>C17+E17</f>
        <v>1409000</v>
      </c>
      <c r="E17" s="202">
        <f>SUM(F17:AV17)</f>
        <v>54000</v>
      </c>
      <c r="F17" s="92"/>
      <c r="G17" s="92"/>
      <c r="H17" s="92"/>
      <c r="I17" s="92"/>
      <c r="J17" s="92"/>
      <c r="K17" s="92"/>
      <c r="L17" s="92"/>
      <c r="M17" s="234"/>
      <c r="N17" s="92">
        <v>54000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</row>
    <row r="18" spans="1:46" s="12" customFormat="1" ht="37.5" customHeight="1">
      <c r="A18" s="96" t="s">
        <v>332</v>
      </c>
      <c r="B18" s="18" t="s">
        <v>298</v>
      </c>
      <c r="C18" s="129">
        <f>C19</f>
        <v>0</v>
      </c>
      <c r="D18" s="198">
        <f>D19</f>
        <v>0</v>
      </c>
      <c r="E18" s="198">
        <f>E19</f>
        <v>0</v>
      </c>
      <c r="F18" s="91">
        <f>F19</f>
        <v>0</v>
      </c>
      <c r="G18" s="91">
        <f aca="true" t="shared" si="4" ref="G18:AH18">G19</f>
        <v>0</v>
      </c>
      <c r="H18" s="91">
        <f t="shared" si="4"/>
        <v>0</v>
      </c>
      <c r="I18" s="91">
        <f t="shared" si="4"/>
        <v>0</v>
      </c>
      <c r="J18" s="91">
        <f t="shared" si="4"/>
        <v>0</v>
      </c>
      <c r="K18" s="91">
        <f t="shared" si="4"/>
        <v>0</v>
      </c>
      <c r="L18" s="91">
        <f t="shared" si="4"/>
        <v>0</v>
      </c>
      <c r="M18" s="233">
        <f t="shared" si="4"/>
        <v>0</v>
      </c>
      <c r="N18" s="91">
        <f t="shared" si="4"/>
        <v>0</v>
      </c>
      <c r="O18" s="91">
        <f t="shared" si="4"/>
        <v>0</v>
      </c>
      <c r="P18" s="91">
        <f t="shared" si="4"/>
        <v>0</v>
      </c>
      <c r="Q18" s="91">
        <f t="shared" si="4"/>
        <v>0</v>
      </c>
      <c r="R18" s="91">
        <f t="shared" si="4"/>
        <v>0</v>
      </c>
      <c r="S18" s="91">
        <f t="shared" si="4"/>
        <v>0</v>
      </c>
      <c r="T18" s="91">
        <f t="shared" si="4"/>
        <v>0</v>
      </c>
      <c r="U18" s="91">
        <f t="shared" si="4"/>
        <v>0</v>
      </c>
      <c r="V18" s="91">
        <f t="shared" si="4"/>
        <v>0</v>
      </c>
      <c r="W18" s="91">
        <f t="shared" si="4"/>
        <v>0</v>
      </c>
      <c r="X18" s="91">
        <f t="shared" si="4"/>
        <v>0</v>
      </c>
      <c r="Y18" s="91">
        <f t="shared" si="4"/>
        <v>0</v>
      </c>
      <c r="Z18" s="91">
        <f t="shared" si="4"/>
        <v>0</v>
      </c>
      <c r="AA18" s="91">
        <f t="shared" si="4"/>
        <v>0</v>
      </c>
      <c r="AB18" s="91">
        <f t="shared" si="4"/>
        <v>0</v>
      </c>
      <c r="AC18" s="91">
        <f t="shared" si="4"/>
        <v>0</v>
      </c>
      <c r="AD18" s="91">
        <f t="shared" si="4"/>
        <v>0</v>
      </c>
      <c r="AE18" s="91">
        <f t="shared" si="4"/>
        <v>0</v>
      </c>
      <c r="AF18" s="91">
        <f t="shared" si="4"/>
        <v>0</v>
      </c>
      <c r="AG18" s="91">
        <f t="shared" si="4"/>
        <v>0</v>
      </c>
      <c r="AH18" s="91">
        <f t="shared" si="4"/>
        <v>0</v>
      </c>
      <c r="AI18" s="79">
        <f aca="true" t="shared" si="5" ref="AI18:AT18">AI19</f>
        <v>0</v>
      </c>
      <c r="AJ18" s="79">
        <f t="shared" si="5"/>
        <v>0</v>
      </c>
      <c r="AK18" s="79">
        <f t="shared" si="5"/>
        <v>0</v>
      </c>
      <c r="AL18" s="79">
        <f t="shared" si="5"/>
        <v>0</v>
      </c>
      <c r="AM18" s="79">
        <f t="shared" si="5"/>
        <v>0</v>
      </c>
      <c r="AN18" s="79">
        <f t="shared" si="5"/>
        <v>0</v>
      </c>
      <c r="AO18" s="79">
        <f t="shared" si="5"/>
        <v>0</v>
      </c>
      <c r="AP18" s="79">
        <f t="shared" si="5"/>
        <v>0</v>
      </c>
      <c r="AQ18" s="79">
        <f t="shared" si="5"/>
        <v>0</v>
      </c>
      <c r="AR18" s="79">
        <f t="shared" si="5"/>
        <v>0</v>
      </c>
      <c r="AS18" s="79">
        <f t="shared" si="5"/>
        <v>0</v>
      </c>
      <c r="AT18" s="79">
        <f t="shared" si="5"/>
        <v>0</v>
      </c>
    </row>
    <row r="19" spans="1:46" s="12" customFormat="1" ht="20.25" customHeight="1">
      <c r="A19" s="97" t="s">
        <v>168</v>
      </c>
      <c r="B19" s="15" t="s">
        <v>299</v>
      </c>
      <c r="C19" s="170"/>
      <c r="D19" s="202">
        <f>C19+E19</f>
        <v>0</v>
      </c>
      <c r="E19" s="202">
        <f>SUM(F19:AV19)</f>
        <v>0</v>
      </c>
      <c r="F19" s="92"/>
      <c r="G19" s="92"/>
      <c r="H19" s="92"/>
      <c r="I19" s="92"/>
      <c r="J19" s="92"/>
      <c r="K19" s="92"/>
      <c r="L19" s="92"/>
      <c r="M19" s="234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</row>
    <row r="20" spans="1:46" s="12" customFormat="1" ht="18.75">
      <c r="A20" s="96" t="s">
        <v>333</v>
      </c>
      <c r="B20" s="13" t="s">
        <v>169</v>
      </c>
      <c r="C20" s="129">
        <f>C21+C22+C23</f>
        <v>1063540</v>
      </c>
      <c r="D20" s="198">
        <f>D21+D22+D23</f>
        <v>1183540</v>
      </c>
      <c r="E20" s="198">
        <f>E21+E22+E23</f>
        <v>120000</v>
      </c>
      <c r="F20" s="91">
        <f>F21+F22+F23</f>
        <v>0</v>
      </c>
      <c r="G20" s="91">
        <f aca="true" t="shared" si="6" ref="G20:AH20">G21+G22+G23</f>
        <v>0</v>
      </c>
      <c r="H20" s="91">
        <f t="shared" si="6"/>
        <v>0</v>
      </c>
      <c r="I20" s="91">
        <f t="shared" si="6"/>
        <v>0</v>
      </c>
      <c r="J20" s="91">
        <f t="shared" si="6"/>
        <v>0</v>
      </c>
      <c r="K20" s="91">
        <f t="shared" si="6"/>
        <v>0</v>
      </c>
      <c r="L20" s="91">
        <f t="shared" si="6"/>
        <v>0</v>
      </c>
      <c r="M20" s="233">
        <f t="shared" si="6"/>
        <v>0</v>
      </c>
      <c r="N20" s="91">
        <f>N21+N22+N23</f>
        <v>120000</v>
      </c>
      <c r="O20" s="91">
        <f t="shared" si="6"/>
        <v>0</v>
      </c>
      <c r="P20" s="91">
        <f t="shared" si="6"/>
        <v>0</v>
      </c>
      <c r="Q20" s="91">
        <f t="shared" si="6"/>
        <v>0</v>
      </c>
      <c r="R20" s="91">
        <f t="shared" si="6"/>
        <v>0</v>
      </c>
      <c r="S20" s="91">
        <f t="shared" si="6"/>
        <v>0</v>
      </c>
      <c r="T20" s="91">
        <f t="shared" si="6"/>
        <v>0</v>
      </c>
      <c r="U20" s="91">
        <f t="shared" si="6"/>
        <v>0</v>
      </c>
      <c r="V20" s="91">
        <f t="shared" si="6"/>
        <v>0</v>
      </c>
      <c r="W20" s="91">
        <f t="shared" si="6"/>
        <v>0</v>
      </c>
      <c r="X20" s="91">
        <f t="shared" si="6"/>
        <v>0</v>
      </c>
      <c r="Y20" s="91">
        <f t="shared" si="6"/>
        <v>0</v>
      </c>
      <c r="Z20" s="91">
        <f t="shared" si="6"/>
        <v>0</v>
      </c>
      <c r="AA20" s="91">
        <f t="shared" si="6"/>
        <v>0</v>
      </c>
      <c r="AB20" s="91">
        <f t="shared" si="6"/>
        <v>0</v>
      </c>
      <c r="AC20" s="91">
        <f t="shared" si="6"/>
        <v>0</v>
      </c>
      <c r="AD20" s="91">
        <f t="shared" si="6"/>
        <v>0</v>
      </c>
      <c r="AE20" s="91">
        <f t="shared" si="6"/>
        <v>0</v>
      </c>
      <c r="AF20" s="91">
        <f t="shared" si="6"/>
        <v>0</v>
      </c>
      <c r="AG20" s="91">
        <f t="shared" si="6"/>
        <v>0</v>
      </c>
      <c r="AH20" s="91">
        <f t="shared" si="6"/>
        <v>0</v>
      </c>
      <c r="AI20" s="79">
        <f aca="true" t="shared" si="7" ref="AI20:AT20">AI21+AI22+AI23</f>
        <v>0</v>
      </c>
      <c r="AJ20" s="79">
        <f t="shared" si="7"/>
        <v>0</v>
      </c>
      <c r="AK20" s="79">
        <f t="shared" si="7"/>
        <v>0</v>
      </c>
      <c r="AL20" s="79">
        <f t="shared" si="7"/>
        <v>0</v>
      </c>
      <c r="AM20" s="79">
        <f t="shared" si="7"/>
        <v>0</v>
      </c>
      <c r="AN20" s="79">
        <f t="shared" si="7"/>
        <v>0</v>
      </c>
      <c r="AO20" s="79">
        <f t="shared" si="7"/>
        <v>0</v>
      </c>
      <c r="AP20" s="79">
        <f t="shared" si="7"/>
        <v>0</v>
      </c>
      <c r="AQ20" s="79">
        <f t="shared" si="7"/>
        <v>0</v>
      </c>
      <c r="AR20" s="79">
        <f t="shared" si="7"/>
        <v>0</v>
      </c>
      <c r="AS20" s="79">
        <f t="shared" si="7"/>
        <v>0</v>
      </c>
      <c r="AT20" s="79">
        <f t="shared" si="7"/>
        <v>0</v>
      </c>
    </row>
    <row r="21" spans="1:46" s="12" customFormat="1" ht="40.5" customHeight="1">
      <c r="A21" s="97" t="s">
        <v>170</v>
      </c>
      <c r="B21" s="15" t="s">
        <v>171</v>
      </c>
      <c r="C21" s="170">
        <v>779740</v>
      </c>
      <c r="D21" s="202">
        <f>C21+E21</f>
        <v>859740</v>
      </c>
      <c r="E21" s="202">
        <f>SUM(F21:AV21)</f>
        <v>80000</v>
      </c>
      <c r="F21" s="92"/>
      <c r="G21" s="92"/>
      <c r="H21" s="92"/>
      <c r="I21" s="92"/>
      <c r="J21" s="92"/>
      <c r="K21" s="92"/>
      <c r="L21" s="92"/>
      <c r="M21" s="234"/>
      <c r="N21" s="92">
        <v>80000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</row>
    <row r="22" spans="1:46" s="12" customFormat="1" ht="38.25" customHeight="1">
      <c r="A22" s="97" t="s">
        <v>560</v>
      </c>
      <c r="B22" s="15" t="s">
        <v>300</v>
      </c>
      <c r="C22" s="170">
        <v>282900</v>
      </c>
      <c r="D22" s="202">
        <f>C22+E22</f>
        <v>322900</v>
      </c>
      <c r="E22" s="202">
        <f>SUM(F22:AV22)</f>
        <v>40000</v>
      </c>
      <c r="F22" s="92"/>
      <c r="G22" s="92"/>
      <c r="H22" s="92"/>
      <c r="I22" s="92"/>
      <c r="J22" s="92"/>
      <c r="K22" s="92"/>
      <c r="L22" s="92"/>
      <c r="M22" s="234"/>
      <c r="N22" s="92">
        <v>40000</v>
      </c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</row>
    <row r="23" spans="1:46" s="12" customFormat="1" ht="16.5" customHeight="1">
      <c r="A23" s="97" t="s">
        <v>172</v>
      </c>
      <c r="B23" s="14" t="s">
        <v>173</v>
      </c>
      <c r="C23" s="170">
        <v>900</v>
      </c>
      <c r="D23" s="202">
        <f>C23+E23</f>
        <v>900</v>
      </c>
      <c r="E23" s="202">
        <f>SUM(F23:AV23)</f>
        <v>0</v>
      </c>
      <c r="F23" s="92"/>
      <c r="G23" s="92"/>
      <c r="H23" s="92"/>
      <c r="I23" s="92"/>
      <c r="J23" s="92"/>
      <c r="K23" s="92"/>
      <c r="L23" s="92"/>
      <c r="M23" s="234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</row>
    <row r="24" spans="1:46" s="12" customFormat="1" ht="18.75">
      <c r="A24" s="96" t="s">
        <v>334</v>
      </c>
      <c r="B24" s="13" t="s">
        <v>301</v>
      </c>
      <c r="C24" s="129">
        <f>C25+C26+C27</f>
        <v>208755.2</v>
      </c>
      <c r="D24" s="198">
        <f>D25+D26+D27</f>
        <v>228751.5</v>
      </c>
      <c r="E24" s="198">
        <f>E25+E26+E27</f>
        <v>19996.3</v>
      </c>
      <c r="F24" s="91">
        <f>F25+F26+F27</f>
        <v>0</v>
      </c>
      <c r="G24" s="91">
        <f aca="true" t="shared" si="8" ref="G24:AH24">G25+G26+G27</f>
        <v>0</v>
      </c>
      <c r="H24" s="91">
        <f t="shared" si="8"/>
        <v>0</v>
      </c>
      <c r="I24" s="91">
        <f t="shared" si="8"/>
        <v>0</v>
      </c>
      <c r="J24" s="91">
        <f t="shared" si="8"/>
        <v>0</v>
      </c>
      <c r="K24" s="91">
        <f t="shared" si="8"/>
        <v>0</v>
      </c>
      <c r="L24" s="91">
        <f t="shared" si="8"/>
        <v>0</v>
      </c>
      <c r="M24" s="233">
        <f t="shared" si="8"/>
        <v>0</v>
      </c>
      <c r="N24" s="91">
        <f>N25+N26+N27</f>
        <v>19996.3</v>
      </c>
      <c r="O24" s="91">
        <f t="shared" si="8"/>
        <v>0</v>
      </c>
      <c r="P24" s="91">
        <f t="shared" si="8"/>
        <v>0</v>
      </c>
      <c r="Q24" s="91">
        <f t="shared" si="8"/>
        <v>0</v>
      </c>
      <c r="R24" s="91">
        <f t="shared" si="8"/>
        <v>0</v>
      </c>
      <c r="S24" s="91">
        <f t="shared" si="8"/>
        <v>0</v>
      </c>
      <c r="T24" s="91">
        <f t="shared" si="8"/>
        <v>0</v>
      </c>
      <c r="U24" s="91">
        <f t="shared" si="8"/>
        <v>0</v>
      </c>
      <c r="V24" s="91">
        <f t="shared" si="8"/>
        <v>0</v>
      </c>
      <c r="W24" s="91">
        <f t="shared" si="8"/>
        <v>0</v>
      </c>
      <c r="X24" s="91">
        <f t="shared" si="8"/>
        <v>0</v>
      </c>
      <c r="Y24" s="91">
        <f t="shared" si="8"/>
        <v>0</v>
      </c>
      <c r="Z24" s="91">
        <f t="shared" si="8"/>
        <v>0</v>
      </c>
      <c r="AA24" s="91">
        <f t="shared" si="8"/>
        <v>0</v>
      </c>
      <c r="AB24" s="91">
        <f t="shared" si="8"/>
        <v>0</v>
      </c>
      <c r="AC24" s="91">
        <f t="shared" si="8"/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79">
        <f aca="true" t="shared" si="9" ref="AI24:AT24">AI25+AI26+AI27</f>
        <v>0</v>
      </c>
      <c r="AJ24" s="79">
        <f t="shared" si="9"/>
        <v>0</v>
      </c>
      <c r="AK24" s="79">
        <f t="shared" si="9"/>
        <v>0</v>
      </c>
      <c r="AL24" s="79">
        <f t="shared" si="9"/>
        <v>0</v>
      </c>
      <c r="AM24" s="79">
        <f t="shared" si="9"/>
        <v>0</v>
      </c>
      <c r="AN24" s="79">
        <f t="shared" si="9"/>
        <v>0</v>
      </c>
      <c r="AO24" s="79">
        <f t="shared" si="9"/>
        <v>0</v>
      </c>
      <c r="AP24" s="79">
        <f t="shared" si="9"/>
        <v>0</v>
      </c>
      <c r="AQ24" s="79">
        <f t="shared" si="9"/>
        <v>0</v>
      </c>
      <c r="AR24" s="79">
        <f t="shared" si="9"/>
        <v>0</v>
      </c>
      <c r="AS24" s="79">
        <f t="shared" si="9"/>
        <v>0</v>
      </c>
      <c r="AT24" s="79">
        <f t="shared" si="9"/>
        <v>0</v>
      </c>
    </row>
    <row r="25" spans="1:46" s="12" customFormat="1" ht="37.5">
      <c r="A25" s="97" t="s">
        <v>561</v>
      </c>
      <c r="B25" s="16" t="s">
        <v>562</v>
      </c>
      <c r="C25" s="170">
        <v>15000</v>
      </c>
      <c r="D25" s="202">
        <f>C25+E25</f>
        <v>15000</v>
      </c>
      <c r="E25" s="202">
        <f>SUM(F25:AV25)</f>
        <v>0</v>
      </c>
      <c r="F25" s="92"/>
      <c r="G25" s="92"/>
      <c r="H25" s="92"/>
      <c r="I25" s="92"/>
      <c r="J25" s="92"/>
      <c r="K25" s="92"/>
      <c r="L25" s="92"/>
      <c r="M25" s="234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</row>
    <row r="26" spans="1:46" s="12" customFormat="1" ht="18.75">
      <c r="A26" s="97" t="s">
        <v>448</v>
      </c>
      <c r="B26" s="14" t="s">
        <v>449</v>
      </c>
      <c r="C26" s="170">
        <v>143755.2</v>
      </c>
      <c r="D26" s="202">
        <f>C26+E26</f>
        <v>163751.5</v>
      </c>
      <c r="E26" s="202">
        <f>SUM(F26:AV26)</f>
        <v>19996.3</v>
      </c>
      <c r="F26" s="92"/>
      <c r="G26" s="92"/>
      <c r="H26" s="92"/>
      <c r="I26" s="92"/>
      <c r="J26" s="92"/>
      <c r="K26" s="92"/>
      <c r="L26" s="92"/>
      <c r="M26" s="234"/>
      <c r="N26" s="92">
        <v>19996.3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</row>
    <row r="27" spans="1:46" s="12" customFormat="1" ht="39" customHeight="1">
      <c r="A27" s="97" t="s">
        <v>633</v>
      </c>
      <c r="B27" s="16" t="s">
        <v>563</v>
      </c>
      <c r="C27" s="170">
        <v>50000</v>
      </c>
      <c r="D27" s="202">
        <f>C27+E27</f>
        <v>50000</v>
      </c>
      <c r="E27" s="202">
        <f>SUM(F27:AV27)</f>
        <v>0</v>
      </c>
      <c r="F27" s="92"/>
      <c r="G27" s="92"/>
      <c r="H27" s="92"/>
      <c r="I27" s="92"/>
      <c r="J27" s="92"/>
      <c r="K27" s="92"/>
      <c r="L27" s="92"/>
      <c r="M27" s="234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</row>
    <row r="28" spans="1:46" s="12" customFormat="1" ht="37.5">
      <c r="A28" s="96" t="s">
        <v>339</v>
      </c>
      <c r="B28" s="21" t="s">
        <v>340</v>
      </c>
      <c r="C28" s="185"/>
      <c r="D28" s="202">
        <f>C28+E28</f>
        <v>0</v>
      </c>
      <c r="E28" s="202">
        <f>SUM(F28:AV28)</f>
        <v>0</v>
      </c>
      <c r="F28" s="151"/>
      <c r="G28" s="151"/>
      <c r="H28" s="151"/>
      <c r="I28" s="151"/>
      <c r="J28" s="151"/>
      <c r="K28" s="151"/>
      <c r="L28" s="151"/>
      <c r="M28" s="22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</row>
    <row r="29" spans="1:46" s="12" customFormat="1" ht="18.75">
      <c r="A29" s="96" t="s">
        <v>302</v>
      </c>
      <c r="B29" s="13" t="s">
        <v>303</v>
      </c>
      <c r="C29" s="129">
        <v>60000</v>
      </c>
      <c r="D29" s="198">
        <f>C29+E29</f>
        <v>60000</v>
      </c>
      <c r="E29" s="169">
        <f>SUM(F29:AU29)</f>
        <v>0</v>
      </c>
      <c r="F29" s="91"/>
      <c r="G29" s="91"/>
      <c r="H29" s="91"/>
      <c r="I29" s="91"/>
      <c r="J29" s="91"/>
      <c r="K29" s="91"/>
      <c r="L29" s="91"/>
      <c r="M29" s="233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</row>
    <row r="30" spans="1:46" s="12" customFormat="1" ht="36.75" customHeight="1">
      <c r="A30" s="96" t="s">
        <v>335</v>
      </c>
      <c r="B30" s="11" t="s">
        <v>304</v>
      </c>
      <c r="C30" s="129">
        <f aca="true" t="shared" si="10" ref="C30:AT30">C31+C36+C32</f>
        <v>4800</v>
      </c>
      <c r="D30" s="198">
        <f t="shared" si="10"/>
        <v>11800</v>
      </c>
      <c r="E30" s="198">
        <f t="shared" si="10"/>
        <v>7000</v>
      </c>
      <c r="F30" s="91">
        <f t="shared" si="10"/>
        <v>0</v>
      </c>
      <c r="G30" s="91">
        <f t="shared" si="10"/>
        <v>0</v>
      </c>
      <c r="H30" s="91">
        <f t="shared" si="10"/>
        <v>0</v>
      </c>
      <c r="I30" s="91">
        <f t="shared" si="10"/>
        <v>0</v>
      </c>
      <c r="J30" s="91">
        <f t="shared" si="10"/>
        <v>0</v>
      </c>
      <c r="K30" s="91">
        <f t="shared" si="10"/>
        <v>0</v>
      </c>
      <c r="L30" s="91">
        <f t="shared" si="10"/>
        <v>0</v>
      </c>
      <c r="M30" s="233">
        <f t="shared" si="10"/>
        <v>0</v>
      </c>
      <c r="N30" s="91">
        <f t="shared" si="10"/>
        <v>7000</v>
      </c>
      <c r="O30" s="91">
        <f t="shared" si="10"/>
        <v>0</v>
      </c>
      <c r="P30" s="91">
        <f t="shared" si="10"/>
        <v>0</v>
      </c>
      <c r="Q30" s="91">
        <f t="shared" si="10"/>
        <v>0</v>
      </c>
      <c r="R30" s="91">
        <f t="shared" si="10"/>
        <v>0</v>
      </c>
      <c r="S30" s="91">
        <f t="shared" si="10"/>
        <v>0</v>
      </c>
      <c r="T30" s="91">
        <f t="shared" si="10"/>
        <v>0</v>
      </c>
      <c r="U30" s="91">
        <f t="shared" si="10"/>
        <v>0</v>
      </c>
      <c r="V30" s="91">
        <f t="shared" si="10"/>
        <v>0</v>
      </c>
      <c r="W30" s="91">
        <f t="shared" si="10"/>
        <v>0</v>
      </c>
      <c r="X30" s="91">
        <f t="shared" si="10"/>
        <v>0</v>
      </c>
      <c r="Y30" s="91">
        <f t="shared" si="10"/>
        <v>0</v>
      </c>
      <c r="Z30" s="91">
        <f t="shared" si="10"/>
        <v>0</v>
      </c>
      <c r="AA30" s="91">
        <f t="shared" si="10"/>
        <v>0</v>
      </c>
      <c r="AB30" s="91">
        <f t="shared" si="10"/>
        <v>0</v>
      </c>
      <c r="AC30" s="91">
        <f t="shared" si="10"/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79">
        <f t="shared" si="10"/>
        <v>0</v>
      </c>
      <c r="AJ30" s="79">
        <f t="shared" si="10"/>
        <v>0</v>
      </c>
      <c r="AK30" s="79">
        <f t="shared" si="10"/>
        <v>0</v>
      </c>
      <c r="AL30" s="79">
        <f t="shared" si="10"/>
        <v>0</v>
      </c>
      <c r="AM30" s="79">
        <f t="shared" si="10"/>
        <v>0</v>
      </c>
      <c r="AN30" s="79">
        <f t="shared" si="10"/>
        <v>0</v>
      </c>
      <c r="AO30" s="79">
        <f t="shared" si="10"/>
        <v>0</v>
      </c>
      <c r="AP30" s="79">
        <f t="shared" si="10"/>
        <v>0</v>
      </c>
      <c r="AQ30" s="79">
        <f t="shared" si="10"/>
        <v>0</v>
      </c>
      <c r="AR30" s="79">
        <f t="shared" si="10"/>
        <v>0</v>
      </c>
      <c r="AS30" s="79">
        <f t="shared" si="10"/>
        <v>0</v>
      </c>
      <c r="AT30" s="79">
        <f t="shared" si="10"/>
        <v>0</v>
      </c>
    </row>
    <row r="31" spans="1:46" s="12" customFormat="1" ht="58.5" customHeight="1">
      <c r="A31" s="97" t="s">
        <v>305</v>
      </c>
      <c r="B31" s="16" t="s">
        <v>306</v>
      </c>
      <c r="C31" s="170">
        <v>500</v>
      </c>
      <c r="D31" s="202">
        <f>C31+E31</f>
        <v>1500</v>
      </c>
      <c r="E31" s="202">
        <f>SUM(F31:AV31)</f>
        <v>1000</v>
      </c>
      <c r="F31" s="92"/>
      <c r="G31" s="92"/>
      <c r="H31" s="92"/>
      <c r="I31" s="92"/>
      <c r="J31" s="92"/>
      <c r="K31" s="92"/>
      <c r="L31" s="92"/>
      <c r="M31" s="234"/>
      <c r="N31" s="92">
        <v>1000</v>
      </c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1:46" s="12" customFormat="1" ht="18.75">
      <c r="A32" s="97" t="s">
        <v>174</v>
      </c>
      <c r="B32" s="16" t="s">
        <v>301</v>
      </c>
      <c r="C32" s="100">
        <f aca="true" t="shared" si="11" ref="C32:N32">C33+C34</f>
        <v>4300</v>
      </c>
      <c r="D32" s="241">
        <f t="shared" si="11"/>
        <v>10300</v>
      </c>
      <c r="E32" s="100">
        <f t="shared" si="11"/>
        <v>6000</v>
      </c>
      <c r="F32" s="100">
        <f t="shared" si="11"/>
        <v>0</v>
      </c>
      <c r="G32" s="100">
        <f t="shared" si="11"/>
        <v>0</v>
      </c>
      <c r="H32" s="100">
        <f t="shared" si="11"/>
        <v>0</v>
      </c>
      <c r="I32" s="100">
        <f t="shared" si="11"/>
        <v>0</v>
      </c>
      <c r="J32" s="100">
        <f t="shared" si="11"/>
        <v>0</v>
      </c>
      <c r="K32" s="100">
        <f t="shared" si="11"/>
        <v>0</v>
      </c>
      <c r="L32" s="100">
        <f t="shared" si="11"/>
        <v>0</v>
      </c>
      <c r="M32" s="100">
        <f t="shared" si="11"/>
        <v>0</v>
      </c>
      <c r="N32" s="100">
        <f t="shared" si="11"/>
        <v>6000</v>
      </c>
      <c r="O32" s="100">
        <f aca="true" t="shared" si="12" ref="O32:AT32">O33+O34</f>
        <v>0</v>
      </c>
      <c r="P32" s="100">
        <f t="shared" si="12"/>
        <v>0</v>
      </c>
      <c r="Q32" s="100">
        <f t="shared" si="12"/>
        <v>0</v>
      </c>
      <c r="R32" s="100">
        <f t="shared" si="12"/>
        <v>0</v>
      </c>
      <c r="S32" s="100">
        <f t="shared" si="12"/>
        <v>0</v>
      </c>
      <c r="T32" s="100">
        <f t="shared" si="12"/>
        <v>0</v>
      </c>
      <c r="U32" s="100">
        <f t="shared" si="12"/>
        <v>0</v>
      </c>
      <c r="V32" s="100">
        <f t="shared" si="12"/>
        <v>0</v>
      </c>
      <c r="W32" s="100">
        <f t="shared" si="12"/>
        <v>0</v>
      </c>
      <c r="X32" s="100">
        <f t="shared" si="12"/>
        <v>0</v>
      </c>
      <c r="Y32" s="100">
        <f t="shared" si="12"/>
        <v>0</v>
      </c>
      <c r="Z32" s="100">
        <f t="shared" si="12"/>
        <v>0</v>
      </c>
      <c r="AA32" s="100">
        <f t="shared" si="12"/>
        <v>0</v>
      </c>
      <c r="AB32" s="100">
        <f t="shared" si="12"/>
        <v>0</v>
      </c>
      <c r="AC32" s="100">
        <f t="shared" si="12"/>
        <v>0</v>
      </c>
      <c r="AD32" s="100">
        <f t="shared" si="12"/>
        <v>0</v>
      </c>
      <c r="AE32" s="100">
        <f t="shared" si="12"/>
        <v>0</v>
      </c>
      <c r="AF32" s="100">
        <f t="shared" si="12"/>
        <v>0</v>
      </c>
      <c r="AG32" s="100">
        <f t="shared" si="12"/>
        <v>0</v>
      </c>
      <c r="AH32" s="100">
        <f t="shared" si="12"/>
        <v>0</v>
      </c>
      <c r="AI32" s="100">
        <f t="shared" si="12"/>
        <v>0</v>
      </c>
      <c r="AJ32" s="100">
        <f t="shared" si="12"/>
        <v>0</v>
      </c>
      <c r="AK32" s="100">
        <f t="shared" si="12"/>
        <v>0</v>
      </c>
      <c r="AL32" s="100">
        <f t="shared" si="12"/>
        <v>0</v>
      </c>
      <c r="AM32" s="100">
        <f t="shared" si="12"/>
        <v>0</v>
      </c>
      <c r="AN32" s="100">
        <f t="shared" si="12"/>
        <v>0</v>
      </c>
      <c r="AO32" s="100">
        <f t="shared" si="12"/>
        <v>0</v>
      </c>
      <c r="AP32" s="100">
        <f t="shared" si="12"/>
        <v>0</v>
      </c>
      <c r="AQ32" s="100">
        <f t="shared" si="12"/>
        <v>0</v>
      </c>
      <c r="AR32" s="100">
        <f t="shared" si="12"/>
        <v>0</v>
      </c>
      <c r="AS32" s="100">
        <f t="shared" si="12"/>
        <v>0</v>
      </c>
      <c r="AT32" s="100">
        <f t="shared" si="12"/>
        <v>0</v>
      </c>
    </row>
    <row r="33" spans="1:46" s="12" customFormat="1" ht="18.75">
      <c r="A33" s="97" t="s">
        <v>175</v>
      </c>
      <c r="B33" s="24" t="s">
        <v>176</v>
      </c>
      <c r="C33" s="170">
        <v>4300</v>
      </c>
      <c r="D33" s="202">
        <f>C33+E33</f>
        <v>9300</v>
      </c>
      <c r="E33" s="202">
        <f>SUM(F33:AV33)</f>
        <v>5000</v>
      </c>
      <c r="F33" s="92"/>
      <c r="G33" s="92"/>
      <c r="H33" s="92"/>
      <c r="I33" s="92"/>
      <c r="J33" s="92"/>
      <c r="K33" s="92"/>
      <c r="L33" s="92"/>
      <c r="M33" s="234"/>
      <c r="N33" s="92">
        <v>5000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</row>
    <row r="34" spans="1:46" s="12" customFormat="1" ht="37.5">
      <c r="A34" s="97" t="s">
        <v>685</v>
      </c>
      <c r="B34" s="24" t="s">
        <v>684</v>
      </c>
      <c r="C34" s="170"/>
      <c r="D34" s="202">
        <f>C34+E34</f>
        <v>1000</v>
      </c>
      <c r="E34" s="202">
        <f>SUM(F34:AV34)</f>
        <v>1000</v>
      </c>
      <c r="F34" s="92"/>
      <c r="G34" s="92"/>
      <c r="H34" s="92"/>
      <c r="I34" s="92"/>
      <c r="J34" s="92"/>
      <c r="K34" s="92"/>
      <c r="L34" s="92"/>
      <c r="M34" s="234"/>
      <c r="N34" s="92">
        <v>1000</v>
      </c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</row>
    <row r="35" spans="1:46" s="12" customFormat="1" ht="36" customHeight="1">
      <c r="A35" s="97" t="s">
        <v>341</v>
      </c>
      <c r="B35" s="24" t="s">
        <v>348</v>
      </c>
      <c r="C35" s="170"/>
      <c r="D35" s="202">
        <f>C35+E35</f>
        <v>0</v>
      </c>
      <c r="E35" s="202">
        <f>SUM(F35:AV35)</f>
        <v>0</v>
      </c>
      <c r="F35" s="92"/>
      <c r="G35" s="92"/>
      <c r="H35" s="92"/>
      <c r="I35" s="92"/>
      <c r="J35" s="92"/>
      <c r="K35" s="92"/>
      <c r="L35" s="92"/>
      <c r="M35" s="234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</row>
    <row r="36" spans="1:46" s="12" customFormat="1" ht="37.5">
      <c r="A36" s="97" t="s">
        <v>347</v>
      </c>
      <c r="B36" s="24" t="s">
        <v>349</v>
      </c>
      <c r="C36" s="170"/>
      <c r="D36" s="202">
        <f>C36+E36</f>
        <v>0</v>
      </c>
      <c r="E36" s="202">
        <f>SUM(F36:AV36)</f>
        <v>0</v>
      </c>
      <c r="F36" s="92"/>
      <c r="G36" s="92"/>
      <c r="H36" s="92"/>
      <c r="I36" s="92"/>
      <c r="J36" s="92"/>
      <c r="K36" s="92"/>
      <c r="L36" s="92"/>
      <c r="M36" s="234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</row>
    <row r="37" spans="1:46" s="12" customFormat="1" ht="21" customHeight="1">
      <c r="A37" s="96"/>
      <c r="B37" s="2" t="s">
        <v>307</v>
      </c>
      <c r="C37" s="129">
        <f>C38+C54+C55+C56+C52</f>
        <v>713343</v>
      </c>
      <c r="D37" s="198">
        <f>D38+D54+D55+D56+D52</f>
        <v>762982</v>
      </c>
      <c r="E37" s="198">
        <f>E38+E54+E55+E56+E52</f>
        <v>49639</v>
      </c>
      <c r="F37" s="91">
        <f>F38+F55+F56+F53</f>
        <v>0</v>
      </c>
      <c r="G37" s="91">
        <f>G38+G55+G56+G53</f>
        <v>-361</v>
      </c>
      <c r="H37" s="91">
        <f>H38+H55+H56+H53</f>
        <v>0</v>
      </c>
      <c r="I37" s="91">
        <f>I38+I55+I56+I53</f>
        <v>0</v>
      </c>
      <c r="J37" s="91">
        <f>J38+J55+J56+J53</f>
        <v>0</v>
      </c>
      <c r="K37" s="99">
        <f>K38+K54+K55+K56+K52</f>
        <v>0</v>
      </c>
      <c r="L37" s="91"/>
      <c r="M37" s="233"/>
      <c r="N37" s="99">
        <f>N38+N54+N55+N56+N52</f>
        <v>50000</v>
      </c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79"/>
      <c r="AG37" s="79"/>
      <c r="AH37" s="79">
        <f aca="true" t="shared" si="13" ref="AH37:AT37">AH38+AH55+AH56+AH53</f>
        <v>0</v>
      </c>
      <c r="AI37" s="79">
        <f t="shared" si="13"/>
        <v>0</v>
      </c>
      <c r="AJ37" s="79">
        <f t="shared" si="13"/>
        <v>0</v>
      </c>
      <c r="AK37" s="79">
        <f t="shared" si="13"/>
        <v>0</v>
      </c>
      <c r="AL37" s="79">
        <f t="shared" si="13"/>
        <v>0</v>
      </c>
      <c r="AM37" s="79">
        <f t="shared" si="13"/>
        <v>0</v>
      </c>
      <c r="AN37" s="79">
        <f t="shared" si="13"/>
        <v>0</v>
      </c>
      <c r="AO37" s="79">
        <f t="shared" si="13"/>
        <v>0</v>
      </c>
      <c r="AP37" s="79">
        <f t="shared" si="13"/>
        <v>0</v>
      </c>
      <c r="AQ37" s="79">
        <f t="shared" si="13"/>
        <v>0</v>
      </c>
      <c r="AR37" s="79">
        <f t="shared" si="13"/>
        <v>0</v>
      </c>
      <c r="AS37" s="79">
        <f t="shared" si="13"/>
        <v>0</v>
      </c>
      <c r="AT37" s="79">
        <f t="shared" si="13"/>
        <v>0</v>
      </c>
    </row>
    <row r="38" spans="1:46" s="12" customFormat="1" ht="60" customHeight="1">
      <c r="A38" s="96" t="s">
        <v>308</v>
      </c>
      <c r="B38" s="18" t="s">
        <v>336</v>
      </c>
      <c r="C38" s="129">
        <f aca="true" t="shared" si="14" ref="C38:J38">C40+C48+C49</f>
        <v>448313</v>
      </c>
      <c r="D38" s="198">
        <f t="shared" si="14"/>
        <v>487952</v>
      </c>
      <c r="E38" s="198">
        <f t="shared" si="14"/>
        <v>39639</v>
      </c>
      <c r="F38" s="91">
        <f t="shared" si="14"/>
        <v>0</v>
      </c>
      <c r="G38" s="91">
        <f t="shared" si="14"/>
        <v>-361</v>
      </c>
      <c r="H38" s="91">
        <f t="shared" si="14"/>
        <v>0</v>
      </c>
      <c r="I38" s="91">
        <f t="shared" si="14"/>
        <v>0</v>
      </c>
      <c r="J38" s="91">
        <f t="shared" si="14"/>
        <v>0</v>
      </c>
      <c r="K38" s="99">
        <f>K40+K48+K49</f>
        <v>0</v>
      </c>
      <c r="L38" s="91"/>
      <c r="M38" s="233"/>
      <c r="N38" s="99">
        <f>N40+N48+N49</f>
        <v>40000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79"/>
      <c r="AG38" s="79"/>
      <c r="AH38" s="79">
        <f aca="true" t="shared" si="15" ref="AH38:AT38">AH40+AH48+AH49</f>
        <v>0</v>
      </c>
      <c r="AI38" s="79">
        <f>AI40+AI48+AI49</f>
        <v>0</v>
      </c>
      <c r="AJ38" s="79">
        <f t="shared" si="15"/>
        <v>0</v>
      </c>
      <c r="AK38" s="79">
        <f t="shared" si="15"/>
        <v>0</v>
      </c>
      <c r="AL38" s="79">
        <f t="shared" si="15"/>
        <v>0</v>
      </c>
      <c r="AM38" s="79">
        <f t="shared" si="15"/>
        <v>0</v>
      </c>
      <c r="AN38" s="79">
        <f t="shared" si="15"/>
        <v>0</v>
      </c>
      <c r="AO38" s="79">
        <f t="shared" si="15"/>
        <v>0</v>
      </c>
      <c r="AP38" s="79">
        <f t="shared" si="15"/>
        <v>0</v>
      </c>
      <c r="AQ38" s="79">
        <f t="shared" si="15"/>
        <v>0</v>
      </c>
      <c r="AR38" s="79">
        <f t="shared" si="15"/>
        <v>0</v>
      </c>
      <c r="AS38" s="79">
        <f t="shared" si="15"/>
        <v>0</v>
      </c>
      <c r="AT38" s="79">
        <f t="shared" si="15"/>
        <v>0</v>
      </c>
    </row>
    <row r="39" spans="1:46" s="12" customFormat="1" ht="36.75" customHeight="1">
      <c r="A39" s="98" t="s">
        <v>350</v>
      </c>
      <c r="B39" s="25" t="s">
        <v>351</v>
      </c>
      <c r="C39" s="186"/>
      <c r="D39" s="202">
        <f aca="true" t="shared" si="16" ref="D39:D51">C39+E39</f>
        <v>0</v>
      </c>
      <c r="E39" s="202">
        <f aca="true" t="shared" si="17" ref="E39:E51">SUM(F39:AV39)</f>
        <v>0</v>
      </c>
      <c r="F39" s="146"/>
      <c r="G39" s="146"/>
      <c r="H39" s="146"/>
      <c r="I39" s="146"/>
      <c r="J39" s="146"/>
      <c r="K39" s="146"/>
      <c r="L39" s="146"/>
      <c r="M39" s="222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</row>
    <row r="40" spans="1:46" s="12" customFormat="1" ht="36.75" customHeight="1">
      <c r="A40" s="98" t="s">
        <v>326</v>
      </c>
      <c r="B40" s="15" t="s">
        <v>309</v>
      </c>
      <c r="C40" s="170">
        <f>C41+C46</f>
        <v>338313</v>
      </c>
      <c r="D40" s="202">
        <f t="shared" si="16"/>
        <v>367952</v>
      </c>
      <c r="E40" s="202">
        <f t="shared" si="17"/>
        <v>29639</v>
      </c>
      <c r="F40" s="92">
        <f aca="true" t="shared" si="18" ref="F40:AT40">F41+F46</f>
        <v>0</v>
      </c>
      <c r="G40" s="80">
        <f t="shared" si="18"/>
        <v>-361</v>
      </c>
      <c r="H40" s="80">
        <f t="shared" si="18"/>
        <v>0</v>
      </c>
      <c r="I40" s="80">
        <f t="shared" si="18"/>
        <v>0</v>
      </c>
      <c r="J40" s="80">
        <f t="shared" si="18"/>
        <v>0</v>
      </c>
      <c r="K40" s="80">
        <f t="shared" si="18"/>
        <v>0</v>
      </c>
      <c r="L40" s="80">
        <f t="shared" si="18"/>
        <v>0</v>
      </c>
      <c r="M40" s="223">
        <f t="shared" si="18"/>
        <v>0</v>
      </c>
      <c r="N40" s="80">
        <f>N41+N46</f>
        <v>30000</v>
      </c>
      <c r="O40" s="80">
        <f t="shared" si="18"/>
        <v>0</v>
      </c>
      <c r="P40" s="80">
        <f t="shared" si="18"/>
        <v>0</v>
      </c>
      <c r="Q40" s="80">
        <f t="shared" si="18"/>
        <v>0</v>
      </c>
      <c r="R40" s="80">
        <f t="shared" si="18"/>
        <v>0</v>
      </c>
      <c r="S40" s="80">
        <f t="shared" si="18"/>
        <v>0</v>
      </c>
      <c r="T40" s="80">
        <f t="shared" si="18"/>
        <v>0</v>
      </c>
      <c r="U40" s="80">
        <f t="shared" si="18"/>
        <v>0</v>
      </c>
      <c r="V40" s="80">
        <f t="shared" si="18"/>
        <v>0</v>
      </c>
      <c r="W40" s="80">
        <f t="shared" si="18"/>
        <v>0</v>
      </c>
      <c r="X40" s="80">
        <f t="shared" si="18"/>
        <v>0</v>
      </c>
      <c r="Y40" s="80">
        <f t="shared" si="18"/>
        <v>0</v>
      </c>
      <c r="Z40" s="80">
        <f t="shared" si="18"/>
        <v>0</v>
      </c>
      <c r="AA40" s="80">
        <f t="shared" si="18"/>
        <v>0</v>
      </c>
      <c r="AB40" s="80">
        <f t="shared" si="18"/>
        <v>0</v>
      </c>
      <c r="AC40" s="80">
        <f t="shared" si="18"/>
        <v>0</v>
      </c>
      <c r="AD40" s="80">
        <f t="shared" si="18"/>
        <v>0</v>
      </c>
      <c r="AE40" s="80">
        <f t="shared" si="18"/>
        <v>0</v>
      </c>
      <c r="AF40" s="80">
        <f t="shared" si="18"/>
        <v>0</v>
      </c>
      <c r="AG40" s="80">
        <f t="shared" si="18"/>
        <v>0</v>
      </c>
      <c r="AH40" s="80">
        <f t="shared" si="18"/>
        <v>0</v>
      </c>
      <c r="AI40" s="80">
        <f>AI41+AI46</f>
        <v>0</v>
      </c>
      <c r="AJ40" s="80">
        <f t="shared" si="18"/>
        <v>0</v>
      </c>
      <c r="AK40" s="80">
        <f t="shared" si="18"/>
        <v>0</v>
      </c>
      <c r="AL40" s="80">
        <f t="shared" si="18"/>
        <v>0</v>
      </c>
      <c r="AM40" s="80">
        <f t="shared" si="18"/>
        <v>0</v>
      </c>
      <c r="AN40" s="80">
        <f t="shared" si="18"/>
        <v>0</v>
      </c>
      <c r="AO40" s="80">
        <f t="shared" si="18"/>
        <v>0</v>
      </c>
      <c r="AP40" s="80">
        <f t="shared" si="18"/>
        <v>0</v>
      </c>
      <c r="AQ40" s="80">
        <f t="shared" si="18"/>
        <v>0</v>
      </c>
      <c r="AR40" s="80">
        <f t="shared" si="18"/>
        <v>0</v>
      </c>
      <c r="AS40" s="80">
        <f t="shared" si="18"/>
        <v>0</v>
      </c>
      <c r="AT40" s="80">
        <f t="shared" si="18"/>
        <v>0</v>
      </c>
    </row>
    <row r="41" spans="1:46" s="12" customFormat="1" ht="90.75" customHeight="1">
      <c r="A41" s="97" t="s">
        <v>310</v>
      </c>
      <c r="B41" s="16" t="s">
        <v>311</v>
      </c>
      <c r="C41" s="170">
        <f>C42+C44</f>
        <v>313300</v>
      </c>
      <c r="D41" s="202">
        <f t="shared" si="16"/>
        <v>343300</v>
      </c>
      <c r="E41" s="202">
        <f t="shared" si="17"/>
        <v>30000</v>
      </c>
      <c r="F41" s="92"/>
      <c r="G41" s="92"/>
      <c r="H41" s="92"/>
      <c r="I41" s="92"/>
      <c r="J41" s="92"/>
      <c r="K41" s="100">
        <f>K42+K44</f>
        <v>0</v>
      </c>
      <c r="L41" s="100">
        <f>L42+L44</f>
        <v>0</v>
      </c>
      <c r="M41" s="100">
        <f>M42+M44</f>
        <v>0</v>
      </c>
      <c r="N41" s="100">
        <f>N42+N44</f>
        <v>30000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</row>
    <row r="42" spans="1:46" s="12" customFormat="1" ht="94.5" customHeight="1">
      <c r="A42" s="97" t="s">
        <v>564</v>
      </c>
      <c r="B42" s="17" t="s">
        <v>634</v>
      </c>
      <c r="C42" s="170">
        <v>287100</v>
      </c>
      <c r="D42" s="202">
        <f t="shared" si="16"/>
        <v>311100</v>
      </c>
      <c r="E42" s="202">
        <f t="shared" si="17"/>
        <v>24000</v>
      </c>
      <c r="F42" s="92"/>
      <c r="G42" s="92"/>
      <c r="H42" s="92"/>
      <c r="I42" s="92"/>
      <c r="J42" s="92"/>
      <c r="K42" s="92"/>
      <c r="L42" s="92"/>
      <c r="M42" s="234"/>
      <c r="N42" s="92">
        <v>24000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</row>
    <row r="43" spans="1:46" s="12" customFormat="1" ht="0.75" customHeight="1" hidden="1">
      <c r="A43" s="97" t="s">
        <v>565</v>
      </c>
      <c r="B43" s="17" t="s">
        <v>337</v>
      </c>
      <c r="C43" s="170"/>
      <c r="D43" s="202">
        <f t="shared" si="16"/>
        <v>0</v>
      </c>
      <c r="E43" s="202">
        <f t="shared" si="17"/>
        <v>0</v>
      </c>
      <c r="F43" s="92"/>
      <c r="G43" s="92"/>
      <c r="H43" s="92"/>
      <c r="I43" s="92"/>
      <c r="J43" s="92"/>
      <c r="K43" s="92"/>
      <c r="L43" s="92"/>
      <c r="M43" s="2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</row>
    <row r="44" spans="1:46" s="12" customFormat="1" ht="114" customHeight="1">
      <c r="A44" s="97" t="s">
        <v>565</v>
      </c>
      <c r="B44" s="130" t="s">
        <v>566</v>
      </c>
      <c r="C44" s="170">
        <v>26200</v>
      </c>
      <c r="D44" s="202">
        <f t="shared" si="16"/>
        <v>32200</v>
      </c>
      <c r="E44" s="202">
        <f t="shared" si="17"/>
        <v>6000</v>
      </c>
      <c r="F44" s="92"/>
      <c r="G44" s="92"/>
      <c r="H44" s="92"/>
      <c r="I44" s="92"/>
      <c r="J44" s="92"/>
      <c r="K44" s="92"/>
      <c r="L44" s="92"/>
      <c r="M44" s="234"/>
      <c r="N44" s="92">
        <v>6000</v>
      </c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</row>
    <row r="45" spans="1:46" s="12" customFormat="1" ht="14.25" customHeight="1" hidden="1">
      <c r="A45" s="97" t="s">
        <v>342</v>
      </c>
      <c r="B45" s="17" t="s">
        <v>312</v>
      </c>
      <c r="C45" s="170"/>
      <c r="D45" s="202">
        <f t="shared" si="16"/>
        <v>0</v>
      </c>
      <c r="E45" s="202">
        <f t="shared" si="17"/>
        <v>0</v>
      </c>
      <c r="F45" s="92"/>
      <c r="G45" s="92"/>
      <c r="H45" s="92"/>
      <c r="I45" s="92"/>
      <c r="J45" s="92"/>
      <c r="K45" s="92"/>
      <c r="L45" s="92"/>
      <c r="M45" s="2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</row>
    <row r="46" spans="1:46" s="12" customFormat="1" ht="113.25" customHeight="1">
      <c r="A46" s="97" t="s">
        <v>575</v>
      </c>
      <c r="B46" s="15" t="s">
        <v>576</v>
      </c>
      <c r="C46" s="170">
        <f>C47</f>
        <v>25013</v>
      </c>
      <c r="D46" s="202">
        <f t="shared" si="16"/>
        <v>24652</v>
      </c>
      <c r="E46" s="202">
        <f t="shared" si="17"/>
        <v>-361</v>
      </c>
      <c r="F46" s="92">
        <f aca="true" t="shared" si="19" ref="F46:AT46">F47</f>
        <v>0</v>
      </c>
      <c r="G46" s="80">
        <f t="shared" si="19"/>
        <v>-361</v>
      </c>
      <c r="H46" s="80">
        <f t="shared" si="19"/>
        <v>0</v>
      </c>
      <c r="I46" s="171">
        <f t="shared" si="19"/>
        <v>0</v>
      </c>
      <c r="J46" s="80">
        <f t="shared" si="19"/>
        <v>0</v>
      </c>
      <c r="K46" s="80">
        <f t="shared" si="19"/>
        <v>0</v>
      </c>
      <c r="L46" s="80">
        <f t="shared" si="19"/>
        <v>0</v>
      </c>
      <c r="M46" s="223">
        <f t="shared" si="19"/>
        <v>0</v>
      </c>
      <c r="N46" s="80">
        <f t="shared" si="19"/>
        <v>0</v>
      </c>
      <c r="O46" s="80">
        <f t="shared" si="19"/>
        <v>0</v>
      </c>
      <c r="P46" s="80">
        <f t="shared" si="19"/>
        <v>0</v>
      </c>
      <c r="Q46" s="80">
        <f t="shared" si="19"/>
        <v>0</v>
      </c>
      <c r="R46" s="80">
        <f t="shared" si="19"/>
        <v>0</v>
      </c>
      <c r="S46" s="80">
        <f t="shared" si="19"/>
        <v>0</v>
      </c>
      <c r="T46" s="80">
        <f t="shared" si="19"/>
        <v>0</v>
      </c>
      <c r="U46" s="80">
        <f t="shared" si="19"/>
        <v>0</v>
      </c>
      <c r="V46" s="80">
        <f t="shared" si="19"/>
        <v>0</v>
      </c>
      <c r="W46" s="80">
        <f t="shared" si="19"/>
        <v>0</v>
      </c>
      <c r="X46" s="80">
        <f t="shared" si="19"/>
        <v>0</v>
      </c>
      <c r="Y46" s="80">
        <f t="shared" si="19"/>
        <v>0</v>
      </c>
      <c r="Z46" s="80">
        <f t="shared" si="19"/>
        <v>0</v>
      </c>
      <c r="AA46" s="80">
        <f t="shared" si="19"/>
        <v>0</v>
      </c>
      <c r="AB46" s="80">
        <f t="shared" si="19"/>
        <v>0</v>
      </c>
      <c r="AC46" s="80">
        <f t="shared" si="19"/>
        <v>0</v>
      </c>
      <c r="AD46" s="80">
        <f t="shared" si="19"/>
        <v>0</v>
      </c>
      <c r="AE46" s="80">
        <f t="shared" si="19"/>
        <v>0</v>
      </c>
      <c r="AF46" s="80">
        <f t="shared" si="19"/>
        <v>0</v>
      </c>
      <c r="AG46" s="80">
        <f t="shared" si="19"/>
        <v>0</v>
      </c>
      <c r="AH46" s="80">
        <f t="shared" si="19"/>
        <v>0</v>
      </c>
      <c r="AI46" s="80">
        <f t="shared" si="19"/>
        <v>0</v>
      </c>
      <c r="AJ46" s="172">
        <f t="shared" si="19"/>
        <v>0</v>
      </c>
      <c r="AK46" s="100">
        <f t="shared" si="19"/>
        <v>0</v>
      </c>
      <c r="AL46" s="100">
        <f t="shared" si="19"/>
        <v>0</v>
      </c>
      <c r="AM46" s="100">
        <f t="shared" si="19"/>
        <v>0</v>
      </c>
      <c r="AN46" s="100">
        <f t="shared" si="19"/>
        <v>0</v>
      </c>
      <c r="AO46" s="100">
        <f t="shared" si="19"/>
        <v>0</v>
      </c>
      <c r="AP46" s="100">
        <f t="shared" si="19"/>
        <v>0</v>
      </c>
      <c r="AQ46" s="100">
        <f t="shared" si="19"/>
        <v>0</v>
      </c>
      <c r="AR46" s="100">
        <f t="shared" si="19"/>
        <v>0</v>
      </c>
      <c r="AS46" s="100">
        <f t="shared" si="19"/>
        <v>0</v>
      </c>
      <c r="AT46" s="100">
        <f t="shared" si="19"/>
        <v>0</v>
      </c>
    </row>
    <row r="47" spans="1:46" s="12" customFormat="1" ht="120" customHeight="1">
      <c r="A47" s="97" t="s">
        <v>567</v>
      </c>
      <c r="B47" s="25" t="s">
        <v>568</v>
      </c>
      <c r="C47" s="170">
        <v>25013</v>
      </c>
      <c r="D47" s="202">
        <f t="shared" si="16"/>
        <v>24652</v>
      </c>
      <c r="E47" s="202">
        <f t="shared" si="17"/>
        <v>-361</v>
      </c>
      <c r="F47" s="92"/>
      <c r="G47" s="92">
        <v>-361</v>
      </c>
      <c r="H47" s="92"/>
      <c r="I47" s="92"/>
      <c r="J47" s="92"/>
      <c r="K47" s="92"/>
      <c r="L47" s="92"/>
      <c r="M47" s="234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</row>
    <row r="48" spans="1:46" s="12" customFormat="1" ht="83.25" customHeight="1">
      <c r="A48" s="97" t="s">
        <v>569</v>
      </c>
      <c r="B48" s="15" t="s">
        <v>570</v>
      </c>
      <c r="C48" s="170">
        <v>4500</v>
      </c>
      <c r="D48" s="202">
        <f t="shared" si="16"/>
        <v>4500</v>
      </c>
      <c r="E48" s="202">
        <f t="shared" si="17"/>
        <v>0</v>
      </c>
      <c r="F48" s="92"/>
      <c r="G48" s="92"/>
      <c r="H48" s="92"/>
      <c r="I48" s="92"/>
      <c r="J48" s="92"/>
      <c r="K48" s="92"/>
      <c r="L48" s="92"/>
      <c r="M48" s="234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</row>
    <row r="49" spans="1:46" s="12" customFormat="1" ht="60" customHeight="1">
      <c r="A49" s="97" t="s">
        <v>571</v>
      </c>
      <c r="B49" s="15" t="s">
        <v>317</v>
      </c>
      <c r="C49" s="170">
        <f aca="true" t="shared" si="20" ref="C49:J49">SUM(C50+C51)</f>
        <v>105500</v>
      </c>
      <c r="D49" s="202">
        <f t="shared" si="16"/>
        <v>115500</v>
      </c>
      <c r="E49" s="202">
        <f t="shared" si="17"/>
        <v>10000</v>
      </c>
      <c r="F49" s="92">
        <f t="shared" si="20"/>
        <v>0</v>
      </c>
      <c r="G49" s="92">
        <f t="shared" si="20"/>
        <v>0</v>
      </c>
      <c r="H49" s="92">
        <f t="shared" si="20"/>
        <v>0</v>
      </c>
      <c r="I49" s="92">
        <f t="shared" si="20"/>
        <v>0</v>
      </c>
      <c r="J49" s="92">
        <f t="shared" si="20"/>
        <v>0</v>
      </c>
      <c r="K49" s="92"/>
      <c r="L49" s="92"/>
      <c r="M49" s="234"/>
      <c r="N49" s="92">
        <v>10000</v>
      </c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80"/>
      <c r="AG49" s="80"/>
      <c r="AH49" s="80">
        <f aca="true" t="shared" si="21" ref="AH49:AT49">SUM(AH50+AH51)</f>
        <v>0</v>
      </c>
      <c r="AI49" s="80">
        <f>SUM(AI50+AI51)</f>
        <v>0</v>
      </c>
      <c r="AJ49" s="80">
        <f t="shared" si="21"/>
        <v>0</v>
      </c>
      <c r="AK49" s="80">
        <f t="shared" si="21"/>
        <v>0</v>
      </c>
      <c r="AL49" s="80">
        <f t="shared" si="21"/>
        <v>0</v>
      </c>
      <c r="AM49" s="80">
        <f t="shared" si="21"/>
        <v>0</v>
      </c>
      <c r="AN49" s="80">
        <f t="shared" si="21"/>
        <v>0</v>
      </c>
      <c r="AO49" s="80">
        <f t="shared" si="21"/>
        <v>0</v>
      </c>
      <c r="AP49" s="80">
        <f t="shared" si="21"/>
        <v>0</v>
      </c>
      <c r="AQ49" s="80">
        <f t="shared" si="21"/>
        <v>0</v>
      </c>
      <c r="AR49" s="80">
        <f t="shared" si="21"/>
        <v>0</v>
      </c>
      <c r="AS49" s="80">
        <f t="shared" si="21"/>
        <v>0</v>
      </c>
      <c r="AT49" s="80">
        <f t="shared" si="21"/>
        <v>0</v>
      </c>
    </row>
    <row r="50" spans="1:46" s="12" customFormat="1" ht="41.25" customHeight="1">
      <c r="A50" s="97" t="s">
        <v>573</v>
      </c>
      <c r="B50" s="15" t="s">
        <v>572</v>
      </c>
      <c r="C50" s="170">
        <v>103000</v>
      </c>
      <c r="D50" s="202">
        <f t="shared" si="16"/>
        <v>113000</v>
      </c>
      <c r="E50" s="202">
        <f t="shared" si="17"/>
        <v>10000</v>
      </c>
      <c r="F50" s="92"/>
      <c r="G50" s="92"/>
      <c r="H50" s="92"/>
      <c r="I50" s="92"/>
      <c r="J50" s="92"/>
      <c r="K50" s="92"/>
      <c r="L50" s="92"/>
      <c r="M50" s="234"/>
      <c r="N50" s="92">
        <v>10000</v>
      </c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</row>
    <row r="51" spans="1:46" s="12" customFormat="1" ht="45.75" customHeight="1">
      <c r="A51" s="97" t="s">
        <v>574</v>
      </c>
      <c r="B51" s="15" t="s">
        <v>572</v>
      </c>
      <c r="C51" s="170">
        <v>2500</v>
      </c>
      <c r="D51" s="202">
        <f t="shared" si="16"/>
        <v>2500</v>
      </c>
      <c r="E51" s="202">
        <f t="shared" si="17"/>
        <v>0</v>
      </c>
      <c r="F51" s="92"/>
      <c r="G51" s="92"/>
      <c r="H51" s="92"/>
      <c r="I51" s="92"/>
      <c r="J51" s="92"/>
      <c r="K51" s="92"/>
      <c r="L51" s="92"/>
      <c r="M51" s="234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</row>
    <row r="52" spans="1:46" s="12" customFormat="1" ht="37.5" customHeight="1">
      <c r="A52" s="96" t="s">
        <v>338</v>
      </c>
      <c r="B52" s="18" t="s">
        <v>177</v>
      </c>
      <c r="C52" s="129">
        <f>C53</f>
        <v>18000</v>
      </c>
      <c r="D52" s="198">
        <f>D53</f>
        <v>18000</v>
      </c>
      <c r="E52" s="198">
        <f>E53</f>
        <v>0</v>
      </c>
      <c r="F52" s="91"/>
      <c r="G52" s="91"/>
      <c r="H52" s="91"/>
      <c r="I52" s="91"/>
      <c r="J52" s="91"/>
      <c r="K52" s="91"/>
      <c r="L52" s="91"/>
      <c r="M52" s="233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</row>
    <row r="53" spans="1:46" s="12" customFormat="1" ht="39" customHeight="1">
      <c r="A53" s="97" t="s">
        <v>178</v>
      </c>
      <c r="B53" s="15" t="s">
        <v>179</v>
      </c>
      <c r="C53" s="170">
        <v>18000</v>
      </c>
      <c r="D53" s="202">
        <f>C53+E53</f>
        <v>18000</v>
      </c>
      <c r="E53" s="202">
        <f>SUM(F53:AV53)</f>
        <v>0</v>
      </c>
      <c r="F53" s="92"/>
      <c r="G53" s="92"/>
      <c r="H53" s="92"/>
      <c r="I53" s="92"/>
      <c r="J53" s="92"/>
      <c r="K53" s="92"/>
      <c r="L53" s="92"/>
      <c r="M53" s="234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</row>
    <row r="54" spans="1:46" s="12" customFormat="1" ht="37.5">
      <c r="A54" s="96" t="s">
        <v>343</v>
      </c>
      <c r="B54" s="11" t="s">
        <v>344</v>
      </c>
      <c r="C54" s="129">
        <v>222230</v>
      </c>
      <c r="D54" s="199">
        <f>C54+E54</f>
        <v>222230</v>
      </c>
      <c r="E54" s="169">
        <f>SUM(F54:AU54)</f>
        <v>0</v>
      </c>
      <c r="F54" s="91"/>
      <c r="G54" s="91"/>
      <c r="H54" s="91"/>
      <c r="I54" s="91"/>
      <c r="J54" s="91"/>
      <c r="K54" s="91"/>
      <c r="L54" s="91"/>
      <c r="M54" s="233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</row>
    <row r="55" spans="1:46" s="12" customFormat="1" ht="18.75">
      <c r="A55" s="96" t="s">
        <v>180</v>
      </c>
      <c r="B55" s="11" t="s">
        <v>181</v>
      </c>
      <c r="C55" s="129">
        <v>5500</v>
      </c>
      <c r="D55" s="199">
        <f>C55+E55</f>
        <v>10500</v>
      </c>
      <c r="E55" s="169">
        <f>SUM(F55:AU55)</f>
        <v>5000</v>
      </c>
      <c r="F55" s="91"/>
      <c r="G55" s="91"/>
      <c r="H55" s="91"/>
      <c r="I55" s="91"/>
      <c r="J55" s="91"/>
      <c r="K55" s="91"/>
      <c r="L55" s="91"/>
      <c r="M55" s="233"/>
      <c r="N55" s="91">
        <v>5000</v>
      </c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</row>
    <row r="56" spans="1:46" s="12" customFormat="1" ht="18.75">
      <c r="A56" s="96" t="s">
        <v>313</v>
      </c>
      <c r="B56" s="11" t="s">
        <v>182</v>
      </c>
      <c r="C56" s="129">
        <v>19300</v>
      </c>
      <c r="D56" s="199">
        <f>C56+E56</f>
        <v>24300</v>
      </c>
      <c r="E56" s="169">
        <f>SUM(F56:AU56)</f>
        <v>5000</v>
      </c>
      <c r="F56" s="91"/>
      <c r="G56" s="91"/>
      <c r="H56" s="91"/>
      <c r="I56" s="91"/>
      <c r="J56" s="91"/>
      <c r="K56" s="91"/>
      <c r="L56" s="91"/>
      <c r="M56" s="233"/>
      <c r="N56" s="91">
        <v>5000</v>
      </c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</row>
    <row r="57" spans="1:46" s="12" customFormat="1" ht="18.75">
      <c r="A57" s="96" t="s">
        <v>183</v>
      </c>
      <c r="B57" s="11" t="s">
        <v>184</v>
      </c>
      <c r="C57" s="129"/>
      <c r="D57" s="198"/>
      <c r="E57" s="198"/>
      <c r="F57" s="91"/>
      <c r="G57" s="91"/>
      <c r="H57" s="91"/>
      <c r="I57" s="91"/>
      <c r="J57" s="91"/>
      <c r="K57" s="91"/>
      <c r="L57" s="91"/>
      <c r="M57" s="233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</row>
    <row r="58" spans="1:46" s="12" customFormat="1" ht="22.5" customHeight="1">
      <c r="A58" s="97"/>
      <c r="B58" s="13" t="s">
        <v>632</v>
      </c>
      <c r="C58" s="129">
        <f aca="true" t="shared" si="22" ref="C58:N58">C37+C15</f>
        <v>3405438.2</v>
      </c>
      <c r="D58" s="198">
        <f t="shared" si="22"/>
        <v>3656073.5</v>
      </c>
      <c r="E58" s="198">
        <f t="shared" si="22"/>
        <v>250635.3</v>
      </c>
      <c r="F58" s="91">
        <f t="shared" si="22"/>
        <v>0</v>
      </c>
      <c r="G58" s="91">
        <f t="shared" si="22"/>
        <v>-361</v>
      </c>
      <c r="H58" s="91">
        <f t="shared" si="22"/>
        <v>0</v>
      </c>
      <c r="I58" s="91">
        <f t="shared" si="22"/>
        <v>0</v>
      </c>
      <c r="J58" s="91">
        <f t="shared" si="22"/>
        <v>0</v>
      </c>
      <c r="K58" s="99">
        <f t="shared" si="22"/>
        <v>0</v>
      </c>
      <c r="L58" s="99">
        <f t="shared" si="22"/>
        <v>0</v>
      </c>
      <c r="M58" s="99">
        <f t="shared" si="22"/>
        <v>0</v>
      </c>
      <c r="N58" s="99">
        <f t="shared" si="22"/>
        <v>250996.3</v>
      </c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79"/>
      <c r="AG58" s="79"/>
      <c r="AH58" s="79">
        <f aca="true" t="shared" si="23" ref="AH58:AT58">AH37+AH15</f>
        <v>0</v>
      </c>
      <c r="AI58" s="79">
        <f t="shared" si="23"/>
        <v>0</v>
      </c>
      <c r="AJ58" s="79">
        <f t="shared" si="23"/>
        <v>0</v>
      </c>
      <c r="AK58" s="79">
        <f t="shared" si="23"/>
        <v>0</v>
      </c>
      <c r="AL58" s="79">
        <f t="shared" si="23"/>
        <v>0</v>
      </c>
      <c r="AM58" s="79">
        <f t="shared" si="23"/>
        <v>0</v>
      </c>
      <c r="AN58" s="79">
        <f t="shared" si="23"/>
        <v>0</v>
      </c>
      <c r="AO58" s="79">
        <f t="shared" si="23"/>
        <v>0</v>
      </c>
      <c r="AP58" s="79">
        <f t="shared" si="23"/>
        <v>0</v>
      </c>
      <c r="AQ58" s="79">
        <f t="shared" si="23"/>
        <v>0</v>
      </c>
      <c r="AR58" s="79">
        <f t="shared" si="23"/>
        <v>0</v>
      </c>
      <c r="AS58" s="79">
        <f t="shared" si="23"/>
        <v>0</v>
      </c>
      <c r="AT58" s="79">
        <f t="shared" si="23"/>
        <v>0</v>
      </c>
    </row>
    <row r="59" spans="1:46" s="12" customFormat="1" ht="53.25" customHeight="1">
      <c r="A59" s="96" t="s">
        <v>70</v>
      </c>
      <c r="B59" s="11" t="s">
        <v>71</v>
      </c>
      <c r="C59" s="79">
        <f>SUM(C60+C82+C95+C96)</f>
        <v>1435754.7</v>
      </c>
      <c r="D59" s="79">
        <f>SUM(D60+D82+D95+D96)</f>
        <v>1891740.5999999999</v>
      </c>
      <c r="E59" s="79">
        <f>SUM(E60+E82+E95+E96)</f>
        <v>455985.9</v>
      </c>
      <c r="F59" s="79">
        <f>SUM(F60+F82+F95+F96)</f>
        <v>455985.9</v>
      </c>
      <c r="G59" s="79">
        <f aca="true" t="shared" si="24" ref="G59:AT59">SUM(G60+G82+G95+G96)</f>
        <v>0</v>
      </c>
      <c r="H59" s="79">
        <f t="shared" si="24"/>
        <v>0</v>
      </c>
      <c r="I59" s="79">
        <f t="shared" si="24"/>
        <v>0</v>
      </c>
      <c r="J59" s="79">
        <f t="shared" si="24"/>
        <v>0</v>
      </c>
      <c r="K59" s="79">
        <f t="shared" si="24"/>
        <v>0</v>
      </c>
      <c r="L59" s="79">
        <f t="shared" si="24"/>
        <v>0</v>
      </c>
      <c r="M59" s="79">
        <f t="shared" si="24"/>
        <v>0</v>
      </c>
      <c r="N59" s="79">
        <f t="shared" si="24"/>
        <v>0</v>
      </c>
      <c r="O59" s="79">
        <f t="shared" si="24"/>
        <v>0</v>
      </c>
      <c r="P59" s="79">
        <f t="shared" si="24"/>
        <v>0</v>
      </c>
      <c r="Q59" s="79">
        <f t="shared" si="24"/>
        <v>0</v>
      </c>
      <c r="R59" s="79">
        <f t="shared" si="24"/>
        <v>0</v>
      </c>
      <c r="S59" s="79">
        <f t="shared" si="24"/>
        <v>0</v>
      </c>
      <c r="T59" s="79">
        <f t="shared" si="24"/>
        <v>0</v>
      </c>
      <c r="U59" s="79">
        <f t="shared" si="24"/>
        <v>0</v>
      </c>
      <c r="V59" s="79">
        <f t="shared" si="24"/>
        <v>0</v>
      </c>
      <c r="W59" s="79">
        <f t="shared" si="24"/>
        <v>0</v>
      </c>
      <c r="X59" s="79">
        <f t="shared" si="24"/>
        <v>0</v>
      </c>
      <c r="Y59" s="79">
        <f t="shared" si="24"/>
        <v>0</v>
      </c>
      <c r="Z59" s="79">
        <f t="shared" si="24"/>
        <v>0</v>
      </c>
      <c r="AA59" s="79">
        <f t="shared" si="24"/>
        <v>0</v>
      </c>
      <c r="AB59" s="79">
        <f t="shared" si="24"/>
        <v>0</v>
      </c>
      <c r="AC59" s="79">
        <f t="shared" si="24"/>
        <v>0</v>
      </c>
      <c r="AD59" s="79">
        <f t="shared" si="24"/>
        <v>0</v>
      </c>
      <c r="AE59" s="79">
        <f t="shared" si="24"/>
        <v>0</v>
      </c>
      <c r="AF59" s="79">
        <f t="shared" si="24"/>
        <v>0</v>
      </c>
      <c r="AG59" s="79">
        <f t="shared" si="24"/>
        <v>0</v>
      </c>
      <c r="AH59" s="79">
        <f t="shared" si="24"/>
        <v>0</v>
      </c>
      <c r="AI59" s="79">
        <f t="shared" si="24"/>
        <v>0</v>
      </c>
      <c r="AJ59" s="79">
        <f t="shared" si="24"/>
        <v>0</v>
      </c>
      <c r="AK59" s="79">
        <f t="shared" si="24"/>
        <v>0</v>
      </c>
      <c r="AL59" s="79">
        <f t="shared" si="24"/>
        <v>0</v>
      </c>
      <c r="AM59" s="79">
        <f t="shared" si="24"/>
        <v>0</v>
      </c>
      <c r="AN59" s="79">
        <f t="shared" si="24"/>
        <v>0</v>
      </c>
      <c r="AO59" s="79">
        <f t="shared" si="24"/>
        <v>0</v>
      </c>
      <c r="AP59" s="79">
        <f t="shared" si="24"/>
        <v>0</v>
      </c>
      <c r="AQ59" s="79">
        <f t="shared" si="24"/>
        <v>0</v>
      </c>
      <c r="AR59" s="79">
        <f t="shared" si="24"/>
        <v>0</v>
      </c>
      <c r="AS59" s="79">
        <f t="shared" si="24"/>
        <v>0</v>
      </c>
      <c r="AT59" s="79">
        <f t="shared" si="24"/>
        <v>0</v>
      </c>
    </row>
    <row r="60" spans="1:46" s="12" customFormat="1" ht="36.75" customHeight="1">
      <c r="A60" s="96" t="s">
        <v>320</v>
      </c>
      <c r="B60" s="70" t="s">
        <v>321</v>
      </c>
      <c r="C60" s="151">
        <f>SUM(C61+C62+C63+C64+C65+C69+C75+C76+C77+C79+C78+C80+C81)</f>
        <v>1241995.3</v>
      </c>
      <c r="D60" s="151">
        <f>SUM(D61+D62+D63+D64+D65+D69+D75+D76+D77+D79+D78+D80+D81)</f>
        <v>1244196.8</v>
      </c>
      <c r="E60" s="151">
        <f>SUM(E61+E62+E63+E64+E65+E69+E75+E76+E77+E79+E78+E80+E81)</f>
        <v>2201.500000000001</v>
      </c>
      <c r="F60" s="151">
        <f>SUM(F61+F62+F63+F64+F65+F69+F75+F76+F77+F79+F78+F80+F81)</f>
        <v>2201.500000000001</v>
      </c>
      <c r="G60" s="151">
        <f aca="true" t="shared" si="25" ref="G60:AT60">SUM(G61+G62+G63+G64+G65+G69+G75+G76+G77+G79+G78+G80+G81)</f>
        <v>0</v>
      </c>
      <c r="H60" s="151">
        <f t="shared" si="25"/>
        <v>0</v>
      </c>
      <c r="I60" s="151">
        <f t="shared" si="25"/>
        <v>0</v>
      </c>
      <c r="J60" s="151">
        <f t="shared" si="25"/>
        <v>0</v>
      </c>
      <c r="K60" s="151">
        <f t="shared" si="25"/>
        <v>0</v>
      </c>
      <c r="L60" s="151">
        <f t="shared" si="25"/>
        <v>0</v>
      </c>
      <c r="M60" s="151">
        <f t="shared" si="25"/>
        <v>0</v>
      </c>
      <c r="N60" s="151">
        <f t="shared" si="25"/>
        <v>0</v>
      </c>
      <c r="O60" s="151">
        <f t="shared" si="25"/>
        <v>0</v>
      </c>
      <c r="P60" s="151">
        <f t="shared" si="25"/>
        <v>0</v>
      </c>
      <c r="Q60" s="151">
        <f t="shared" si="25"/>
        <v>0</v>
      </c>
      <c r="R60" s="151">
        <f t="shared" si="25"/>
        <v>0</v>
      </c>
      <c r="S60" s="151">
        <f t="shared" si="25"/>
        <v>0</v>
      </c>
      <c r="T60" s="151">
        <f t="shared" si="25"/>
        <v>0</v>
      </c>
      <c r="U60" s="151">
        <f t="shared" si="25"/>
        <v>0</v>
      </c>
      <c r="V60" s="151">
        <f t="shared" si="25"/>
        <v>0</v>
      </c>
      <c r="W60" s="151">
        <f t="shared" si="25"/>
        <v>0</v>
      </c>
      <c r="X60" s="151">
        <f t="shared" si="25"/>
        <v>0</v>
      </c>
      <c r="Y60" s="151">
        <f t="shared" si="25"/>
        <v>0</v>
      </c>
      <c r="Z60" s="151">
        <f t="shared" si="25"/>
        <v>0</v>
      </c>
      <c r="AA60" s="151">
        <f t="shared" si="25"/>
        <v>0</v>
      </c>
      <c r="AB60" s="151">
        <f t="shared" si="25"/>
        <v>0</v>
      </c>
      <c r="AC60" s="151">
        <f t="shared" si="25"/>
        <v>0</v>
      </c>
      <c r="AD60" s="151">
        <f t="shared" si="25"/>
        <v>0</v>
      </c>
      <c r="AE60" s="151">
        <f t="shared" si="25"/>
        <v>0</v>
      </c>
      <c r="AF60" s="151">
        <f t="shared" si="25"/>
        <v>0</v>
      </c>
      <c r="AG60" s="151">
        <f t="shared" si="25"/>
        <v>0</v>
      </c>
      <c r="AH60" s="151">
        <f t="shared" si="25"/>
        <v>0</v>
      </c>
      <c r="AI60" s="151">
        <f t="shared" si="25"/>
        <v>0</v>
      </c>
      <c r="AJ60" s="151">
        <f t="shared" si="25"/>
        <v>0</v>
      </c>
      <c r="AK60" s="151">
        <f t="shared" si="25"/>
        <v>0</v>
      </c>
      <c r="AL60" s="151">
        <f t="shared" si="25"/>
        <v>0</v>
      </c>
      <c r="AM60" s="151">
        <f t="shared" si="25"/>
        <v>0</v>
      </c>
      <c r="AN60" s="151">
        <f t="shared" si="25"/>
        <v>0</v>
      </c>
      <c r="AO60" s="151">
        <f t="shared" si="25"/>
        <v>0</v>
      </c>
      <c r="AP60" s="151">
        <f t="shared" si="25"/>
        <v>0</v>
      </c>
      <c r="AQ60" s="151">
        <f t="shared" si="25"/>
        <v>0</v>
      </c>
      <c r="AR60" s="151">
        <f t="shared" si="25"/>
        <v>0</v>
      </c>
      <c r="AS60" s="151">
        <f t="shared" si="25"/>
        <v>0</v>
      </c>
      <c r="AT60" s="151">
        <f t="shared" si="25"/>
        <v>0</v>
      </c>
    </row>
    <row r="61" spans="1:46" s="12" customFormat="1" ht="66" customHeight="1">
      <c r="A61" s="98" t="s">
        <v>320</v>
      </c>
      <c r="B61" s="73" t="s">
        <v>450</v>
      </c>
      <c r="C61" s="187">
        <v>714495</v>
      </c>
      <c r="D61" s="169">
        <f aca="true" t="shared" si="26" ref="D61:D79">C61+E61</f>
        <v>714495</v>
      </c>
      <c r="E61" s="169">
        <f>SUM(F61)</f>
        <v>0</v>
      </c>
      <c r="F61" s="92"/>
      <c r="G61" s="92"/>
      <c r="H61" s="92"/>
      <c r="I61" s="92"/>
      <c r="J61" s="92"/>
      <c r="K61" s="92"/>
      <c r="L61" s="92"/>
      <c r="M61" s="234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</row>
    <row r="62" spans="1:46" s="12" customFormat="1" ht="29.25" customHeight="1">
      <c r="A62" s="98" t="s">
        <v>320</v>
      </c>
      <c r="B62" s="74" t="s">
        <v>451</v>
      </c>
      <c r="C62" s="187">
        <v>115873</v>
      </c>
      <c r="D62" s="169">
        <f t="shared" si="26"/>
        <v>104086</v>
      </c>
      <c r="E62" s="169">
        <f>SUM(F62)</f>
        <v>-11787</v>
      </c>
      <c r="F62" s="92">
        <v>-11787</v>
      </c>
      <c r="G62" s="92"/>
      <c r="H62" s="92"/>
      <c r="I62" s="92"/>
      <c r="J62" s="92"/>
      <c r="K62" s="92"/>
      <c r="L62" s="92"/>
      <c r="M62" s="234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</row>
    <row r="63" spans="1:46" s="12" customFormat="1" ht="41.25" customHeight="1">
      <c r="A63" s="98" t="s">
        <v>320</v>
      </c>
      <c r="B63" s="74" t="s">
        <v>452</v>
      </c>
      <c r="C63" s="187">
        <v>146919</v>
      </c>
      <c r="D63" s="169">
        <f t="shared" si="26"/>
        <v>146919</v>
      </c>
      <c r="E63" s="169">
        <f>SUM(F63)</f>
        <v>0</v>
      </c>
      <c r="F63" s="92"/>
      <c r="G63" s="92"/>
      <c r="H63" s="92"/>
      <c r="I63" s="92"/>
      <c r="J63" s="92"/>
      <c r="K63" s="92"/>
      <c r="L63" s="92"/>
      <c r="M63" s="234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</row>
    <row r="64" spans="1:46" s="12" customFormat="1" ht="40.5" customHeight="1">
      <c r="A64" s="98" t="s">
        <v>320</v>
      </c>
      <c r="B64" s="73" t="s">
        <v>453</v>
      </c>
      <c r="C64" s="187">
        <v>2141</v>
      </c>
      <c r="D64" s="169">
        <f t="shared" si="26"/>
        <v>2141</v>
      </c>
      <c r="E64" s="169">
        <f aca="true" t="shared" si="27" ref="E64:E95">SUM(F64)</f>
        <v>0</v>
      </c>
      <c r="F64" s="92"/>
      <c r="G64" s="92"/>
      <c r="H64" s="92"/>
      <c r="I64" s="92"/>
      <c r="J64" s="92"/>
      <c r="K64" s="92"/>
      <c r="L64" s="92"/>
      <c r="M64" s="234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</row>
    <row r="65" spans="1:46" s="12" customFormat="1" ht="39.75" customHeight="1">
      <c r="A65" s="98" t="s">
        <v>320</v>
      </c>
      <c r="B65" s="73" t="s">
        <v>457</v>
      </c>
      <c r="C65" s="187">
        <f>SUM(C66:C68)</f>
        <v>81331</v>
      </c>
      <c r="D65" s="187">
        <f aca="true" t="shared" si="28" ref="D65:AT65">SUM(D66:D68)</f>
        <v>82030</v>
      </c>
      <c r="E65" s="187">
        <f t="shared" si="28"/>
        <v>699</v>
      </c>
      <c r="F65" s="187">
        <f t="shared" si="28"/>
        <v>699</v>
      </c>
      <c r="G65" s="187">
        <f t="shared" si="28"/>
        <v>0</v>
      </c>
      <c r="H65" s="187">
        <f t="shared" si="28"/>
        <v>0</v>
      </c>
      <c r="I65" s="187">
        <f t="shared" si="28"/>
        <v>0</v>
      </c>
      <c r="J65" s="187">
        <f t="shared" si="28"/>
        <v>0</v>
      </c>
      <c r="K65" s="187">
        <f t="shared" si="28"/>
        <v>0</v>
      </c>
      <c r="L65" s="187">
        <f t="shared" si="28"/>
        <v>0</v>
      </c>
      <c r="M65" s="187">
        <f t="shared" si="28"/>
        <v>0</v>
      </c>
      <c r="N65" s="187">
        <f t="shared" si="28"/>
        <v>0</v>
      </c>
      <c r="O65" s="187">
        <f t="shared" si="28"/>
        <v>0</v>
      </c>
      <c r="P65" s="187">
        <f t="shared" si="28"/>
        <v>0</v>
      </c>
      <c r="Q65" s="187">
        <f t="shared" si="28"/>
        <v>0</v>
      </c>
      <c r="R65" s="187">
        <f t="shared" si="28"/>
        <v>0</v>
      </c>
      <c r="S65" s="187">
        <f t="shared" si="28"/>
        <v>0</v>
      </c>
      <c r="T65" s="187">
        <f t="shared" si="28"/>
        <v>0</v>
      </c>
      <c r="U65" s="187">
        <f t="shared" si="28"/>
        <v>0</v>
      </c>
      <c r="V65" s="187">
        <f t="shared" si="28"/>
        <v>0</v>
      </c>
      <c r="W65" s="187">
        <f t="shared" si="28"/>
        <v>0</v>
      </c>
      <c r="X65" s="187">
        <f t="shared" si="28"/>
        <v>0</v>
      </c>
      <c r="Y65" s="187">
        <f t="shared" si="28"/>
        <v>0</v>
      </c>
      <c r="Z65" s="187">
        <f t="shared" si="28"/>
        <v>0</v>
      </c>
      <c r="AA65" s="187">
        <f t="shared" si="28"/>
        <v>0</v>
      </c>
      <c r="AB65" s="187">
        <f t="shared" si="28"/>
        <v>0</v>
      </c>
      <c r="AC65" s="187">
        <f t="shared" si="28"/>
        <v>0</v>
      </c>
      <c r="AD65" s="187">
        <f t="shared" si="28"/>
        <v>0</v>
      </c>
      <c r="AE65" s="187">
        <f t="shared" si="28"/>
        <v>0</v>
      </c>
      <c r="AF65" s="187">
        <f t="shared" si="28"/>
        <v>0</v>
      </c>
      <c r="AG65" s="187">
        <f t="shared" si="28"/>
        <v>0</v>
      </c>
      <c r="AH65" s="187">
        <f t="shared" si="28"/>
        <v>0</v>
      </c>
      <c r="AI65" s="187">
        <f t="shared" si="28"/>
        <v>0</v>
      </c>
      <c r="AJ65" s="187">
        <f t="shared" si="28"/>
        <v>0</v>
      </c>
      <c r="AK65" s="187">
        <f t="shared" si="28"/>
        <v>0</v>
      </c>
      <c r="AL65" s="187">
        <f t="shared" si="28"/>
        <v>0</v>
      </c>
      <c r="AM65" s="187">
        <f t="shared" si="28"/>
        <v>0</v>
      </c>
      <c r="AN65" s="187">
        <f t="shared" si="28"/>
        <v>0</v>
      </c>
      <c r="AO65" s="187">
        <f t="shared" si="28"/>
        <v>0</v>
      </c>
      <c r="AP65" s="187">
        <f t="shared" si="28"/>
        <v>0</v>
      </c>
      <c r="AQ65" s="187">
        <f t="shared" si="28"/>
        <v>0</v>
      </c>
      <c r="AR65" s="187">
        <f t="shared" si="28"/>
        <v>0</v>
      </c>
      <c r="AS65" s="187">
        <f t="shared" si="28"/>
        <v>0</v>
      </c>
      <c r="AT65" s="187">
        <f t="shared" si="28"/>
        <v>0</v>
      </c>
    </row>
    <row r="66" spans="1:46" s="12" customFormat="1" ht="27.75" customHeight="1">
      <c r="A66" s="98" t="s">
        <v>320</v>
      </c>
      <c r="B66" s="76" t="s">
        <v>454</v>
      </c>
      <c r="C66" s="187">
        <v>15407</v>
      </c>
      <c r="D66" s="169">
        <f t="shared" si="26"/>
        <v>15407</v>
      </c>
      <c r="E66" s="169">
        <f t="shared" si="27"/>
        <v>0</v>
      </c>
      <c r="F66" s="92"/>
      <c r="G66" s="92"/>
      <c r="H66" s="92"/>
      <c r="I66" s="92"/>
      <c r="J66" s="92"/>
      <c r="K66" s="92"/>
      <c r="L66" s="92"/>
      <c r="M66" s="234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</row>
    <row r="67" spans="1:46" s="12" customFormat="1" ht="28.5" customHeight="1">
      <c r="A67" s="98" t="s">
        <v>320</v>
      </c>
      <c r="B67" s="76" t="s">
        <v>455</v>
      </c>
      <c r="C67" s="187">
        <v>52666</v>
      </c>
      <c r="D67" s="169">
        <f t="shared" si="26"/>
        <v>53365</v>
      </c>
      <c r="E67" s="169">
        <f t="shared" si="27"/>
        <v>699</v>
      </c>
      <c r="F67" s="92">
        <v>699</v>
      </c>
      <c r="G67" s="92"/>
      <c r="H67" s="92"/>
      <c r="I67" s="92"/>
      <c r="J67" s="92"/>
      <c r="K67" s="92"/>
      <c r="L67" s="92"/>
      <c r="M67" s="234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</row>
    <row r="68" spans="1:46" s="12" customFormat="1" ht="30" customHeight="1">
      <c r="A68" s="98" t="s">
        <v>320</v>
      </c>
      <c r="B68" s="77" t="s">
        <v>456</v>
      </c>
      <c r="C68" s="187">
        <v>13258</v>
      </c>
      <c r="D68" s="169">
        <f t="shared" si="26"/>
        <v>13258</v>
      </c>
      <c r="E68" s="169">
        <f t="shared" si="27"/>
        <v>0</v>
      </c>
      <c r="F68" s="92"/>
      <c r="G68" s="92"/>
      <c r="H68" s="92"/>
      <c r="I68" s="92"/>
      <c r="J68" s="92"/>
      <c r="K68" s="92"/>
      <c r="L68" s="92"/>
      <c r="M68" s="234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</row>
    <row r="69" spans="1:46" s="12" customFormat="1" ht="30" customHeight="1">
      <c r="A69" s="98" t="s">
        <v>320</v>
      </c>
      <c r="B69" s="73" t="s">
        <v>458</v>
      </c>
      <c r="C69" s="187">
        <f>SUM(C70:C71)</f>
        <v>13495</v>
      </c>
      <c r="D69" s="169">
        <f t="shared" si="26"/>
        <v>13495</v>
      </c>
      <c r="E69" s="169">
        <f t="shared" si="27"/>
        <v>0</v>
      </c>
      <c r="F69" s="92"/>
      <c r="G69" s="92"/>
      <c r="H69" s="92"/>
      <c r="I69" s="92"/>
      <c r="J69" s="92"/>
      <c r="K69" s="92"/>
      <c r="L69" s="92"/>
      <c r="M69" s="234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</row>
    <row r="70" spans="1:46" s="12" customFormat="1" ht="30" customHeight="1">
      <c r="A70" s="98" t="s">
        <v>320</v>
      </c>
      <c r="B70" s="76" t="s">
        <v>454</v>
      </c>
      <c r="C70" s="187">
        <v>1025</v>
      </c>
      <c r="D70" s="169">
        <f t="shared" si="26"/>
        <v>1025</v>
      </c>
      <c r="E70" s="169">
        <f t="shared" si="27"/>
        <v>0</v>
      </c>
      <c r="F70" s="92"/>
      <c r="G70" s="92"/>
      <c r="H70" s="92"/>
      <c r="I70" s="92"/>
      <c r="J70" s="92"/>
      <c r="K70" s="92"/>
      <c r="L70" s="92"/>
      <c r="M70" s="234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</row>
    <row r="71" spans="1:46" s="12" customFormat="1" ht="24" customHeight="1">
      <c r="A71" s="98" t="s">
        <v>320</v>
      </c>
      <c r="B71" s="76" t="s">
        <v>467</v>
      </c>
      <c r="C71" s="187">
        <f>C72+C73+C74</f>
        <v>12470</v>
      </c>
      <c r="D71" s="169">
        <f t="shared" si="26"/>
        <v>12470</v>
      </c>
      <c r="E71" s="169">
        <f t="shared" si="27"/>
        <v>0</v>
      </c>
      <c r="F71" s="92"/>
      <c r="G71" s="92"/>
      <c r="H71" s="92"/>
      <c r="I71" s="92"/>
      <c r="J71" s="92"/>
      <c r="K71" s="92"/>
      <c r="L71" s="92"/>
      <c r="M71" s="234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</row>
    <row r="72" spans="1:46" s="12" customFormat="1" ht="27" customHeight="1">
      <c r="A72" s="98" t="s">
        <v>320</v>
      </c>
      <c r="B72" s="81" t="s">
        <v>468</v>
      </c>
      <c r="C72" s="187">
        <v>5330</v>
      </c>
      <c r="D72" s="169">
        <f t="shared" si="26"/>
        <v>5330</v>
      </c>
      <c r="E72" s="169">
        <f t="shared" si="27"/>
        <v>0</v>
      </c>
      <c r="F72" s="92"/>
      <c r="G72" s="92"/>
      <c r="H72" s="92"/>
      <c r="I72" s="92"/>
      <c r="J72" s="92"/>
      <c r="K72" s="92"/>
      <c r="L72" s="92"/>
      <c r="M72" s="234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</row>
    <row r="73" spans="1:46" s="12" customFormat="1" ht="27" customHeight="1">
      <c r="A73" s="98" t="s">
        <v>320</v>
      </c>
      <c r="B73" s="81" t="s">
        <v>469</v>
      </c>
      <c r="C73" s="187">
        <v>1640</v>
      </c>
      <c r="D73" s="169">
        <f t="shared" si="26"/>
        <v>1640</v>
      </c>
      <c r="E73" s="169">
        <f t="shared" si="27"/>
        <v>0</v>
      </c>
      <c r="F73" s="92"/>
      <c r="G73" s="92"/>
      <c r="H73" s="92"/>
      <c r="I73" s="92"/>
      <c r="J73" s="92"/>
      <c r="K73" s="92"/>
      <c r="L73" s="92"/>
      <c r="M73" s="234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</row>
    <row r="74" spans="1:46" s="12" customFormat="1" ht="24.75" customHeight="1">
      <c r="A74" s="98" t="s">
        <v>320</v>
      </c>
      <c r="B74" s="81" t="s">
        <v>470</v>
      </c>
      <c r="C74" s="187">
        <v>5500</v>
      </c>
      <c r="D74" s="169">
        <f t="shared" si="26"/>
        <v>5500</v>
      </c>
      <c r="E74" s="169">
        <f t="shared" si="27"/>
        <v>0</v>
      </c>
      <c r="F74" s="92"/>
      <c r="G74" s="92"/>
      <c r="H74" s="92"/>
      <c r="I74" s="92"/>
      <c r="J74" s="92"/>
      <c r="K74" s="92"/>
      <c r="L74" s="92"/>
      <c r="M74" s="234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</row>
    <row r="75" spans="1:46" s="12" customFormat="1" ht="24" customHeight="1">
      <c r="A75" s="98" t="s">
        <v>320</v>
      </c>
      <c r="B75" s="75" t="s">
        <v>459</v>
      </c>
      <c r="C75" s="187">
        <v>1276</v>
      </c>
      <c r="D75" s="169">
        <f t="shared" si="26"/>
        <v>1276</v>
      </c>
      <c r="E75" s="169">
        <f t="shared" si="27"/>
        <v>0</v>
      </c>
      <c r="F75" s="92"/>
      <c r="G75" s="92"/>
      <c r="H75" s="92"/>
      <c r="I75" s="92"/>
      <c r="J75" s="92"/>
      <c r="K75" s="92"/>
      <c r="L75" s="92"/>
      <c r="M75" s="234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</row>
    <row r="76" spans="1:46" s="12" customFormat="1" ht="39" customHeight="1">
      <c r="A76" s="98" t="s">
        <v>320</v>
      </c>
      <c r="B76" s="75" t="s">
        <v>460</v>
      </c>
      <c r="C76" s="187">
        <v>160460</v>
      </c>
      <c r="D76" s="169">
        <f t="shared" si="26"/>
        <v>160460</v>
      </c>
      <c r="E76" s="169">
        <f t="shared" si="27"/>
        <v>0</v>
      </c>
      <c r="F76" s="92"/>
      <c r="G76" s="92"/>
      <c r="H76" s="92"/>
      <c r="I76" s="92"/>
      <c r="J76" s="92"/>
      <c r="K76" s="92"/>
      <c r="L76" s="92"/>
      <c r="M76" s="234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</row>
    <row r="77" spans="1:46" s="12" customFormat="1" ht="51" customHeight="1">
      <c r="A77" s="98" t="s">
        <v>320</v>
      </c>
      <c r="B77" s="73" t="s">
        <v>461</v>
      </c>
      <c r="C77" s="187">
        <v>227.3</v>
      </c>
      <c r="D77" s="169">
        <f t="shared" si="26"/>
        <v>385</v>
      </c>
      <c r="E77" s="169">
        <f t="shared" si="27"/>
        <v>157.7</v>
      </c>
      <c r="F77" s="92">
        <v>157.7</v>
      </c>
      <c r="G77" s="92"/>
      <c r="H77" s="92"/>
      <c r="I77" s="92"/>
      <c r="J77" s="92"/>
      <c r="K77" s="92"/>
      <c r="L77" s="92"/>
      <c r="M77" s="234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</row>
    <row r="78" spans="1:46" s="12" customFormat="1" ht="25.5">
      <c r="A78" s="98" t="s">
        <v>320</v>
      </c>
      <c r="B78" s="73" t="s">
        <v>591</v>
      </c>
      <c r="C78" s="187">
        <v>5778</v>
      </c>
      <c r="D78" s="169">
        <f t="shared" si="26"/>
        <v>5778</v>
      </c>
      <c r="E78" s="169">
        <f t="shared" si="27"/>
        <v>0</v>
      </c>
      <c r="F78" s="92"/>
      <c r="G78" s="92"/>
      <c r="H78" s="92"/>
      <c r="I78" s="92"/>
      <c r="J78" s="92"/>
      <c r="K78" s="92"/>
      <c r="L78" s="92"/>
      <c r="M78" s="234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</row>
    <row r="79" spans="1:46" s="12" customFormat="1" ht="25.5">
      <c r="A79" s="98" t="s">
        <v>320</v>
      </c>
      <c r="B79" s="73" t="s">
        <v>666</v>
      </c>
      <c r="C79" s="187">
        <v>0</v>
      </c>
      <c r="D79" s="169">
        <f t="shared" si="26"/>
        <v>11787</v>
      </c>
      <c r="E79" s="169">
        <f t="shared" si="27"/>
        <v>11787</v>
      </c>
      <c r="F79" s="92">
        <v>11787</v>
      </c>
      <c r="G79" s="92"/>
      <c r="H79" s="92"/>
      <c r="I79" s="92"/>
      <c r="J79" s="92"/>
      <c r="K79" s="92"/>
      <c r="L79" s="92"/>
      <c r="M79" s="234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</row>
    <row r="80" spans="1:46" s="12" customFormat="1" ht="42.75" customHeight="1">
      <c r="A80" s="98" t="s">
        <v>320</v>
      </c>
      <c r="B80" s="73" t="s">
        <v>656</v>
      </c>
      <c r="C80" s="187">
        <v>0</v>
      </c>
      <c r="D80" s="169">
        <f>C80+E80</f>
        <v>54.8</v>
      </c>
      <c r="E80" s="169">
        <f>SUM(F80)</f>
        <v>54.8</v>
      </c>
      <c r="F80" s="92">
        <v>54.8</v>
      </c>
      <c r="G80" s="92"/>
      <c r="H80" s="92"/>
      <c r="I80" s="92"/>
      <c r="J80" s="92"/>
      <c r="K80" s="92"/>
      <c r="L80" s="92"/>
      <c r="M80" s="234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</row>
    <row r="81" spans="1:46" s="12" customFormat="1" ht="42.75" customHeight="1">
      <c r="A81" s="98" t="s">
        <v>320</v>
      </c>
      <c r="B81" s="73" t="s">
        <v>657</v>
      </c>
      <c r="C81" s="187">
        <v>0</v>
      </c>
      <c r="D81" s="169">
        <f>C81+E81</f>
        <v>1290</v>
      </c>
      <c r="E81" s="169">
        <f>SUM(F81)</f>
        <v>1290</v>
      </c>
      <c r="F81" s="92">
        <v>1290</v>
      </c>
      <c r="G81" s="92"/>
      <c r="H81" s="92"/>
      <c r="I81" s="92"/>
      <c r="J81" s="92"/>
      <c r="K81" s="92"/>
      <c r="L81" s="92"/>
      <c r="M81" s="234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</row>
    <row r="82" spans="1:46" s="12" customFormat="1" ht="36.75" customHeight="1">
      <c r="A82" s="96" t="s">
        <v>322</v>
      </c>
      <c r="B82" s="70" t="s">
        <v>323</v>
      </c>
      <c r="C82" s="188">
        <f>SUM(C83:C94)</f>
        <v>189892</v>
      </c>
      <c r="D82" s="199">
        <f>SUM(D83:D94)</f>
        <v>409005.1</v>
      </c>
      <c r="E82" s="169">
        <f aca="true" t="shared" si="29" ref="E82:AT82">SUM(E83:E94)</f>
        <v>219113.1</v>
      </c>
      <c r="F82" s="171">
        <f>SUM(F83:F94)</f>
        <v>219113.1</v>
      </c>
      <c r="G82" s="80">
        <f t="shared" si="29"/>
        <v>0</v>
      </c>
      <c r="H82" s="80">
        <f t="shared" si="29"/>
        <v>0</v>
      </c>
      <c r="I82" s="80">
        <f t="shared" si="29"/>
        <v>0</v>
      </c>
      <c r="J82" s="80">
        <f t="shared" si="29"/>
        <v>0</v>
      </c>
      <c r="K82" s="80">
        <f t="shared" si="29"/>
        <v>0</v>
      </c>
      <c r="L82" s="80">
        <f t="shared" si="29"/>
        <v>0</v>
      </c>
      <c r="M82" s="223">
        <f t="shared" si="29"/>
        <v>0</v>
      </c>
      <c r="N82" s="80">
        <f t="shared" si="29"/>
        <v>0</v>
      </c>
      <c r="O82" s="80">
        <f t="shared" si="29"/>
        <v>0</v>
      </c>
      <c r="P82" s="80">
        <f t="shared" si="29"/>
        <v>0</v>
      </c>
      <c r="Q82" s="80">
        <f t="shared" si="29"/>
        <v>0</v>
      </c>
      <c r="R82" s="80">
        <f t="shared" si="29"/>
        <v>0</v>
      </c>
      <c r="S82" s="80">
        <f t="shared" si="29"/>
        <v>0</v>
      </c>
      <c r="T82" s="80">
        <f t="shared" si="29"/>
        <v>0</v>
      </c>
      <c r="U82" s="80">
        <f t="shared" si="29"/>
        <v>0</v>
      </c>
      <c r="V82" s="80">
        <f t="shared" si="29"/>
        <v>0</v>
      </c>
      <c r="W82" s="80">
        <f t="shared" si="29"/>
        <v>0</v>
      </c>
      <c r="X82" s="80">
        <f t="shared" si="29"/>
        <v>0</v>
      </c>
      <c r="Y82" s="80">
        <f t="shared" si="29"/>
        <v>0</v>
      </c>
      <c r="Z82" s="80">
        <f t="shared" si="29"/>
        <v>0</v>
      </c>
      <c r="AA82" s="80">
        <f t="shared" si="29"/>
        <v>0</v>
      </c>
      <c r="AB82" s="80">
        <f t="shared" si="29"/>
        <v>0</v>
      </c>
      <c r="AC82" s="80">
        <f t="shared" si="29"/>
        <v>0</v>
      </c>
      <c r="AD82" s="80">
        <f t="shared" si="29"/>
        <v>0</v>
      </c>
      <c r="AE82" s="80">
        <f t="shared" si="29"/>
        <v>0</v>
      </c>
      <c r="AF82" s="80">
        <f t="shared" si="29"/>
        <v>0</v>
      </c>
      <c r="AG82" s="80">
        <f t="shared" si="29"/>
        <v>0</v>
      </c>
      <c r="AH82" s="80">
        <f t="shared" si="29"/>
        <v>0</v>
      </c>
      <c r="AI82" s="80">
        <f t="shared" si="29"/>
        <v>0</v>
      </c>
      <c r="AJ82" s="80">
        <f t="shared" si="29"/>
        <v>0</v>
      </c>
      <c r="AK82" s="80">
        <f t="shared" si="29"/>
        <v>0</v>
      </c>
      <c r="AL82" s="80">
        <f t="shared" si="29"/>
        <v>0</v>
      </c>
      <c r="AM82" s="80">
        <f t="shared" si="29"/>
        <v>0</v>
      </c>
      <c r="AN82" s="80">
        <f t="shared" si="29"/>
        <v>0</v>
      </c>
      <c r="AO82" s="80">
        <f t="shared" si="29"/>
        <v>0</v>
      </c>
      <c r="AP82" s="80">
        <f t="shared" si="29"/>
        <v>0</v>
      </c>
      <c r="AQ82" s="80">
        <f t="shared" si="29"/>
        <v>0</v>
      </c>
      <c r="AR82" s="80">
        <f t="shared" si="29"/>
        <v>0</v>
      </c>
      <c r="AS82" s="80">
        <f t="shared" si="29"/>
        <v>0</v>
      </c>
      <c r="AT82" s="80">
        <f t="shared" si="29"/>
        <v>0</v>
      </c>
    </row>
    <row r="83" spans="1:46" s="12" customFormat="1" ht="40.5" customHeight="1">
      <c r="A83" s="98" t="s">
        <v>322</v>
      </c>
      <c r="B83" s="78" t="s">
        <v>462</v>
      </c>
      <c r="C83" s="187">
        <v>14482</v>
      </c>
      <c r="D83" s="169">
        <f aca="true" t="shared" si="30" ref="D83:D100">C83+E83</f>
        <v>14482</v>
      </c>
      <c r="E83" s="169">
        <f>SUM(F83)</f>
        <v>0</v>
      </c>
      <c r="F83" s="92"/>
      <c r="G83" s="92"/>
      <c r="H83" s="92"/>
      <c r="I83" s="92"/>
      <c r="J83" s="92"/>
      <c r="K83" s="92"/>
      <c r="L83" s="92"/>
      <c r="M83" s="234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</row>
    <row r="84" spans="1:46" s="12" customFormat="1" ht="40.5" customHeight="1">
      <c r="A84" s="98" t="s">
        <v>322</v>
      </c>
      <c r="B84" s="73" t="s">
        <v>556</v>
      </c>
      <c r="C84" s="187">
        <v>17083</v>
      </c>
      <c r="D84" s="169">
        <f t="shared" si="30"/>
        <v>18231</v>
      </c>
      <c r="E84" s="169">
        <f>SUM(F84)</f>
        <v>1148</v>
      </c>
      <c r="F84" s="92">
        <v>1148</v>
      </c>
      <c r="G84" s="92"/>
      <c r="H84" s="92"/>
      <c r="I84" s="92"/>
      <c r="J84" s="92"/>
      <c r="K84" s="92"/>
      <c r="L84" s="92"/>
      <c r="M84" s="234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</row>
    <row r="85" spans="1:46" s="12" customFormat="1" ht="21" customHeight="1">
      <c r="A85" s="98" t="s">
        <v>322</v>
      </c>
      <c r="B85" s="78" t="s">
        <v>463</v>
      </c>
      <c r="C85" s="187">
        <v>12384</v>
      </c>
      <c r="D85" s="169">
        <f t="shared" si="30"/>
        <v>12384</v>
      </c>
      <c r="E85" s="169">
        <f t="shared" si="27"/>
        <v>0</v>
      </c>
      <c r="F85" s="92"/>
      <c r="G85" s="92"/>
      <c r="H85" s="92"/>
      <c r="I85" s="92"/>
      <c r="J85" s="92"/>
      <c r="K85" s="92"/>
      <c r="L85" s="92"/>
      <c r="M85" s="234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</row>
    <row r="86" spans="1:46" s="12" customFormat="1" ht="37.5" customHeight="1">
      <c r="A86" s="98" t="s">
        <v>322</v>
      </c>
      <c r="B86" s="74" t="s">
        <v>464</v>
      </c>
      <c r="C86" s="187">
        <v>4025</v>
      </c>
      <c r="D86" s="169">
        <f t="shared" si="30"/>
        <v>4025</v>
      </c>
      <c r="E86" s="169">
        <f t="shared" si="27"/>
        <v>0</v>
      </c>
      <c r="F86" s="92"/>
      <c r="G86" s="92"/>
      <c r="H86" s="92"/>
      <c r="I86" s="92"/>
      <c r="J86" s="92"/>
      <c r="K86" s="92"/>
      <c r="L86" s="92"/>
      <c r="M86" s="234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</row>
    <row r="87" spans="1:46" s="12" customFormat="1" ht="27.75" customHeight="1">
      <c r="A87" s="98" t="s">
        <v>322</v>
      </c>
      <c r="B87" s="74" t="s">
        <v>465</v>
      </c>
      <c r="C87" s="170">
        <v>141618</v>
      </c>
      <c r="D87" s="169">
        <f t="shared" si="30"/>
        <v>141618</v>
      </c>
      <c r="E87" s="169">
        <f>SUM(F87)</f>
        <v>0</v>
      </c>
      <c r="F87" s="92"/>
      <c r="G87" s="92"/>
      <c r="H87" s="92"/>
      <c r="I87" s="92"/>
      <c r="J87" s="92"/>
      <c r="K87" s="92"/>
      <c r="L87" s="92"/>
      <c r="M87" s="234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</row>
    <row r="88" spans="1:46" s="12" customFormat="1" ht="27.75" customHeight="1">
      <c r="A88" s="98" t="s">
        <v>322</v>
      </c>
      <c r="B88" s="74" t="s">
        <v>605</v>
      </c>
      <c r="C88" s="170">
        <v>300</v>
      </c>
      <c r="D88" s="169">
        <f aca="true" t="shared" si="31" ref="D88:D93">C88+E88</f>
        <v>150</v>
      </c>
      <c r="E88" s="169">
        <f aca="true" t="shared" si="32" ref="E88:E93">SUM(F88)</f>
        <v>-150</v>
      </c>
      <c r="F88" s="92">
        <v>-150</v>
      </c>
      <c r="G88" s="92"/>
      <c r="H88" s="92"/>
      <c r="I88" s="92"/>
      <c r="J88" s="92"/>
      <c r="K88" s="92"/>
      <c r="L88" s="92"/>
      <c r="M88" s="234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</row>
    <row r="89" spans="1:46" s="12" customFormat="1" ht="38.25">
      <c r="A89" s="98" t="s">
        <v>322</v>
      </c>
      <c r="B89" s="74" t="s">
        <v>658</v>
      </c>
      <c r="C89" s="170"/>
      <c r="D89" s="169">
        <f t="shared" si="31"/>
        <v>11449.1</v>
      </c>
      <c r="E89" s="169">
        <f t="shared" si="32"/>
        <v>11449.1</v>
      </c>
      <c r="F89" s="92">
        <v>11449.1</v>
      </c>
      <c r="G89" s="92"/>
      <c r="H89" s="92"/>
      <c r="I89" s="92"/>
      <c r="J89" s="92"/>
      <c r="K89" s="92"/>
      <c r="L89" s="92"/>
      <c r="M89" s="234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</row>
    <row r="90" spans="1:46" s="12" customFormat="1" ht="18.75">
      <c r="A90" s="98" t="s">
        <v>322</v>
      </c>
      <c r="B90" s="74" t="s">
        <v>659</v>
      </c>
      <c r="C90" s="170"/>
      <c r="D90" s="169">
        <f t="shared" si="31"/>
        <v>30000</v>
      </c>
      <c r="E90" s="169">
        <f t="shared" si="32"/>
        <v>30000</v>
      </c>
      <c r="F90" s="92">
        <v>30000</v>
      </c>
      <c r="G90" s="92"/>
      <c r="H90" s="92"/>
      <c r="I90" s="92"/>
      <c r="J90" s="92"/>
      <c r="K90" s="92"/>
      <c r="L90" s="92"/>
      <c r="M90" s="234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</row>
    <row r="91" spans="1:46" s="12" customFormat="1" ht="18.75">
      <c r="A91" s="98" t="s">
        <v>322</v>
      </c>
      <c r="B91" s="74" t="s">
        <v>660</v>
      </c>
      <c r="C91" s="170"/>
      <c r="D91" s="169">
        <f t="shared" si="31"/>
        <v>170000</v>
      </c>
      <c r="E91" s="169">
        <f t="shared" si="32"/>
        <v>170000</v>
      </c>
      <c r="F91" s="92">
        <v>170000</v>
      </c>
      <c r="G91" s="92"/>
      <c r="H91" s="92"/>
      <c r="I91" s="92"/>
      <c r="J91" s="92"/>
      <c r="K91" s="92"/>
      <c r="L91" s="92"/>
      <c r="M91" s="234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</row>
    <row r="92" spans="1:46" s="12" customFormat="1" ht="27.75" customHeight="1">
      <c r="A92" s="98" t="s">
        <v>322</v>
      </c>
      <c r="B92" s="74" t="s">
        <v>661</v>
      </c>
      <c r="C92" s="170"/>
      <c r="D92" s="169">
        <f t="shared" si="31"/>
        <v>3930</v>
      </c>
      <c r="E92" s="169">
        <f t="shared" si="32"/>
        <v>3930</v>
      </c>
      <c r="F92" s="92">
        <v>3930</v>
      </c>
      <c r="G92" s="92"/>
      <c r="H92" s="92"/>
      <c r="I92" s="92"/>
      <c r="J92" s="92"/>
      <c r="K92" s="92"/>
      <c r="L92" s="92"/>
      <c r="M92" s="234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</row>
    <row r="93" spans="1:46" s="12" customFormat="1" ht="27.75" customHeight="1">
      <c r="A93" s="98" t="s">
        <v>322</v>
      </c>
      <c r="B93" s="74" t="s">
        <v>664</v>
      </c>
      <c r="C93" s="170"/>
      <c r="D93" s="169">
        <f t="shared" si="31"/>
        <v>1700</v>
      </c>
      <c r="E93" s="169">
        <f t="shared" si="32"/>
        <v>1700</v>
      </c>
      <c r="F93" s="92">
        <v>1700</v>
      </c>
      <c r="G93" s="92"/>
      <c r="H93" s="92"/>
      <c r="I93" s="92"/>
      <c r="J93" s="92"/>
      <c r="K93" s="92"/>
      <c r="L93" s="92"/>
      <c r="M93" s="234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</row>
    <row r="94" spans="1:46" s="12" customFormat="1" ht="27.75" customHeight="1">
      <c r="A94" s="98" t="s">
        <v>322</v>
      </c>
      <c r="B94" s="74" t="s">
        <v>665</v>
      </c>
      <c r="C94" s="170"/>
      <c r="D94" s="169">
        <f t="shared" si="30"/>
        <v>1036</v>
      </c>
      <c r="E94" s="169">
        <f t="shared" si="27"/>
        <v>1036</v>
      </c>
      <c r="F94" s="92">
        <v>1036</v>
      </c>
      <c r="G94" s="92"/>
      <c r="H94" s="92"/>
      <c r="I94" s="92"/>
      <c r="J94" s="92"/>
      <c r="K94" s="92"/>
      <c r="L94" s="92"/>
      <c r="M94" s="234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</row>
    <row r="95" spans="1:46" s="12" customFormat="1" ht="27.75" customHeight="1">
      <c r="A95" s="132" t="s">
        <v>557</v>
      </c>
      <c r="B95" s="131" t="s">
        <v>558</v>
      </c>
      <c r="C95" s="185">
        <v>3867.4</v>
      </c>
      <c r="D95" s="199">
        <f t="shared" si="30"/>
        <v>38538.700000000004</v>
      </c>
      <c r="E95" s="169">
        <f t="shared" si="27"/>
        <v>34671.3</v>
      </c>
      <c r="F95" s="92">
        <v>34671.3</v>
      </c>
      <c r="G95" s="92"/>
      <c r="H95" s="92"/>
      <c r="I95" s="92"/>
      <c r="J95" s="92"/>
      <c r="K95" s="92"/>
      <c r="L95" s="92"/>
      <c r="M95" s="234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</row>
    <row r="96" spans="1:46" s="12" customFormat="1" ht="47.25">
      <c r="A96" s="132" t="s">
        <v>662</v>
      </c>
      <c r="B96" s="131" t="s">
        <v>683</v>
      </c>
      <c r="C96" s="185"/>
      <c r="D96" s="199">
        <f>C96+E96</f>
        <v>200000</v>
      </c>
      <c r="E96" s="169">
        <f>SUM(F96)</f>
        <v>200000</v>
      </c>
      <c r="F96" s="92">
        <v>200000</v>
      </c>
      <c r="G96" s="92"/>
      <c r="H96" s="92"/>
      <c r="I96" s="92"/>
      <c r="J96" s="92"/>
      <c r="K96" s="92"/>
      <c r="L96" s="92"/>
      <c r="M96" s="234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</row>
    <row r="97" spans="1:46" s="12" customFormat="1" ht="18.75" hidden="1">
      <c r="A97" s="132" t="s">
        <v>663</v>
      </c>
      <c r="B97" s="131"/>
      <c r="C97" s="185"/>
      <c r="D97" s="199">
        <f>C97+E97</f>
        <v>0</v>
      </c>
      <c r="E97" s="169">
        <f>SUM(F97)</f>
        <v>0</v>
      </c>
      <c r="F97" s="92"/>
      <c r="G97" s="92"/>
      <c r="H97" s="92"/>
      <c r="I97" s="92"/>
      <c r="J97" s="92"/>
      <c r="K97" s="92"/>
      <c r="L97" s="92"/>
      <c r="M97" s="234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</row>
    <row r="98" spans="1:46" s="12" customFormat="1" ht="39" customHeight="1">
      <c r="A98" s="96" t="s">
        <v>670</v>
      </c>
      <c r="B98" s="11" t="s">
        <v>672</v>
      </c>
      <c r="C98" s="185"/>
      <c r="D98" s="199">
        <f>C98+E98</f>
        <v>10753</v>
      </c>
      <c r="E98" s="169">
        <f>SUM(F98:AT98)</f>
        <v>10753</v>
      </c>
      <c r="F98" s="91"/>
      <c r="G98" s="91"/>
      <c r="H98" s="91"/>
      <c r="I98" s="91"/>
      <c r="J98" s="91"/>
      <c r="K98" s="91"/>
      <c r="L98" s="91">
        <v>10753</v>
      </c>
      <c r="M98" s="233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</row>
    <row r="99" spans="1:46" s="12" customFormat="1" ht="39" customHeight="1">
      <c r="A99" s="96" t="s">
        <v>671</v>
      </c>
      <c r="B99" s="11" t="s">
        <v>673</v>
      </c>
      <c r="C99" s="185">
        <v>18760</v>
      </c>
      <c r="D99" s="199">
        <f t="shared" si="30"/>
        <v>35099</v>
      </c>
      <c r="E99" s="169">
        <f>SUM(F99:AT99)</f>
        <v>16339</v>
      </c>
      <c r="F99" s="91"/>
      <c r="G99" s="91">
        <v>15605</v>
      </c>
      <c r="H99" s="91"/>
      <c r="I99" s="91">
        <v>734</v>
      </c>
      <c r="J99" s="91"/>
      <c r="K99" s="91"/>
      <c r="L99" s="91"/>
      <c r="M99" s="233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</row>
    <row r="100" spans="1:46" s="12" customFormat="1" ht="39" customHeight="1">
      <c r="A100" s="96" t="s">
        <v>314</v>
      </c>
      <c r="B100" s="11" t="s">
        <v>315</v>
      </c>
      <c r="C100" s="185">
        <v>233103.5</v>
      </c>
      <c r="D100" s="199">
        <f t="shared" si="30"/>
        <v>254808.5</v>
      </c>
      <c r="E100" s="169">
        <f>SUM(F100:AT100)</f>
        <v>21705</v>
      </c>
      <c r="F100" s="91"/>
      <c r="G100" s="91">
        <v>21705</v>
      </c>
      <c r="H100" s="146"/>
      <c r="I100" s="91"/>
      <c r="J100" s="91"/>
      <c r="K100" s="91"/>
      <c r="L100" s="91"/>
      <c r="M100" s="233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</row>
    <row r="101" spans="1:46" s="12" customFormat="1" ht="18.75">
      <c r="A101" s="97"/>
      <c r="B101" s="13" t="s">
        <v>316</v>
      </c>
      <c r="C101" s="91">
        <f aca="true" t="shared" si="33" ref="C101:L101">SUM(C58+C59+C98+C99+C100)</f>
        <v>5093056.4</v>
      </c>
      <c r="D101" s="91">
        <f t="shared" si="33"/>
        <v>5848474.6</v>
      </c>
      <c r="E101" s="91">
        <f t="shared" si="33"/>
        <v>755418.2</v>
      </c>
      <c r="F101" s="91">
        <f t="shared" si="33"/>
        <v>455985.9</v>
      </c>
      <c r="G101" s="91">
        <f t="shared" si="33"/>
        <v>36949</v>
      </c>
      <c r="H101" s="91">
        <f t="shared" si="33"/>
        <v>0</v>
      </c>
      <c r="I101" s="91">
        <f t="shared" si="33"/>
        <v>734</v>
      </c>
      <c r="J101" s="91">
        <f t="shared" si="33"/>
        <v>0</v>
      </c>
      <c r="K101" s="91">
        <f t="shared" si="33"/>
        <v>0</v>
      </c>
      <c r="L101" s="91">
        <f t="shared" si="33"/>
        <v>10753</v>
      </c>
      <c r="M101" s="91">
        <f aca="true" t="shared" si="34" ref="M101:AT101">SUM(M58+M59+M98+M99+M100)</f>
        <v>0</v>
      </c>
      <c r="N101" s="91">
        <f t="shared" si="34"/>
        <v>250996.3</v>
      </c>
      <c r="O101" s="91">
        <f t="shared" si="34"/>
        <v>0</v>
      </c>
      <c r="P101" s="91">
        <f t="shared" si="34"/>
        <v>0</v>
      </c>
      <c r="Q101" s="91">
        <f t="shared" si="34"/>
        <v>0</v>
      </c>
      <c r="R101" s="91">
        <f t="shared" si="34"/>
        <v>0</v>
      </c>
      <c r="S101" s="91">
        <f t="shared" si="34"/>
        <v>0</v>
      </c>
      <c r="T101" s="91">
        <f t="shared" si="34"/>
        <v>0</v>
      </c>
      <c r="U101" s="91">
        <f t="shared" si="34"/>
        <v>0</v>
      </c>
      <c r="V101" s="91">
        <f t="shared" si="34"/>
        <v>0</v>
      </c>
      <c r="W101" s="91">
        <f t="shared" si="34"/>
        <v>0</v>
      </c>
      <c r="X101" s="91">
        <f t="shared" si="34"/>
        <v>0</v>
      </c>
      <c r="Y101" s="91">
        <f t="shared" si="34"/>
        <v>0</v>
      </c>
      <c r="Z101" s="91">
        <f t="shared" si="34"/>
        <v>0</v>
      </c>
      <c r="AA101" s="91">
        <f t="shared" si="34"/>
        <v>0</v>
      </c>
      <c r="AB101" s="91">
        <f t="shared" si="34"/>
        <v>0</v>
      </c>
      <c r="AC101" s="91">
        <f t="shared" si="34"/>
        <v>0</v>
      </c>
      <c r="AD101" s="91">
        <f t="shared" si="34"/>
        <v>0</v>
      </c>
      <c r="AE101" s="91">
        <f t="shared" si="34"/>
        <v>0</v>
      </c>
      <c r="AF101" s="91">
        <f t="shared" si="34"/>
        <v>0</v>
      </c>
      <c r="AG101" s="91">
        <f t="shared" si="34"/>
        <v>0</v>
      </c>
      <c r="AH101" s="91">
        <f t="shared" si="34"/>
        <v>0</v>
      </c>
      <c r="AI101" s="91">
        <f t="shared" si="34"/>
        <v>0</v>
      </c>
      <c r="AJ101" s="91">
        <f t="shared" si="34"/>
        <v>0</v>
      </c>
      <c r="AK101" s="91">
        <f t="shared" si="34"/>
        <v>0</v>
      </c>
      <c r="AL101" s="91">
        <f t="shared" si="34"/>
        <v>0</v>
      </c>
      <c r="AM101" s="91">
        <f t="shared" si="34"/>
        <v>0</v>
      </c>
      <c r="AN101" s="91">
        <f t="shared" si="34"/>
        <v>0</v>
      </c>
      <c r="AO101" s="91">
        <f t="shared" si="34"/>
        <v>0</v>
      </c>
      <c r="AP101" s="91">
        <f t="shared" si="34"/>
        <v>0</v>
      </c>
      <c r="AQ101" s="91">
        <f t="shared" si="34"/>
        <v>0</v>
      </c>
      <c r="AR101" s="91">
        <f t="shared" si="34"/>
        <v>0</v>
      </c>
      <c r="AS101" s="91">
        <f t="shared" si="34"/>
        <v>0</v>
      </c>
      <c r="AT101" s="91">
        <f t="shared" si="34"/>
        <v>0</v>
      </c>
    </row>
    <row r="102" spans="1:46" s="12" customFormat="1" ht="33" customHeight="1">
      <c r="A102" s="101" t="s">
        <v>284</v>
      </c>
      <c r="B102" s="19" t="s">
        <v>318</v>
      </c>
      <c r="C102" s="189"/>
      <c r="D102" s="200"/>
      <c r="E102" s="200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</row>
    <row r="103" spans="1:46" s="12" customFormat="1" ht="33" customHeight="1">
      <c r="A103" s="102" t="s">
        <v>185</v>
      </c>
      <c r="B103" s="5" t="s">
        <v>186</v>
      </c>
      <c r="C103" s="190">
        <f>C104+C105+C106+C107+C108+C109+C110+C113+C114+C117</f>
        <v>506651.6</v>
      </c>
      <c r="D103" s="201">
        <f>D104+D105+D106+D107+D108+D109+D110+D113+D114+D117</f>
        <v>503485.6</v>
      </c>
      <c r="E103" s="201">
        <f>E104+E105+E106+E107+E108+E109+E110+E113+E114+E117</f>
        <v>-3166</v>
      </c>
      <c r="F103" s="201">
        <f>F104+F105+F106+F107+F108+F109+F110+F113+F114+F117</f>
        <v>157.7</v>
      </c>
      <c r="G103" s="134">
        <f aca="true" t="shared" si="35" ref="G103:AA103">G104+G105+G106+G107+G108+G109+G110+G113+G114+G117</f>
        <v>343</v>
      </c>
      <c r="H103" s="134">
        <f t="shared" si="35"/>
        <v>0</v>
      </c>
      <c r="I103" s="134">
        <f t="shared" si="35"/>
        <v>0</v>
      </c>
      <c r="J103" s="134">
        <f t="shared" si="35"/>
        <v>138</v>
      </c>
      <c r="K103" s="134">
        <f t="shared" si="35"/>
        <v>-5550.7</v>
      </c>
      <c r="L103" s="134">
        <f t="shared" si="35"/>
        <v>0</v>
      </c>
      <c r="M103" s="134">
        <f>M104+M105+M106+M107+M108+M109+M110+M113+M114+M117</f>
        <v>0</v>
      </c>
      <c r="N103" s="134">
        <f t="shared" si="35"/>
        <v>0</v>
      </c>
      <c r="O103" s="134">
        <f t="shared" si="35"/>
        <v>0</v>
      </c>
      <c r="P103" s="134">
        <f t="shared" si="35"/>
        <v>1746</v>
      </c>
      <c r="Q103" s="134">
        <f t="shared" si="35"/>
        <v>0</v>
      </c>
      <c r="R103" s="134">
        <f t="shared" si="35"/>
        <v>0</v>
      </c>
      <c r="S103" s="134">
        <f t="shared" si="35"/>
        <v>0</v>
      </c>
      <c r="T103" s="134">
        <f t="shared" si="35"/>
        <v>0</v>
      </c>
      <c r="U103" s="134">
        <f t="shared" si="35"/>
        <v>0</v>
      </c>
      <c r="V103" s="134">
        <f t="shared" si="35"/>
        <v>0</v>
      </c>
      <c r="W103" s="134">
        <f t="shared" si="35"/>
        <v>0</v>
      </c>
      <c r="X103" s="134">
        <f t="shared" si="35"/>
        <v>0</v>
      </c>
      <c r="Y103" s="134">
        <f t="shared" si="35"/>
        <v>0</v>
      </c>
      <c r="Z103" s="134">
        <f t="shared" si="35"/>
        <v>0</v>
      </c>
      <c r="AA103" s="134">
        <f t="shared" si="35"/>
        <v>0</v>
      </c>
      <c r="AB103" s="134">
        <f aca="true" t="shared" si="36" ref="AB103:AT103">AB104+AB105+AB106+AB107+AB108+AB109+AB110+AB113+AB114+AB117</f>
        <v>0</v>
      </c>
      <c r="AC103" s="134">
        <f t="shared" si="36"/>
        <v>0</v>
      </c>
      <c r="AD103" s="134">
        <f t="shared" si="36"/>
        <v>0</v>
      </c>
      <c r="AE103" s="134">
        <f t="shared" si="36"/>
        <v>0</v>
      </c>
      <c r="AF103" s="134">
        <f t="shared" si="36"/>
        <v>0</v>
      </c>
      <c r="AG103" s="134">
        <f t="shared" si="36"/>
        <v>0</v>
      </c>
      <c r="AH103" s="134">
        <f t="shared" si="36"/>
        <v>0</v>
      </c>
      <c r="AI103" s="134">
        <f t="shared" si="36"/>
        <v>0</v>
      </c>
      <c r="AJ103" s="134">
        <f t="shared" si="36"/>
        <v>0</v>
      </c>
      <c r="AK103" s="134">
        <f t="shared" si="36"/>
        <v>0</v>
      </c>
      <c r="AL103" s="134">
        <f t="shared" si="36"/>
        <v>0</v>
      </c>
      <c r="AM103" s="134">
        <f t="shared" si="36"/>
        <v>0</v>
      </c>
      <c r="AN103" s="134">
        <f t="shared" si="36"/>
        <v>0</v>
      </c>
      <c r="AO103" s="134">
        <f t="shared" si="36"/>
        <v>0</v>
      </c>
      <c r="AP103" s="134">
        <f t="shared" si="36"/>
        <v>0</v>
      </c>
      <c r="AQ103" s="134">
        <f t="shared" si="36"/>
        <v>0</v>
      </c>
      <c r="AR103" s="134">
        <f t="shared" si="36"/>
        <v>0</v>
      </c>
      <c r="AS103" s="134">
        <f t="shared" si="36"/>
        <v>0</v>
      </c>
      <c r="AT103" s="134">
        <f t="shared" si="36"/>
        <v>0</v>
      </c>
    </row>
    <row r="104" spans="1:46" s="12" customFormat="1" ht="43.5" customHeight="1">
      <c r="A104" s="103" t="s">
        <v>187</v>
      </c>
      <c r="B104" s="3" t="s">
        <v>292</v>
      </c>
      <c r="C104" s="191">
        <v>3561</v>
      </c>
      <c r="D104" s="202">
        <f aca="true" t="shared" si="37" ref="D104:D109">C104+E104</f>
        <v>3561</v>
      </c>
      <c r="E104" s="202">
        <f aca="true" t="shared" si="38" ref="E104:E109">SUM(F104:AV104)</f>
        <v>0</v>
      </c>
      <c r="F104" s="94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</row>
    <row r="105" spans="1:46" s="12" customFormat="1" ht="37.5">
      <c r="A105" s="103" t="s">
        <v>188</v>
      </c>
      <c r="B105" s="3" t="s">
        <v>293</v>
      </c>
      <c r="C105" s="191">
        <v>44789</v>
      </c>
      <c r="D105" s="202">
        <f t="shared" si="37"/>
        <v>44789</v>
      </c>
      <c r="E105" s="202">
        <f t="shared" si="38"/>
        <v>0</v>
      </c>
      <c r="F105" s="94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</row>
    <row r="106" spans="1:46" s="12" customFormat="1" ht="37.5">
      <c r="A106" s="103" t="s">
        <v>189</v>
      </c>
      <c r="B106" s="3" t="s">
        <v>319</v>
      </c>
      <c r="C106" s="191">
        <v>244223.6</v>
      </c>
      <c r="D106" s="202">
        <f>C106+E106</f>
        <v>238583.6</v>
      </c>
      <c r="E106" s="202">
        <f t="shared" si="38"/>
        <v>-5640</v>
      </c>
      <c r="F106" s="94"/>
      <c r="G106" s="136"/>
      <c r="H106" s="136"/>
      <c r="I106" s="136"/>
      <c r="J106" s="136">
        <v>138</v>
      </c>
      <c r="K106" s="136">
        <v>-5778</v>
      </c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</row>
    <row r="107" spans="1:46" s="12" customFormat="1" ht="37.5">
      <c r="A107" s="104" t="s">
        <v>190</v>
      </c>
      <c r="B107" s="6" t="s">
        <v>192</v>
      </c>
      <c r="C107" s="191">
        <v>3194</v>
      </c>
      <c r="D107" s="202">
        <f t="shared" si="37"/>
        <v>3194</v>
      </c>
      <c r="E107" s="202">
        <f t="shared" si="38"/>
        <v>0</v>
      </c>
      <c r="F107" s="94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</row>
    <row r="108" spans="1:46" s="12" customFormat="1" ht="18.75">
      <c r="A108" s="104" t="s">
        <v>190</v>
      </c>
      <c r="B108" s="6" t="s">
        <v>191</v>
      </c>
      <c r="C108" s="191">
        <v>4903</v>
      </c>
      <c r="D108" s="202">
        <f t="shared" si="37"/>
        <v>6649</v>
      </c>
      <c r="E108" s="202">
        <f t="shared" si="38"/>
        <v>1746</v>
      </c>
      <c r="F108" s="94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>
        <v>1746</v>
      </c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</row>
    <row r="109" spans="1:46" s="12" customFormat="1" ht="24.75" customHeight="1">
      <c r="A109" s="104" t="s">
        <v>193</v>
      </c>
      <c r="B109" s="3" t="s">
        <v>194</v>
      </c>
      <c r="C109" s="191">
        <v>45420</v>
      </c>
      <c r="D109" s="202">
        <f t="shared" si="37"/>
        <v>45420</v>
      </c>
      <c r="E109" s="202">
        <f t="shared" si="38"/>
        <v>0</v>
      </c>
      <c r="F109" s="94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</row>
    <row r="110" spans="1:46" s="12" customFormat="1" ht="18.75">
      <c r="A110" s="104" t="s">
        <v>195</v>
      </c>
      <c r="B110" s="3" t="s">
        <v>196</v>
      </c>
      <c r="C110" s="191">
        <f>SUM(C111:C112)</f>
        <v>61763</v>
      </c>
      <c r="D110" s="202">
        <f>SUM(D111:D112)</f>
        <v>61763</v>
      </c>
      <c r="E110" s="202">
        <f>SUM(E111:E112)</f>
        <v>0</v>
      </c>
      <c r="F110" s="94">
        <f>SUM(F111:F112)</f>
        <v>0</v>
      </c>
      <c r="G110" s="136">
        <f aca="true" t="shared" si="39" ref="G110:AA110">SUM(G111:G112)</f>
        <v>0</v>
      </c>
      <c r="H110" s="136">
        <f t="shared" si="39"/>
        <v>0</v>
      </c>
      <c r="I110" s="136">
        <f t="shared" si="39"/>
        <v>0</v>
      </c>
      <c r="J110" s="136">
        <f t="shared" si="39"/>
        <v>0</v>
      </c>
      <c r="K110" s="136">
        <f t="shared" si="39"/>
        <v>0</v>
      </c>
      <c r="L110" s="136">
        <f t="shared" si="39"/>
        <v>0</v>
      </c>
      <c r="M110" s="136">
        <f>SUM(M111:M112)</f>
        <v>0</v>
      </c>
      <c r="N110" s="136">
        <f t="shared" si="39"/>
        <v>0</v>
      </c>
      <c r="O110" s="136">
        <f t="shared" si="39"/>
        <v>0</v>
      </c>
      <c r="P110" s="136">
        <f t="shared" si="39"/>
        <v>0</v>
      </c>
      <c r="Q110" s="136">
        <f t="shared" si="39"/>
        <v>0</v>
      </c>
      <c r="R110" s="136">
        <f t="shared" si="39"/>
        <v>0</v>
      </c>
      <c r="S110" s="136">
        <f t="shared" si="39"/>
        <v>0</v>
      </c>
      <c r="T110" s="136">
        <f t="shared" si="39"/>
        <v>0</v>
      </c>
      <c r="U110" s="136">
        <f t="shared" si="39"/>
        <v>0</v>
      </c>
      <c r="V110" s="136">
        <f t="shared" si="39"/>
        <v>0</v>
      </c>
      <c r="W110" s="136">
        <f t="shared" si="39"/>
        <v>0</v>
      </c>
      <c r="X110" s="136">
        <f t="shared" si="39"/>
        <v>0</v>
      </c>
      <c r="Y110" s="136">
        <f t="shared" si="39"/>
        <v>0</v>
      </c>
      <c r="Z110" s="136">
        <f t="shared" si="39"/>
        <v>0</v>
      </c>
      <c r="AA110" s="136">
        <f t="shared" si="39"/>
        <v>0</v>
      </c>
      <c r="AB110" s="136">
        <f aca="true" t="shared" si="40" ref="AB110:AT110">SUM(AB111:AB112)</f>
        <v>0</v>
      </c>
      <c r="AC110" s="136">
        <f t="shared" si="40"/>
        <v>0</v>
      </c>
      <c r="AD110" s="136">
        <f t="shared" si="40"/>
        <v>0</v>
      </c>
      <c r="AE110" s="136">
        <f t="shared" si="40"/>
        <v>0</v>
      </c>
      <c r="AF110" s="136">
        <f t="shared" si="40"/>
        <v>0</v>
      </c>
      <c r="AG110" s="136">
        <f t="shared" si="40"/>
        <v>0</v>
      </c>
      <c r="AH110" s="136">
        <f t="shared" si="40"/>
        <v>0</v>
      </c>
      <c r="AI110" s="136">
        <f t="shared" si="40"/>
        <v>0</v>
      </c>
      <c r="AJ110" s="136">
        <f t="shared" si="40"/>
        <v>0</v>
      </c>
      <c r="AK110" s="136">
        <f t="shared" si="40"/>
        <v>0</v>
      </c>
      <c r="AL110" s="136">
        <f t="shared" si="40"/>
        <v>0</v>
      </c>
      <c r="AM110" s="136">
        <f t="shared" si="40"/>
        <v>0</v>
      </c>
      <c r="AN110" s="136">
        <f t="shared" si="40"/>
        <v>0</v>
      </c>
      <c r="AO110" s="136">
        <f t="shared" si="40"/>
        <v>0</v>
      </c>
      <c r="AP110" s="136">
        <f t="shared" si="40"/>
        <v>0</v>
      </c>
      <c r="AQ110" s="136">
        <f t="shared" si="40"/>
        <v>0</v>
      </c>
      <c r="AR110" s="136">
        <f t="shared" si="40"/>
        <v>0</v>
      </c>
      <c r="AS110" s="136">
        <f t="shared" si="40"/>
        <v>0</v>
      </c>
      <c r="AT110" s="136">
        <f t="shared" si="40"/>
        <v>0</v>
      </c>
    </row>
    <row r="111" spans="1:46" s="12" customFormat="1" ht="56.25">
      <c r="A111" s="104" t="s">
        <v>195</v>
      </c>
      <c r="B111" s="6" t="s">
        <v>197</v>
      </c>
      <c r="C111" s="191">
        <v>5000</v>
      </c>
      <c r="D111" s="202">
        <f aca="true" t="shared" si="41" ref="D111:D117">C111+E111</f>
        <v>5000</v>
      </c>
      <c r="E111" s="202">
        <f>SUM(F111:AV111)</f>
        <v>0</v>
      </c>
      <c r="F111" s="94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</row>
    <row r="112" spans="1:46" s="12" customFormat="1" ht="18.75">
      <c r="A112" s="104" t="s">
        <v>195</v>
      </c>
      <c r="B112" s="7" t="s">
        <v>198</v>
      </c>
      <c r="C112" s="191">
        <v>56763</v>
      </c>
      <c r="D112" s="202">
        <f t="shared" si="41"/>
        <v>56763</v>
      </c>
      <c r="E112" s="202">
        <f>SUM(F112:AV112)</f>
        <v>0</v>
      </c>
      <c r="F112" s="94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</row>
    <row r="113" spans="1:46" s="12" customFormat="1" ht="18.75">
      <c r="A113" s="104" t="s">
        <v>199</v>
      </c>
      <c r="B113" s="3" t="s">
        <v>200</v>
      </c>
      <c r="C113" s="191">
        <v>97648</v>
      </c>
      <c r="D113" s="202">
        <f t="shared" si="41"/>
        <v>98376</v>
      </c>
      <c r="E113" s="202">
        <f>SUM(F113:AV113)</f>
        <v>728</v>
      </c>
      <c r="F113" s="94">
        <v>157.7</v>
      </c>
      <c r="G113" s="136">
        <v>343</v>
      </c>
      <c r="H113" s="136"/>
      <c r="I113" s="136"/>
      <c r="J113" s="136"/>
      <c r="K113" s="136">
        <v>227.3</v>
      </c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</row>
    <row r="114" spans="1:46" s="12" customFormat="1" ht="18.75" hidden="1">
      <c r="A114" s="104" t="s">
        <v>199</v>
      </c>
      <c r="B114" s="3" t="s">
        <v>203</v>
      </c>
      <c r="C114" s="191">
        <f>C115-C116</f>
        <v>0</v>
      </c>
      <c r="D114" s="202">
        <f>C114+E114</f>
        <v>0</v>
      </c>
      <c r="E114" s="202">
        <f>SUM(G114:AV114)</f>
        <v>0</v>
      </c>
      <c r="F114" s="191">
        <f aca="true" t="shared" si="42" ref="F114:AN114">F115-F116</f>
        <v>0</v>
      </c>
      <c r="G114" s="191">
        <f t="shared" si="42"/>
        <v>0</v>
      </c>
      <c r="H114" s="191">
        <f t="shared" si="42"/>
        <v>0</v>
      </c>
      <c r="I114" s="191">
        <f t="shared" si="42"/>
        <v>0</v>
      </c>
      <c r="J114" s="191">
        <f t="shared" si="42"/>
        <v>0</v>
      </c>
      <c r="K114" s="191">
        <f t="shared" si="42"/>
        <v>0</v>
      </c>
      <c r="L114" s="191">
        <f t="shared" si="42"/>
        <v>0</v>
      </c>
      <c r="M114" s="191">
        <f t="shared" si="42"/>
        <v>0</v>
      </c>
      <c r="N114" s="191">
        <f t="shared" si="42"/>
        <v>0</v>
      </c>
      <c r="O114" s="191">
        <f t="shared" si="42"/>
        <v>0</v>
      </c>
      <c r="P114" s="191">
        <f t="shared" si="42"/>
        <v>0</v>
      </c>
      <c r="Q114" s="191">
        <f t="shared" si="42"/>
        <v>0</v>
      </c>
      <c r="R114" s="191">
        <f t="shared" si="42"/>
        <v>0</v>
      </c>
      <c r="S114" s="191">
        <f t="shared" si="42"/>
        <v>0</v>
      </c>
      <c r="T114" s="191">
        <f t="shared" si="42"/>
        <v>0</v>
      </c>
      <c r="U114" s="191">
        <f t="shared" si="42"/>
        <v>0</v>
      </c>
      <c r="V114" s="191">
        <f t="shared" si="42"/>
        <v>0</v>
      </c>
      <c r="W114" s="191">
        <f t="shared" si="42"/>
        <v>0</v>
      </c>
      <c r="X114" s="191">
        <f t="shared" si="42"/>
        <v>0</v>
      </c>
      <c r="Y114" s="191">
        <f t="shared" si="42"/>
        <v>0</v>
      </c>
      <c r="Z114" s="191">
        <f t="shared" si="42"/>
        <v>0</v>
      </c>
      <c r="AA114" s="191">
        <f t="shared" si="42"/>
        <v>0</v>
      </c>
      <c r="AB114" s="191">
        <f t="shared" si="42"/>
        <v>0</v>
      </c>
      <c r="AC114" s="191">
        <f t="shared" si="42"/>
        <v>0</v>
      </c>
      <c r="AD114" s="191">
        <f t="shared" si="42"/>
        <v>0</v>
      </c>
      <c r="AE114" s="191">
        <f t="shared" si="42"/>
        <v>0</v>
      </c>
      <c r="AF114" s="191">
        <f t="shared" si="42"/>
        <v>0</v>
      </c>
      <c r="AG114" s="191">
        <f t="shared" si="42"/>
        <v>0</v>
      </c>
      <c r="AH114" s="191">
        <f t="shared" si="42"/>
        <v>0</v>
      </c>
      <c r="AI114" s="191">
        <f t="shared" si="42"/>
        <v>0</v>
      </c>
      <c r="AJ114" s="191">
        <f t="shared" si="42"/>
        <v>0</v>
      </c>
      <c r="AK114" s="191">
        <f t="shared" si="42"/>
        <v>0</v>
      </c>
      <c r="AL114" s="191">
        <f t="shared" si="42"/>
        <v>0</v>
      </c>
      <c r="AM114" s="191">
        <f t="shared" si="42"/>
        <v>0</v>
      </c>
      <c r="AN114" s="191">
        <f t="shared" si="42"/>
        <v>0</v>
      </c>
      <c r="AO114" s="136">
        <f aca="true" t="shared" si="43" ref="AO114:AT114">AO115+AO116</f>
        <v>0</v>
      </c>
      <c r="AP114" s="136">
        <f t="shared" si="43"/>
        <v>0</v>
      </c>
      <c r="AQ114" s="136">
        <f t="shared" si="43"/>
        <v>0</v>
      </c>
      <c r="AR114" s="136">
        <f t="shared" si="43"/>
        <v>0</v>
      </c>
      <c r="AS114" s="136">
        <f t="shared" si="43"/>
        <v>0</v>
      </c>
      <c r="AT114" s="136">
        <f t="shared" si="43"/>
        <v>0</v>
      </c>
    </row>
    <row r="115" spans="1:46" s="12" customFormat="1" ht="18.75">
      <c r="A115" s="104" t="s">
        <v>199</v>
      </c>
      <c r="B115" s="3" t="s">
        <v>329</v>
      </c>
      <c r="C115" s="191">
        <v>80000</v>
      </c>
      <c r="D115" s="202">
        <f t="shared" si="41"/>
        <v>164000</v>
      </c>
      <c r="E115" s="202">
        <f>SUM(F115:AV115)</f>
        <v>84000</v>
      </c>
      <c r="F115" s="94">
        <v>84000</v>
      </c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</row>
    <row r="116" spans="1:46" s="12" customFormat="1" ht="18.75">
      <c r="A116" s="104" t="s">
        <v>199</v>
      </c>
      <c r="B116" s="3" t="s">
        <v>330</v>
      </c>
      <c r="C116" s="191">
        <v>80000</v>
      </c>
      <c r="D116" s="202">
        <f t="shared" si="41"/>
        <v>164000</v>
      </c>
      <c r="E116" s="202">
        <f>SUM(F116:AV116)</f>
        <v>84000</v>
      </c>
      <c r="F116" s="94">
        <v>84000</v>
      </c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</row>
    <row r="117" spans="1:46" s="12" customFormat="1" ht="18.75">
      <c r="A117" s="104" t="s">
        <v>199</v>
      </c>
      <c r="B117" s="6" t="s">
        <v>202</v>
      </c>
      <c r="C117" s="191">
        <v>1150</v>
      </c>
      <c r="D117" s="202">
        <f t="shared" si="41"/>
        <v>1150</v>
      </c>
      <c r="E117" s="202">
        <f>SUM(F117:AV117)</f>
        <v>0</v>
      </c>
      <c r="F117" s="174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</row>
    <row r="118" spans="1:46" s="12" customFormat="1" ht="18.75">
      <c r="A118" s="102" t="s">
        <v>204</v>
      </c>
      <c r="B118" s="8" t="s">
        <v>205</v>
      </c>
      <c r="C118" s="190">
        <f>SUM(C119)</f>
        <v>1878</v>
      </c>
      <c r="D118" s="201">
        <f>SUM(D119)</f>
        <v>1878</v>
      </c>
      <c r="E118" s="201">
        <f>SUM(E119)</f>
        <v>0</v>
      </c>
      <c r="F118" s="93">
        <f aca="true" t="shared" si="44" ref="F118:AT118">SUM(F119)</f>
        <v>0</v>
      </c>
      <c r="G118" s="134">
        <f t="shared" si="44"/>
        <v>0</v>
      </c>
      <c r="H118" s="134">
        <f t="shared" si="44"/>
        <v>0</v>
      </c>
      <c r="I118" s="134">
        <f t="shared" si="44"/>
        <v>0</v>
      </c>
      <c r="J118" s="134">
        <f t="shared" si="44"/>
        <v>0</v>
      </c>
      <c r="K118" s="134">
        <f t="shared" si="44"/>
        <v>0</v>
      </c>
      <c r="L118" s="134">
        <f t="shared" si="44"/>
        <v>0</v>
      </c>
      <c r="M118" s="134">
        <f t="shared" si="44"/>
        <v>0</v>
      </c>
      <c r="N118" s="134">
        <f t="shared" si="44"/>
        <v>0</v>
      </c>
      <c r="O118" s="134">
        <f t="shared" si="44"/>
        <v>0</v>
      </c>
      <c r="P118" s="134">
        <f t="shared" si="44"/>
        <v>0</v>
      </c>
      <c r="Q118" s="134">
        <f t="shared" si="44"/>
        <v>0</v>
      </c>
      <c r="R118" s="134">
        <f t="shared" si="44"/>
        <v>0</v>
      </c>
      <c r="S118" s="134">
        <f t="shared" si="44"/>
        <v>0</v>
      </c>
      <c r="T118" s="134">
        <f t="shared" si="44"/>
        <v>0</v>
      </c>
      <c r="U118" s="134">
        <f t="shared" si="44"/>
        <v>0</v>
      </c>
      <c r="V118" s="134">
        <f t="shared" si="44"/>
        <v>0</v>
      </c>
      <c r="W118" s="134">
        <f t="shared" si="44"/>
        <v>0</v>
      </c>
      <c r="X118" s="134">
        <f t="shared" si="44"/>
        <v>0</v>
      </c>
      <c r="Y118" s="134">
        <f t="shared" si="44"/>
        <v>0</v>
      </c>
      <c r="Z118" s="134">
        <f t="shared" si="44"/>
        <v>0</v>
      </c>
      <c r="AA118" s="134">
        <f t="shared" si="44"/>
        <v>0</v>
      </c>
      <c r="AB118" s="134">
        <f t="shared" si="44"/>
        <v>0</v>
      </c>
      <c r="AC118" s="134">
        <f t="shared" si="44"/>
        <v>0</v>
      </c>
      <c r="AD118" s="134">
        <f t="shared" si="44"/>
        <v>0</v>
      </c>
      <c r="AE118" s="134">
        <f t="shared" si="44"/>
        <v>0</v>
      </c>
      <c r="AF118" s="134">
        <f t="shared" si="44"/>
        <v>0</v>
      </c>
      <c r="AG118" s="134">
        <f t="shared" si="44"/>
        <v>0</v>
      </c>
      <c r="AH118" s="134">
        <f t="shared" si="44"/>
        <v>0</v>
      </c>
      <c r="AI118" s="134">
        <f t="shared" si="44"/>
        <v>0</v>
      </c>
      <c r="AJ118" s="134">
        <f t="shared" si="44"/>
        <v>0</v>
      </c>
      <c r="AK118" s="134">
        <f t="shared" si="44"/>
        <v>0</v>
      </c>
      <c r="AL118" s="134">
        <f t="shared" si="44"/>
        <v>0</v>
      </c>
      <c r="AM118" s="134">
        <f t="shared" si="44"/>
        <v>0</v>
      </c>
      <c r="AN118" s="134">
        <f t="shared" si="44"/>
        <v>0</v>
      </c>
      <c r="AO118" s="134">
        <f t="shared" si="44"/>
        <v>0</v>
      </c>
      <c r="AP118" s="134">
        <f t="shared" si="44"/>
        <v>0</v>
      </c>
      <c r="AQ118" s="134">
        <f t="shared" si="44"/>
        <v>0</v>
      </c>
      <c r="AR118" s="134">
        <f t="shared" si="44"/>
        <v>0</v>
      </c>
      <c r="AS118" s="134">
        <f t="shared" si="44"/>
        <v>0</v>
      </c>
      <c r="AT118" s="134">
        <f t="shared" si="44"/>
        <v>0</v>
      </c>
    </row>
    <row r="119" spans="1:46" s="12" customFormat="1" ht="18.75">
      <c r="A119" s="104" t="s">
        <v>206</v>
      </c>
      <c r="B119" s="3" t="s">
        <v>207</v>
      </c>
      <c r="C119" s="191">
        <v>1878</v>
      </c>
      <c r="D119" s="202">
        <f>C119+E119</f>
        <v>1878</v>
      </c>
      <c r="E119" s="202">
        <f>SUM(F119:AV119)</f>
        <v>0</v>
      </c>
      <c r="F119" s="94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</row>
    <row r="120" spans="1:46" s="12" customFormat="1" ht="37.5">
      <c r="A120" s="102" t="s">
        <v>208</v>
      </c>
      <c r="B120" s="8" t="s">
        <v>209</v>
      </c>
      <c r="C120" s="190">
        <f>SUM(C121:C124)</f>
        <v>81695.4</v>
      </c>
      <c r="D120" s="201">
        <f>SUM(D121:D124)</f>
        <v>111517.9</v>
      </c>
      <c r="E120" s="201">
        <f>SUM(E121:E124)</f>
        <v>29822.5</v>
      </c>
      <c r="F120" s="93">
        <f>SUM(F121:F124)</f>
        <v>24044.5</v>
      </c>
      <c r="G120" s="134">
        <f aca="true" t="shared" si="45" ref="G120:AA120">SUM(G121:G124)</f>
        <v>0</v>
      </c>
      <c r="H120" s="134">
        <f t="shared" si="45"/>
        <v>0</v>
      </c>
      <c r="I120" s="134">
        <f t="shared" si="45"/>
        <v>0</v>
      </c>
      <c r="J120" s="134">
        <f t="shared" si="45"/>
        <v>0</v>
      </c>
      <c r="K120" s="134">
        <f t="shared" si="45"/>
        <v>5778</v>
      </c>
      <c r="L120" s="134">
        <f t="shared" si="45"/>
        <v>0</v>
      </c>
      <c r="M120" s="134">
        <f>SUM(M121:M124)</f>
        <v>0</v>
      </c>
      <c r="N120" s="134">
        <f t="shared" si="45"/>
        <v>0</v>
      </c>
      <c r="O120" s="134">
        <f t="shared" si="45"/>
        <v>0</v>
      </c>
      <c r="P120" s="134">
        <f t="shared" si="45"/>
        <v>0</v>
      </c>
      <c r="Q120" s="134">
        <f t="shared" si="45"/>
        <v>0</v>
      </c>
      <c r="R120" s="134">
        <f t="shared" si="45"/>
        <v>0</v>
      </c>
      <c r="S120" s="134">
        <f t="shared" si="45"/>
        <v>0</v>
      </c>
      <c r="T120" s="134">
        <f t="shared" si="45"/>
        <v>0</v>
      </c>
      <c r="U120" s="134">
        <f t="shared" si="45"/>
        <v>0</v>
      </c>
      <c r="V120" s="134">
        <f t="shared" si="45"/>
        <v>0</v>
      </c>
      <c r="W120" s="134">
        <f t="shared" si="45"/>
        <v>0</v>
      </c>
      <c r="X120" s="134">
        <f t="shared" si="45"/>
        <v>0</v>
      </c>
      <c r="Y120" s="134">
        <f t="shared" si="45"/>
        <v>0</v>
      </c>
      <c r="Z120" s="134">
        <f t="shared" si="45"/>
        <v>0</v>
      </c>
      <c r="AA120" s="134">
        <f t="shared" si="45"/>
        <v>0</v>
      </c>
      <c r="AB120" s="134">
        <f aca="true" t="shared" si="46" ref="AB120:AT120">SUM(AB121:AB124)</f>
        <v>0</v>
      </c>
      <c r="AC120" s="134">
        <f t="shared" si="46"/>
        <v>0</v>
      </c>
      <c r="AD120" s="134">
        <f t="shared" si="46"/>
        <v>0</v>
      </c>
      <c r="AE120" s="134">
        <f t="shared" si="46"/>
        <v>0</v>
      </c>
      <c r="AF120" s="134">
        <f t="shared" si="46"/>
        <v>0</v>
      </c>
      <c r="AG120" s="134">
        <f t="shared" si="46"/>
        <v>0</v>
      </c>
      <c r="AH120" s="134">
        <f t="shared" si="46"/>
        <v>0</v>
      </c>
      <c r="AI120" s="134">
        <f t="shared" si="46"/>
        <v>0</v>
      </c>
      <c r="AJ120" s="134">
        <f t="shared" si="46"/>
        <v>0</v>
      </c>
      <c r="AK120" s="134">
        <f t="shared" si="46"/>
        <v>0</v>
      </c>
      <c r="AL120" s="134">
        <f t="shared" si="46"/>
        <v>0</v>
      </c>
      <c r="AM120" s="134">
        <f t="shared" si="46"/>
        <v>0</v>
      </c>
      <c r="AN120" s="134">
        <f t="shared" si="46"/>
        <v>0</v>
      </c>
      <c r="AO120" s="134">
        <f t="shared" si="46"/>
        <v>0</v>
      </c>
      <c r="AP120" s="134">
        <f t="shared" si="46"/>
        <v>0</v>
      </c>
      <c r="AQ120" s="134">
        <f t="shared" si="46"/>
        <v>0</v>
      </c>
      <c r="AR120" s="134">
        <f t="shared" si="46"/>
        <v>0</v>
      </c>
      <c r="AS120" s="134">
        <f t="shared" si="46"/>
        <v>0</v>
      </c>
      <c r="AT120" s="134">
        <f t="shared" si="46"/>
        <v>0</v>
      </c>
    </row>
    <row r="121" spans="1:46" s="12" customFormat="1" ht="18.75">
      <c r="A121" s="104" t="s">
        <v>210</v>
      </c>
      <c r="B121" s="3" t="s">
        <v>211</v>
      </c>
      <c r="C121" s="191">
        <v>65198</v>
      </c>
      <c r="D121" s="202">
        <f>C121+E121</f>
        <v>65198</v>
      </c>
      <c r="E121" s="202">
        <f>SUM(F121:AV121)</f>
        <v>0</v>
      </c>
      <c r="F121" s="94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</row>
    <row r="122" spans="1:46" s="12" customFormat="1" ht="18.75">
      <c r="A122" s="104" t="s">
        <v>637</v>
      </c>
      <c r="B122" s="3" t="s">
        <v>638</v>
      </c>
      <c r="C122" s="191"/>
      <c r="D122" s="202">
        <f>C122+E122</f>
        <v>5778</v>
      </c>
      <c r="E122" s="202">
        <f>SUM(F122:AV122)</f>
        <v>5778</v>
      </c>
      <c r="F122" s="94"/>
      <c r="G122" s="136"/>
      <c r="H122" s="136"/>
      <c r="I122" s="136"/>
      <c r="J122" s="136"/>
      <c r="K122" s="136">
        <v>5778</v>
      </c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</row>
    <row r="123" spans="1:46" s="12" customFormat="1" ht="35.25" customHeight="1">
      <c r="A123" s="104" t="s">
        <v>212</v>
      </c>
      <c r="B123" s="3" t="s">
        <v>213</v>
      </c>
      <c r="C123" s="191">
        <v>11693.4</v>
      </c>
      <c r="D123" s="202">
        <f>C123+E123</f>
        <v>35737.9</v>
      </c>
      <c r="E123" s="202">
        <f>SUM(F123:AV123)</f>
        <v>24044.5</v>
      </c>
      <c r="F123" s="175">
        <v>24044.5</v>
      </c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</row>
    <row r="124" spans="1:46" s="12" customFormat="1" ht="18.75">
      <c r="A124" s="104" t="s">
        <v>214</v>
      </c>
      <c r="B124" s="4" t="s">
        <v>215</v>
      </c>
      <c r="C124" s="191">
        <v>4804</v>
      </c>
      <c r="D124" s="202">
        <f>C124+E124</f>
        <v>4804</v>
      </c>
      <c r="E124" s="202">
        <f>SUM(F124:AV124)</f>
        <v>0</v>
      </c>
      <c r="F124" s="94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</row>
    <row r="125" spans="1:46" s="12" customFormat="1" ht="18.75">
      <c r="A125" s="102" t="s">
        <v>216</v>
      </c>
      <c r="B125" s="8" t="s">
        <v>217</v>
      </c>
      <c r="C125" s="190">
        <f>SUM(C126,C127,C128,C129,C130)</f>
        <v>161492.4</v>
      </c>
      <c r="D125" s="201">
        <f>SUM(D126,D127,D128,D129,D130)</f>
        <v>164947.9</v>
      </c>
      <c r="E125" s="201">
        <f>SUM(E126,E127,E128,E129,E130)</f>
        <v>3455.5</v>
      </c>
      <c r="F125" s="93">
        <f>SUM(F126,F127,F128,F129,F130)</f>
        <v>3154.8</v>
      </c>
      <c r="G125" s="134">
        <f aca="true" t="shared" si="47" ref="G125:AA125">SUM(G126,G127,G128,G129,G130)</f>
        <v>528</v>
      </c>
      <c r="H125" s="134">
        <f t="shared" si="47"/>
        <v>0</v>
      </c>
      <c r="I125" s="134">
        <f t="shared" si="47"/>
        <v>0</v>
      </c>
      <c r="J125" s="134">
        <f t="shared" si="47"/>
        <v>0</v>
      </c>
      <c r="K125" s="134">
        <f t="shared" si="47"/>
        <v>-227.3</v>
      </c>
      <c r="L125" s="134">
        <f t="shared" si="47"/>
        <v>0</v>
      </c>
      <c r="M125" s="134">
        <f>SUM(M126,M127,M128,M129,M130)</f>
        <v>0</v>
      </c>
      <c r="N125" s="134">
        <f t="shared" si="47"/>
        <v>0</v>
      </c>
      <c r="O125" s="134">
        <f t="shared" si="47"/>
        <v>0</v>
      </c>
      <c r="P125" s="134">
        <f t="shared" si="47"/>
        <v>0</v>
      </c>
      <c r="Q125" s="134">
        <f t="shared" si="47"/>
        <v>0</v>
      </c>
      <c r="R125" s="134">
        <f t="shared" si="47"/>
        <v>0</v>
      </c>
      <c r="S125" s="134">
        <f t="shared" si="47"/>
        <v>0</v>
      </c>
      <c r="T125" s="134">
        <f t="shared" si="47"/>
        <v>0</v>
      </c>
      <c r="U125" s="134">
        <f t="shared" si="47"/>
        <v>0</v>
      </c>
      <c r="V125" s="134">
        <f t="shared" si="47"/>
        <v>0</v>
      </c>
      <c r="W125" s="134">
        <f t="shared" si="47"/>
        <v>0</v>
      </c>
      <c r="X125" s="134">
        <f t="shared" si="47"/>
        <v>0</v>
      </c>
      <c r="Y125" s="134">
        <f t="shared" si="47"/>
        <v>0</v>
      </c>
      <c r="Z125" s="134">
        <f t="shared" si="47"/>
        <v>0</v>
      </c>
      <c r="AA125" s="134">
        <f t="shared" si="47"/>
        <v>0</v>
      </c>
      <c r="AB125" s="134">
        <f aca="true" t="shared" si="48" ref="AB125:AT125">SUM(AB126,AB127,AB128,AB129,AB130)</f>
        <v>0</v>
      </c>
      <c r="AC125" s="134">
        <f t="shared" si="48"/>
        <v>0</v>
      </c>
      <c r="AD125" s="134">
        <f t="shared" si="48"/>
        <v>0</v>
      </c>
      <c r="AE125" s="134">
        <f t="shared" si="48"/>
        <v>0</v>
      </c>
      <c r="AF125" s="134">
        <f t="shared" si="48"/>
        <v>0</v>
      </c>
      <c r="AG125" s="134">
        <f t="shared" si="48"/>
        <v>0</v>
      </c>
      <c r="AH125" s="134">
        <f t="shared" si="48"/>
        <v>0</v>
      </c>
      <c r="AI125" s="134">
        <f t="shared" si="48"/>
        <v>0</v>
      </c>
      <c r="AJ125" s="134">
        <f t="shared" si="48"/>
        <v>0</v>
      </c>
      <c r="AK125" s="134">
        <f t="shared" si="48"/>
        <v>0</v>
      </c>
      <c r="AL125" s="134">
        <f t="shared" si="48"/>
        <v>0</v>
      </c>
      <c r="AM125" s="134">
        <f t="shared" si="48"/>
        <v>0</v>
      </c>
      <c r="AN125" s="134">
        <f t="shared" si="48"/>
        <v>0</v>
      </c>
      <c r="AO125" s="134">
        <f t="shared" si="48"/>
        <v>0</v>
      </c>
      <c r="AP125" s="134">
        <f t="shared" si="48"/>
        <v>0</v>
      </c>
      <c r="AQ125" s="134">
        <f t="shared" si="48"/>
        <v>0</v>
      </c>
      <c r="AR125" s="134">
        <f t="shared" si="48"/>
        <v>0</v>
      </c>
      <c r="AS125" s="134">
        <f t="shared" si="48"/>
        <v>0</v>
      </c>
      <c r="AT125" s="134">
        <f t="shared" si="48"/>
        <v>0</v>
      </c>
    </row>
    <row r="126" spans="1:46" s="12" customFormat="1" ht="18.75">
      <c r="A126" s="104" t="s">
        <v>218</v>
      </c>
      <c r="B126" s="9" t="s">
        <v>219</v>
      </c>
      <c r="C126" s="191">
        <v>13495</v>
      </c>
      <c r="D126" s="202">
        <f>C126+E126</f>
        <v>16799.8</v>
      </c>
      <c r="E126" s="202">
        <f>SUM(F126:AV126)</f>
        <v>3304.8</v>
      </c>
      <c r="F126" s="94">
        <v>3304.8</v>
      </c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</row>
    <row r="127" spans="1:46" s="12" customFormat="1" ht="18.75" hidden="1">
      <c r="A127" s="104" t="s">
        <v>220</v>
      </c>
      <c r="B127" s="9" t="s">
        <v>221</v>
      </c>
      <c r="C127" s="191">
        <f>SUM(F127:AT127)</f>
        <v>0</v>
      </c>
      <c r="D127" s="202">
        <f>C127+E127</f>
        <v>0</v>
      </c>
      <c r="E127" s="202">
        <f>SUM(F127:AV127)</f>
        <v>0</v>
      </c>
      <c r="F127" s="94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</row>
    <row r="128" spans="1:46" s="12" customFormat="1" ht="18.75">
      <c r="A128" s="104" t="s">
        <v>222</v>
      </c>
      <c r="B128" s="9" t="s">
        <v>223</v>
      </c>
      <c r="C128" s="191">
        <v>50000</v>
      </c>
      <c r="D128" s="202">
        <f>C128+E128</f>
        <v>50000</v>
      </c>
      <c r="E128" s="202">
        <f>SUM(F128:AV128)</f>
        <v>0</v>
      </c>
      <c r="F128" s="94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</row>
    <row r="129" spans="1:46" s="12" customFormat="1" ht="18.75">
      <c r="A129" s="104" t="s">
        <v>224</v>
      </c>
      <c r="B129" s="3" t="s">
        <v>225</v>
      </c>
      <c r="C129" s="191">
        <v>14935</v>
      </c>
      <c r="D129" s="202">
        <f>C129+E129</f>
        <v>15313</v>
      </c>
      <c r="E129" s="202">
        <f>SUM(F129:AV129)</f>
        <v>378</v>
      </c>
      <c r="F129" s="94">
        <v>-150</v>
      </c>
      <c r="G129" s="136">
        <v>528</v>
      </c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</row>
    <row r="130" spans="1:46" s="12" customFormat="1" ht="18.75">
      <c r="A130" s="104" t="s">
        <v>226</v>
      </c>
      <c r="B130" s="3" t="s">
        <v>227</v>
      </c>
      <c r="C130" s="191">
        <v>83062.4</v>
      </c>
      <c r="D130" s="202">
        <f>C130+E130</f>
        <v>82835.09999999999</v>
      </c>
      <c r="E130" s="202">
        <f>SUM(F130:AV130)</f>
        <v>-227.3</v>
      </c>
      <c r="F130" s="94"/>
      <c r="G130" s="136"/>
      <c r="H130" s="136"/>
      <c r="I130" s="136"/>
      <c r="J130" s="136"/>
      <c r="K130" s="136">
        <v>-227.3</v>
      </c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</row>
    <row r="131" spans="1:46" s="12" customFormat="1" ht="18.75">
      <c r="A131" s="102" t="s">
        <v>228</v>
      </c>
      <c r="B131" s="5" t="s">
        <v>229</v>
      </c>
      <c r="C131" s="190">
        <f>SUM(C132+C133+C134)</f>
        <v>1480072.2999999998</v>
      </c>
      <c r="D131" s="201">
        <f>SUM(D132+D133+D134)</f>
        <v>2075824</v>
      </c>
      <c r="E131" s="201">
        <f>SUM(E132+E133+E134)</f>
        <v>595751.7</v>
      </c>
      <c r="F131" s="93">
        <f>SUM(F132+F133+F134)</f>
        <v>381822</v>
      </c>
      <c r="G131" s="134">
        <f aca="true" t="shared" si="49" ref="G131:AA131">SUM(G132+G133+G134)</f>
        <v>15000</v>
      </c>
      <c r="H131" s="134">
        <f t="shared" si="49"/>
        <v>0</v>
      </c>
      <c r="I131" s="134">
        <f t="shared" si="49"/>
        <v>0</v>
      </c>
      <c r="J131" s="134">
        <f t="shared" si="49"/>
        <v>10187</v>
      </c>
      <c r="K131" s="134">
        <f t="shared" si="49"/>
        <v>0</v>
      </c>
      <c r="L131" s="134">
        <f t="shared" si="49"/>
        <v>0</v>
      </c>
      <c r="M131" s="134">
        <f>SUM(M132+M133+M134)</f>
        <v>600</v>
      </c>
      <c r="N131" s="134">
        <f t="shared" si="49"/>
        <v>185484.7</v>
      </c>
      <c r="O131" s="134">
        <f t="shared" si="49"/>
        <v>0</v>
      </c>
      <c r="P131" s="134">
        <f t="shared" si="49"/>
        <v>2658</v>
      </c>
      <c r="Q131" s="134">
        <f t="shared" si="49"/>
        <v>0</v>
      </c>
      <c r="R131" s="134">
        <f t="shared" si="49"/>
        <v>0</v>
      </c>
      <c r="S131" s="134">
        <f t="shared" si="49"/>
        <v>0</v>
      </c>
      <c r="T131" s="134">
        <f t="shared" si="49"/>
        <v>0</v>
      </c>
      <c r="U131" s="134">
        <f t="shared" si="49"/>
        <v>0</v>
      </c>
      <c r="V131" s="134">
        <f t="shared" si="49"/>
        <v>0</v>
      </c>
      <c r="W131" s="134">
        <f t="shared" si="49"/>
        <v>0</v>
      </c>
      <c r="X131" s="134">
        <f t="shared" si="49"/>
        <v>0</v>
      </c>
      <c r="Y131" s="134">
        <f t="shared" si="49"/>
        <v>0</v>
      </c>
      <c r="Z131" s="134">
        <f t="shared" si="49"/>
        <v>0</v>
      </c>
      <c r="AA131" s="134">
        <f t="shared" si="49"/>
        <v>0</v>
      </c>
      <c r="AB131" s="134">
        <f aca="true" t="shared" si="50" ref="AB131:AT131">SUM(AB132+AB133+AB134)</f>
        <v>0</v>
      </c>
      <c r="AC131" s="134">
        <f t="shared" si="50"/>
        <v>0</v>
      </c>
      <c r="AD131" s="134">
        <f t="shared" si="50"/>
        <v>0</v>
      </c>
      <c r="AE131" s="134">
        <f t="shared" si="50"/>
        <v>0</v>
      </c>
      <c r="AF131" s="134">
        <f t="shared" si="50"/>
        <v>0</v>
      </c>
      <c r="AG131" s="134">
        <f t="shared" si="50"/>
        <v>0</v>
      </c>
      <c r="AH131" s="134">
        <f t="shared" si="50"/>
        <v>0</v>
      </c>
      <c r="AI131" s="134">
        <f t="shared" si="50"/>
        <v>0</v>
      </c>
      <c r="AJ131" s="134">
        <f t="shared" si="50"/>
        <v>0</v>
      </c>
      <c r="AK131" s="134">
        <f t="shared" si="50"/>
        <v>0</v>
      </c>
      <c r="AL131" s="134">
        <f t="shared" si="50"/>
        <v>0</v>
      </c>
      <c r="AM131" s="134">
        <f t="shared" si="50"/>
        <v>0</v>
      </c>
      <c r="AN131" s="134">
        <f t="shared" si="50"/>
        <v>0</v>
      </c>
      <c r="AO131" s="134">
        <f t="shared" si="50"/>
        <v>0</v>
      </c>
      <c r="AP131" s="134">
        <f t="shared" si="50"/>
        <v>0</v>
      </c>
      <c r="AQ131" s="134">
        <f t="shared" si="50"/>
        <v>0</v>
      </c>
      <c r="AR131" s="134">
        <f t="shared" si="50"/>
        <v>0</v>
      </c>
      <c r="AS131" s="134">
        <f t="shared" si="50"/>
        <v>0</v>
      </c>
      <c r="AT131" s="134">
        <f t="shared" si="50"/>
        <v>0</v>
      </c>
    </row>
    <row r="132" spans="1:46" s="12" customFormat="1" ht="18.75">
      <c r="A132" s="104" t="s">
        <v>290</v>
      </c>
      <c r="B132" s="4" t="s">
        <v>291</v>
      </c>
      <c r="C132" s="191">
        <v>382925.4</v>
      </c>
      <c r="D132" s="202">
        <f>C132+E132</f>
        <v>361786.80000000005</v>
      </c>
      <c r="E132" s="202">
        <f>SUM(F132:AV132)</f>
        <v>-21138.600000000006</v>
      </c>
      <c r="F132" s="94">
        <v>35</v>
      </c>
      <c r="G132" s="136"/>
      <c r="H132" s="136"/>
      <c r="I132" s="136"/>
      <c r="J132" s="136">
        <v>-9004</v>
      </c>
      <c r="K132" s="136">
        <v>-116583</v>
      </c>
      <c r="L132" s="136"/>
      <c r="M132" s="136"/>
      <c r="N132" s="136">
        <v>104413.4</v>
      </c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</row>
    <row r="133" spans="1:46" s="12" customFormat="1" ht="18.75">
      <c r="A133" s="104" t="s">
        <v>230</v>
      </c>
      <c r="B133" s="4" t="s">
        <v>231</v>
      </c>
      <c r="C133" s="191">
        <v>959910.5</v>
      </c>
      <c r="D133" s="202">
        <f>C133+E133</f>
        <v>1477946.2</v>
      </c>
      <c r="E133" s="202">
        <f>SUM(F133:AV133)</f>
        <v>518035.7</v>
      </c>
      <c r="F133" s="94">
        <v>370000</v>
      </c>
      <c r="G133" s="136">
        <v>15000</v>
      </c>
      <c r="H133" s="136"/>
      <c r="I133" s="136"/>
      <c r="J133" s="136">
        <v>24116</v>
      </c>
      <c r="K133" s="136">
        <v>24590.4</v>
      </c>
      <c r="L133" s="136"/>
      <c r="M133" s="136">
        <v>600</v>
      </c>
      <c r="N133" s="136">
        <v>81071.3</v>
      </c>
      <c r="O133" s="136"/>
      <c r="P133" s="136">
        <v>2658</v>
      </c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</row>
    <row r="134" spans="1:46" s="12" customFormat="1" ht="37.5">
      <c r="A134" s="104" t="s">
        <v>233</v>
      </c>
      <c r="B134" s="3" t="s">
        <v>234</v>
      </c>
      <c r="C134" s="191">
        <v>137236.4</v>
      </c>
      <c r="D134" s="202">
        <f>C134+E134</f>
        <v>236091</v>
      </c>
      <c r="E134" s="202">
        <f>SUM(F134:AV134)</f>
        <v>98854.6</v>
      </c>
      <c r="F134" s="94">
        <v>11787</v>
      </c>
      <c r="G134" s="136"/>
      <c r="H134" s="136"/>
      <c r="I134" s="136"/>
      <c r="J134" s="136">
        <v>-4925</v>
      </c>
      <c r="K134" s="136">
        <v>91992.6</v>
      </c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</row>
    <row r="135" spans="1:46" s="12" customFormat="1" ht="18.75">
      <c r="A135" s="105" t="s">
        <v>235</v>
      </c>
      <c r="B135" s="8" t="s">
        <v>236</v>
      </c>
      <c r="C135" s="190">
        <f>C137+C136</f>
        <v>35980.3</v>
      </c>
      <c r="D135" s="201">
        <f>D137+D136</f>
        <v>20280.3</v>
      </c>
      <c r="E135" s="201">
        <f>E137+E136</f>
        <v>-15700</v>
      </c>
      <c r="F135" s="93">
        <f>F137+F136</f>
        <v>0</v>
      </c>
      <c r="G135" s="93">
        <f aca="true" t="shared" si="51" ref="G135:AL135">G137+G136</f>
        <v>0</v>
      </c>
      <c r="H135" s="93">
        <f t="shared" si="51"/>
        <v>0</v>
      </c>
      <c r="I135" s="93">
        <f t="shared" si="51"/>
        <v>0</v>
      </c>
      <c r="J135" s="93">
        <f t="shared" si="51"/>
        <v>-15700</v>
      </c>
      <c r="K135" s="93">
        <f t="shared" si="51"/>
        <v>0</v>
      </c>
      <c r="L135" s="93">
        <f t="shared" si="51"/>
        <v>0</v>
      </c>
      <c r="M135" s="93">
        <f t="shared" si="51"/>
        <v>0</v>
      </c>
      <c r="N135" s="93">
        <f t="shared" si="51"/>
        <v>0</v>
      </c>
      <c r="O135" s="93">
        <f t="shared" si="51"/>
        <v>0</v>
      </c>
      <c r="P135" s="93">
        <f t="shared" si="51"/>
        <v>0</v>
      </c>
      <c r="Q135" s="93">
        <f t="shared" si="51"/>
        <v>0</v>
      </c>
      <c r="R135" s="93">
        <f t="shared" si="51"/>
        <v>0</v>
      </c>
      <c r="S135" s="93">
        <f t="shared" si="51"/>
        <v>0</v>
      </c>
      <c r="T135" s="93">
        <f t="shared" si="51"/>
        <v>0</v>
      </c>
      <c r="U135" s="93">
        <f t="shared" si="51"/>
        <v>0</v>
      </c>
      <c r="V135" s="93">
        <f t="shared" si="51"/>
        <v>0</v>
      </c>
      <c r="W135" s="93">
        <f t="shared" si="51"/>
        <v>0</v>
      </c>
      <c r="X135" s="93">
        <f t="shared" si="51"/>
        <v>0</v>
      </c>
      <c r="Y135" s="93">
        <f t="shared" si="51"/>
        <v>0</v>
      </c>
      <c r="Z135" s="93">
        <f t="shared" si="51"/>
        <v>0</v>
      </c>
      <c r="AA135" s="93">
        <f t="shared" si="51"/>
        <v>0</v>
      </c>
      <c r="AB135" s="93">
        <f t="shared" si="51"/>
        <v>0</v>
      </c>
      <c r="AC135" s="93">
        <f t="shared" si="51"/>
        <v>0</v>
      </c>
      <c r="AD135" s="93">
        <f t="shared" si="51"/>
        <v>0</v>
      </c>
      <c r="AE135" s="93">
        <f t="shared" si="51"/>
        <v>0</v>
      </c>
      <c r="AF135" s="93">
        <f t="shared" si="51"/>
        <v>0</v>
      </c>
      <c r="AG135" s="93">
        <f t="shared" si="51"/>
        <v>0</v>
      </c>
      <c r="AH135" s="93">
        <f t="shared" si="51"/>
        <v>0</v>
      </c>
      <c r="AI135" s="93">
        <f t="shared" si="51"/>
        <v>0</v>
      </c>
      <c r="AJ135" s="93">
        <f t="shared" si="51"/>
        <v>0</v>
      </c>
      <c r="AK135" s="93">
        <f t="shared" si="51"/>
        <v>0</v>
      </c>
      <c r="AL135" s="93">
        <f t="shared" si="51"/>
        <v>0</v>
      </c>
      <c r="AM135" s="93">
        <f aca="true" t="shared" si="52" ref="AM135:AT135">AM137+AM136</f>
        <v>0</v>
      </c>
      <c r="AN135" s="93">
        <f t="shared" si="52"/>
        <v>0</v>
      </c>
      <c r="AO135" s="93">
        <f t="shared" si="52"/>
        <v>0</v>
      </c>
      <c r="AP135" s="93">
        <f t="shared" si="52"/>
        <v>0</v>
      </c>
      <c r="AQ135" s="93">
        <f t="shared" si="52"/>
        <v>0</v>
      </c>
      <c r="AR135" s="93">
        <f t="shared" si="52"/>
        <v>0</v>
      </c>
      <c r="AS135" s="93">
        <f t="shared" si="52"/>
        <v>0</v>
      </c>
      <c r="AT135" s="93">
        <f t="shared" si="52"/>
        <v>0</v>
      </c>
    </row>
    <row r="136" spans="1:46" s="12" customFormat="1" ht="18.75">
      <c r="A136" s="104" t="s">
        <v>506</v>
      </c>
      <c r="B136" s="3" t="s">
        <v>507</v>
      </c>
      <c r="C136" s="191">
        <v>16680</v>
      </c>
      <c r="D136" s="202">
        <f>C136+E136</f>
        <v>16680</v>
      </c>
      <c r="E136" s="202">
        <f>SUM(F136:AV136)</f>
        <v>0</v>
      </c>
      <c r="F136" s="94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</row>
    <row r="137" spans="1:46" s="12" customFormat="1" ht="18.75">
      <c r="A137" s="104" t="s">
        <v>237</v>
      </c>
      <c r="B137" s="3" t="s">
        <v>238</v>
      </c>
      <c r="C137" s="191">
        <v>19300.3</v>
      </c>
      <c r="D137" s="202">
        <f>C137+E137</f>
        <v>3600.2999999999993</v>
      </c>
      <c r="E137" s="202">
        <f>SUM(F137:AV137)</f>
        <v>-15700</v>
      </c>
      <c r="F137" s="94"/>
      <c r="G137" s="136"/>
      <c r="H137" s="136"/>
      <c r="I137" s="136"/>
      <c r="J137" s="136">
        <v>-15700</v>
      </c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</row>
    <row r="138" spans="1:46" s="12" customFormat="1" ht="18.75">
      <c r="A138" s="105" t="s">
        <v>239</v>
      </c>
      <c r="B138" s="8" t="s">
        <v>240</v>
      </c>
      <c r="C138" s="190">
        <f>SUM(C139:C146)</f>
        <v>1914600</v>
      </c>
      <c r="D138" s="201">
        <f>SUM(D139:D146)</f>
        <v>1990585.1</v>
      </c>
      <c r="E138" s="201">
        <f>SUM(E139:E146)</f>
        <v>75985.1</v>
      </c>
      <c r="F138" s="93">
        <f>SUM(F139:F146)</f>
        <v>5078</v>
      </c>
      <c r="G138" s="134">
        <f aca="true" t="shared" si="53" ref="G138:AA138">SUM(G139:G146)</f>
        <v>15620</v>
      </c>
      <c r="H138" s="134">
        <f t="shared" si="53"/>
        <v>0</v>
      </c>
      <c r="I138" s="134">
        <f t="shared" si="53"/>
        <v>50</v>
      </c>
      <c r="J138" s="134">
        <f t="shared" si="53"/>
        <v>5294</v>
      </c>
      <c r="K138" s="134">
        <f t="shared" si="53"/>
        <v>0</v>
      </c>
      <c r="L138" s="134">
        <f t="shared" si="53"/>
        <v>10753</v>
      </c>
      <c r="M138" s="134">
        <f>SUM(M139:M146)</f>
        <v>0</v>
      </c>
      <c r="N138" s="134">
        <f t="shared" si="53"/>
        <v>20384</v>
      </c>
      <c r="O138" s="134">
        <f t="shared" si="53"/>
        <v>4053.1</v>
      </c>
      <c r="P138" s="134">
        <f t="shared" si="53"/>
        <v>14753</v>
      </c>
      <c r="Q138" s="134">
        <f t="shared" si="53"/>
        <v>0</v>
      </c>
      <c r="R138" s="134">
        <f t="shared" si="53"/>
        <v>0</v>
      </c>
      <c r="S138" s="134">
        <f t="shared" si="53"/>
        <v>0</v>
      </c>
      <c r="T138" s="134">
        <f t="shared" si="53"/>
        <v>0</v>
      </c>
      <c r="U138" s="134">
        <f t="shared" si="53"/>
        <v>0</v>
      </c>
      <c r="V138" s="134">
        <f t="shared" si="53"/>
        <v>0</v>
      </c>
      <c r="W138" s="134">
        <f t="shared" si="53"/>
        <v>0</v>
      </c>
      <c r="X138" s="134">
        <f t="shared" si="53"/>
        <v>0</v>
      </c>
      <c r="Y138" s="134">
        <f t="shared" si="53"/>
        <v>0</v>
      </c>
      <c r="Z138" s="134">
        <f t="shared" si="53"/>
        <v>0</v>
      </c>
      <c r="AA138" s="134">
        <f t="shared" si="53"/>
        <v>0</v>
      </c>
      <c r="AB138" s="134">
        <f aca="true" t="shared" si="54" ref="AB138:AG138">SUM(AB139:AB146)</f>
        <v>0</v>
      </c>
      <c r="AC138" s="134">
        <f t="shared" si="54"/>
        <v>0</v>
      </c>
      <c r="AD138" s="134">
        <f t="shared" si="54"/>
        <v>0</v>
      </c>
      <c r="AE138" s="134">
        <f t="shared" si="54"/>
        <v>0</v>
      </c>
      <c r="AF138" s="134">
        <f t="shared" si="54"/>
        <v>0</v>
      </c>
      <c r="AG138" s="134">
        <f t="shared" si="54"/>
        <v>0</v>
      </c>
      <c r="AH138" s="134">
        <f aca="true" t="shared" si="55" ref="AH138:AT138">SUM(AH139:AH146)</f>
        <v>0</v>
      </c>
      <c r="AI138" s="134">
        <f>SUM(AI139:AI146)</f>
        <v>0</v>
      </c>
      <c r="AJ138" s="134">
        <f>SUM(AJ139:AJ146)</f>
        <v>0</v>
      </c>
      <c r="AK138" s="134">
        <f t="shared" si="55"/>
        <v>0</v>
      </c>
      <c r="AL138" s="134">
        <f>SUM(AL139:AL146)</f>
        <v>0</v>
      </c>
      <c r="AM138" s="134">
        <f t="shared" si="55"/>
        <v>0</v>
      </c>
      <c r="AN138" s="134">
        <f>SUM(AN139:AN146)</f>
        <v>0</v>
      </c>
      <c r="AO138" s="134">
        <f t="shared" si="55"/>
        <v>0</v>
      </c>
      <c r="AP138" s="134">
        <f t="shared" si="55"/>
        <v>0</v>
      </c>
      <c r="AQ138" s="134">
        <f t="shared" si="55"/>
        <v>0</v>
      </c>
      <c r="AR138" s="134">
        <f t="shared" si="55"/>
        <v>0</v>
      </c>
      <c r="AS138" s="134">
        <f t="shared" si="55"/>
        <v>0</v>
      </c>
      <c r="AT138" s="134">
        <f t="shared" si="55"/>
        <v>0</v>
      </c>
    </row>
    <row r="139" spans="1:46" s="12" customFormat="1" ht="18.75">
      <c r="A139" s="103" t="s">
        <v>288</v>
      </c>
      <c r="B139" s="3" t="s">
        <v>289</v>
      </c>
      <c r="C139" s="191">
        <v>504660.6</v>
      </c>
      <c r="D139" s="202">
        <f>C139+E139</f>
        <v>514585.6</v>
      </c>
      <c r="E139" s="202">
        <f>SUM(F139:AV139)</f>
        <v>9925</v>
      </c>
      <c r="F139" s="94"/>
      <c r="G139" s="136">
        <v>1157</v>
      </c>
      <c r="H139" s="136"/>
      <c r="I139" s="136"/>
      <c r="J139" s="136">
        <v>757</v>
      </c>
      <c r="K139" s="136">
        <v>2500</v>
      </c>
      <c r="L139" s="136"/>
      <c r="M139" s="136"/>
      <c r="N139" s="136">
        <v>5511</v>
      </c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</row>
    <row r="140" spans="1:46" s="12" customFormat="1" ht="18.75">
      <c r="A140" s="104" t="s">
        <v>241</v>
      </c>
      <c r="B140" s="4" t="s">
        <v>242</v>
      </c>
      <c r="C140" s="191">
        <v>1241372.4</v>
      </c>
      <c r="D140" s="202">
        <f aca="true" t="shared" si="56" ref="D140:D146">C140+E140</f>
        <v>1272713.5</v>
      </c>
      <c r="E140" s="202">
        <f aca="true" t="shared" si="57" ref="E140:E146">SUM(F140:AV140)</f>
        <v>31341.1</v>
      </c>
      <c r="F140" s="94">
        <v>1829</v>
      </c>
      <c r="G140" s="136">
        <v>97</v>
      </c>
      <c r="H140" s="136"/>
      <c r="I140" s="136">
        <v>50</v>
      </c>
      <c r="J140" s="136">
        <v>-261</v>
      </c>
      <c r="K140" s="136">
        <v>2500</v>
      </c>
      <c r="L140" s="136"/>
      <c r="M140" s="136"/>
      <c r="N140" s="136">
        <v>14873</v>
      </c>
      <c r="O140" s="136">
        <v>3053.1</v>
      </c>
      <c r="P140" s="136">
        <v>9200</v>
      </c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</row>
    <row r="141" spans="1:46" s="12" customFormat="1" ht="18.75">
      <c r="A141" s="104" t="s">
        <v>243</v>
      </c>
      <c r="B141" s="4" t="s">
        <v>244</v>
      </c>
      <c r="C141" s="191">
        <v>472</v>
      </c>
      <c r="D141" s="202">
        <f t="shared" si="56"/>
        <v>452</v>
      </c>
      <c r="E141" s="202">
        <f t="shared" si="57"/>
        <v>-20</v>
      </c>
      <c r="F141" s="94"/>
      <c r="G141" s="136"/>
      <c r="H141" s="136"/>
      <c r="I141" s="136"/>
      <c r="J141" s="136">
        <v>-20</v>
      </c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</row>
    <row r="142" spans="1:46" s="12" customFormat="1" ht="18.75">
      <c r="A142" s="104" t="s">
        <v>245</v>
      </c>
      <c r="B142" s="3" t="s">
        <v>246</v>
      </c>
      <c r="C142" s="191">
        <v>84465</v>
      </c>
      <c r="D142" s="202">
        <f t="shared" si="56"/>
        <v>119713</v>
      </c>
      <c r="E142" s="202">
        <f t="shared" si="57"/>
        <v>35248</v>
      </c>
      <c r="F142" s="94">
        <v>3249</v>
      </c>
      <c r="G142" s="136">
        <v>14203</v>
      </c>
      <c r="H142" s="136"/>
      <c r="I142" s="136"/>
      <c r="J142" s="136">
        <v>1490</v>
      </c>
      <c r="K142" s="136"/>
      <c r="L142" s="136">
        <v>10753</v>
      </c>
      <c r="M142" s="136"/>
      <c r="N142" s="136"/>
      <c r="O142" s="136"/>
      <c r="P142" s="136">
        <v>5553</v>
      </c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</row>
    <row r="143" spans="1:46" s="12" customFormat="1" ht="32.25" customHeight="1">
      <c r="A143" s="104" t="s">
        <v>245</v>
      </c>
      <c r="B143" s="6" t="s">
        <v>201</v>
      </c>
      <c r="C143" s="191">
        <v>2955</v>
      </c>
      <c r="D143" s="202">
        <f t="shared" si="56"/>
        <v>2955</v>
      </c>
      <c r="E143" s="202">
        <f t="shared" si="57"/>
        <v>0</v>
      </c>
      <c r="F143" s="94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</row>
    <row r="144" spans="1:46" s="12" customFormat="1" ht="34.5" customHeight="1" hidden="1">
      <c r="A144" s="104" t="s">
        <v>245</v>
      </c>
      <c r="B144" s="10" t="s">
        <v>246</v>
      </c>
      <c r="C144" s="191">
        <f>SUM(F144:AT144)</f>
        <v>0</v>
      </c>
      <c r="D144" s="202">
        <f t="shared" si="56"/>
        <v>0</v>
      </c>
      <c r="E144" s="202">
        <f t="shared" si="57"/>
        <v>0</v>
      </c>
      <c r="F144" s="94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</row>
    <row r="145" spans="1:46" s="12" customFormat="1" ht="18.75">
      <c r="A145" s="104" t="s">
        <v>247</v>
      </c>
      <c r="B145" s="9" t="s">
        <v>248</v>
      </c>
      <c r="C145" s="191">
        <v>80675</v>
      </c>
      <c r="D145" s="202">
        <f t="shared" si="56"/>
        <v>80166</v>
      </c>
      <c r="E145" s="202">
        <f t="shared" si="57"/>
        <v>-509</v>
      </c>
      <c r="F145" s="94"/>
      <c r="G145" s="136">
        <v>163</v>
      </c>
      <c r="H145" s="136"/>
      <c r="I145" s="136"/>
      <c r="J145" s="136">
        <v>3328</v>
      </c>
      <c r="K145" s="136">
        <v>-5000</v>
      </c>
      <c r="L145" s="136"/>
      <c r="M145" s="136"/>
      <c r="N145" s="136"/>
      <c r="O145" s="136">
        <v>1000</v>
      </c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</row>
    <row r="146" spans="1:46" s="12" customFormat="1" ht="37.5" hidden="1">
      <c r="A146" s="104" t="s">
        <v>247</v>
      </c>
      <c r="B146" s="6" t="s">
        <v>201</v>
      </c>
      <c r="C146" s="191"/>
      <c r="D146" s="202">
        <f t="shared" si="56"/>
        <v>0</v>
      </c>
      <c r="E146" s="202">
        <f t="shared" si="57"/>
        <v>0</v>
      </c>
      <c r="F146" s="94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</row>
    <row r="147" spans="1:46" s="12" customFormat="1" ht="37.5">
      <c r="A147" s="105" t="s">
        <v>249</v>
      </c>
      <c r="B147" s="8" t="s">
        <v>250</v>
      </c>
      <c r="C147" s="190">
        <f>SUM(C148:C151)</f>
        <v>158668.4</v>
      </c>
      <c r="D147" s="201">
        <f>SUM(D148:D151)</f>
        <v>162795.4</v>
      </c>
      <c r="E147" s="201">
        <f>SUM(E148:E151)</f>
        <v>4127</v>
      </c>
      <c r="F147" s="93">
        <f>SUM(F148:F151)</f>
        <v>0</v>
      </c>
      <c r="G147" s="134">
        <f aca="true" t="shared" si="58" ref="G147:AA147">SUM(G148:G151)</f>
        <v>736</v>
      </c>
      <c r="H147" s="134">
        <f t="shared" si="58"/>
        <v>0</v>
      </c>
      <c r="I147" s="134">
        <f t="shared" si="58"/>
        <v>684</v>
      </c>
      <c r="J147" s="134">
        <f t="shared" si="58"/>
        <v>0</v>
      </c>
      <c r="K147" s="134">
        <f t="shared" si="58"/>
        <v>0</v>
      </c>
      <c r="L147" s="134">
        <f t="shared" si="58"/>
        <v>0</v>
      </c>
      <c r="M147" s="134">
        <f>SUM(M148:M151)</f>
        <v>-600</v>
      </c>
      <c r="N147" s="134">
        <f t="shared" si="58"/>
        <v>3307</v>
      </c>
      <c r="O147" s="134">
        <f t="shared" si="58"/>
        <v>0</v>
      </c>
      <c r="P147" s="134">
        <f t="shared" si="58"/>
        <v>0</v>
      </c>
      <c r="Q147" s="134">
        <f t="shared" si="58"/>
        <v>0</v>
      </c>
      <c r="R147" s="134">
        <f t="shared" si="58"/>
        <v>0</v>
      </c>
      <c r="S147" s="134">
        <f t="shared" si="58"/>
        <v>0</v>
      </c>
      <c r="T147" s="134">
        <f t="shared" si="58"/>
        <v>0</v>
      </c>
      <c r="U147" s="134">
        <f t="shared" si="58"/>
        <v>0</v>
      </c>
      <c r="V147" s="134">
        <f t="shared" si="58"/>
        <v>0</v>
      </c>
      <c r="W147" s="134">
        <f t="shared" si="58"/>
        <v>0</v>
      </c>
      <c r="X147" s="134">
        <f t="shared" si="58"/>
        <v>0</v>
      </c>
      <c r="Y147" s="134">
        <f t="shared" si="58"/>
        <v>0</v>
      </c>
      <c r="Z147" s="134">
        <f t="shared" si="58"/>
        <v>0</v>
      </c>
      <c r="AA147" s="134">
        <f t="shared" si="58"/>
        <v>0</v>
      </c>
      <c r="AB147" s="134">
        <f aca="true" t="shared" si="59" ref="AB147:AT147">SUM(AB148:AB151)</f>
        <v>0</v>
      </c>
      <c r="AC147" s="134">
        <f t="shared" si="59"/>
        <v>0</v>
      </c>
      <c r="AD147" s="134">
        <f t="shared" si="59"/>
        <v>0</v>
      </c>
      <c r="AE147" s="134">
        <f t="shared" si="59"/>
        <v>0</v>
      </c>
      <c r="AF147" s="134">
        <f t="shared" si="59"/>
        <v>0</v>
      </c>
      <c r="AG147" s="134">
        <f t="shared" si="59"/>
        <v>0</v>
      </c>
      <c r="AH147" s="134">
        <f t="shared" si="59"/>
        <v>0</v>
      </c>
      <c r="AI147" s="134">
        <f t="shared" si="59"/>
        <v>0</v>
      </c>
      <c r="AJ147" s="134">
        <f t="shared" si="59"/>
        <v>0</v>
      </c>
      <c r="AK147" s="134">
        <f t="shared" si="59"/>
        <v>0</v>
      </c>
      <c r="AL147" s="134">
        <f t="shared" si="59"/>
        <v>0</v>
      </c>
      <c r="AM147" s="134">
        <f t="shared" si="59"/>
        <v>0</v>
      </c>
      <c r="AN147" s="134">
        <f t="shared" si="59"/>
        <v>0</v>
      </c>
      <c r="AO147" s="134">
        <f t="shared" si="59"/>
        <v>0</v>
      </c>
      <c r="AP147" s="134">
        <f t="shared" si="59"/>
        <v>0</v>
      </c>
      <c r="AQ147" s="134">
        <f t="shared" si="59"/>
        <v>0</v>
      </c>
      <c r="AR147" s="134">
        <f t="shared" si="59"/>
        <v>0</v>
      </c>
      <c r="AS147" s="134">
        <f t="shared" si="59"/>
        <v>0</v>
      </c>
      <c r="AT147" s="134">
        <f t="shared" si="59"/>
        <v>0</v>
      </c>
    </row>
    <row r="148" spans="1:46" s="12" customFormat="1" ht="18.75">
      <c r="A148" s="104" t="s">
        <v>251</v>
      </c>
      <c r="B148" s="3" t="s">
        <v>252</v>
      </c>
      <c r="C148" s="191">
        <v>127495.4</v>
      </c>
      <c r="D148" s="202">
        <f>C148+E148</f>
        <v>127204.4</v>
      </c>
      <c r="E148" s="202">
        <f>SUM(F148:AV148)</f>
        <v>-291</v>
      </c>
      <c r="F148" s="94"/>
      <c r="G148" s="136">
        <v>736</v>
      </c>
      <c r="H148" s="136"/>
      <c r="I148" s="136">
        <v>684</v>
      </c>
      <c r="J148" s="136">
        <v>-6000</v>
      </c>
      <c r="K148" s="136">
        <v>1582</v>
      </c>
      <c r="L148" s="136"/>
      <c r="M148" s="136">
        <v>-600</v>
      </c>
      <c r="N148" s="136">
        <v>3307</v>
      </c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</row>
    <row r="149" spans="1:46" s="12" customFormat="1" ht="18.75" hidden="1">
      <c r="A149" s="104" t="s">
        <v>253</v>
      </c>
      <c r="B149" s="3" t="s">
        <v>254</v>
      </c>
      <c r="C149" s="191">
        <f>SUM(F149:AT149)</f>
        <v>0</v>
      </c>
      <c r="D149" s="202">
        <f>C149+E149</f>
        <v>0</v>
      </c>
      <c r="E149" s="202">
        <f>SUM(F149:AV149)</f>
        <v>0</v>
      </c>
      <c r="F149" s="94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</row>
    <row r="150" spans="1:46" s="12" customFormat="1" ht="24" customHeight="1">
      <c r="A150" s="104" t="s">
        <v>255</v>
      </c>
      <c r="B150" s="3" t="s">
        <v>256</v>
      </c>
      <c r="C150" s="191">
        <v>9212</v>
      </c>
      <c r="D150" s="202">
        <f>C150+E150</f>
        <v>9212</v>
      </c>
      <c r="E150" s="202">
        <f>SUM(F150:AV150)</f>
        <v>0</v>
      </c>
      <c r="F150" s="94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</row>
    <row r="151" spans="1:46" s="12" customFormat="1" ht="37.5">
      <c r="A151" s="104" t="s">
        <v>257</v>
      </c>
      <c r="B151" s="3" t="s">
        <v>258</v>
      </c>
      <c r="C151" s="191">
        <v>21961</v>
      </c>
      <c r="D151" s="202">
        <f>C151+E151</f>
        <v>26379</v>
      </c>
      <c r="E151" s="202">
        <f>SUM(F151:AV151)</f>
        <v>4418</v>
      </c>
      <c r="F151" s="94"/>
      <c r="G151" s="136"/>
      <c r="H151" s="136"/>
      <c r="I151" s="136"/>
      <c r="J151" s="136">
        <v>6000</v>
      </c>
      <c r="K151" s="136">
        <v>-1582</v>
      </c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</row>
    <row r="152" spans="1:46" s="12" customFormat="1" ht="18.75">
      <c r="A152" s="102" t="s">
        <v>259</v>
      </c>
      <c r="B152" s="5" t="s">
        <v>260</v>
      </c>
      <c r="C152" s="190">
        <f>SUM(C153:C157)</f>
        <v>570009.3</v>
      </c>
      <c r="D152" s="201">
        <f>SUM(D153:D157)</f>
        <v>644343.8999999999</v>
      </c>
      <c r="E152" s="201">
        <f>SUM(E153:E157)</f>
        <v>74334.6</v>
      </c>
      <c r="F152" s="93">
        <f>SUM(F153:F157)</f>
        <v>51449.1</v>
      </c>
      <c r="G152" s="134">
        <f aca="true" t="shared" si="60" ref="G152:AA152">SUM(G153:G157)</f>
        <v>4275</v>
      </c>
      <c r="H152" s="134">
        <f t="shared" si="60"/>
        <v>0</v>
      </c>
      <c r="I152" s="134">
        <f t="shared" si="60"/>
        <v>0</v>
      </c>
      <c r="J152" s="134">
        <f t="shared" si="60"/>
        <v>0</v>
      </c>
      <c r="K152" s="134">
        <f t="shared" si="60"/>
        <v>0</v>
      </c>
      <c r="L152" s="134">
        <f t="shared" si="60"/>
        <v>0</v>
      </c>
      <c r="M152" s="134">
        <f>SUM(M153:M157)</f>
        <v>0</v>
      </c>
      <c r="N152" s="134">
        <f t="shared" si="60"/>
        <v>11230.5</v>
      </c>
      <c r="O152" s="134">
        <f t="shared" si="60"/>
        <v>2718</v>
      </c>
      <c r="P152" s="134">
        <f t="shared" si="60"/>
        <v>4662</v>
      </c>
      <c r="Q152" s="134">
        <f t="shared" si="60"/>
        <v>0</v>
      </c>
      <c r="R152" s="134">
        <f t="shared" si="60"/>
        <v>0</v>
      </c>
      <c r="S152" s="134">
        <f t="shared" si="60"/>
        <v>0</v>
      </c>
      <c r="T152" s="134">
        <f t="shared" si="60"/>
        <v>0</v>
      </c>
      <c r="U152" s="134">
        <f t="shared" si="60"/>
        <v>0</v>
      </c>
      <c r="V152" s="134">
        <f t="shared" si="60"/>
        <v>0</v>
      </c>
      <c r="W152" s="134">
        <f t="shared" si="60"/>
        <v>0</v>
      </c>
      <c r="X152" s="134">
        <f t="shared" si="60"/>
        <v>0</v>
      </c>
      <c r="Y152" s="134">
        <f t="shared" si="60"/>
        <v>0</v>
      </c>
      <c r="Z152" s="134">
        <f t="shared" si="60"/>
        <v>0</v>
      </c>
      <c r="AA152" s="134">
        <f t="shared" si="60"/>
        <v>0</v>
      </c>
      <c r="AB152" s="134">
        <f aca="true" t="shared" si="61" ref="AB152:AT152">SUM(AB153:AB157)</f>
        <v>0</v>
      </c>
      <c r="AC152" s="134">
        <f t="shared" si="61"/>
        <v>0</v>
      </c>
      <c r="AD152" s="134">
        <f t="shared" si="61"/>
        <v>0</v>
      </c>
      <c r="AE152" s="134">
        <f t="shared" si="61"/>
        <v>0</v>
      </c>
      <c r="AF152" s="134">
        <f t="shared" si="61"/>
        <v>0</v>
      </c>
      <c r="AG152" s="134">
        <f t="shared" si="61"/>
        <v>0</v>
      </c>
      <c r="AH152" s="134">
        <f t="shared" si="61"/>
        <v>0</v>
      </c>
      <c r="AI152" s="134">
        <f t="shared" si="61"/>
        <v>0</v>
      </c>
      <c r="AJ152" s="134">
        <f t="shared" si="61"/>
        <v>0</v>
      </c>
      <c r="AK152" s="134">
        <f t="shared" si="61"/>
        <v>0</v>
      </c>
      <c r="AL152" s="134">
        <f t="shared" si="61"/>
        <v>0</v>
      </c>
      <c r="AM152" s="134">
        <f t="shared" si="61"/>
        <v>0</v>
      </c>
      <c r="AN152" s="134">
        <f t="shared" si="61"/>
        <v>0</v>
      </c>
      <c r="AO152" s="134">
        <f t="shared" si="61"/>
        <v>0</v>
      </c>
      <c r="AP152" s="134">
        <f t="shared" si="61"/>
        <v>0</v>
      </c>
      <c r="AQ152" s="134">
        <f t="shared" si="61"/>
        <v>0</v>
      </c>
      <c r="AR152" s="134">
        <f t="shared" si="61"/>
        <v>0</v>
      </c>
      <c r="AS152" s="134">
        <f t="shared" si="61"/>
        <v>0</v>
      </c>
      <c r="AT152" s="134">
        <f t="shared" si="61"/>
        <v>0</v>
      </c>
    </row>
    <row r="153" spans="1:46" s="12" customFormat="1" ht="18.75">
      <c r="A153" s="104" t="s">
        <v>261</v>
      </c>
      <c r="B153" s="3" t="s">
        <v>262</v>
      </c>
      <c r="C153" s="191">
        <v>520977.3</v>
      </c>
      <c r="D153" s="202">
        <f>C153+E153</f>
        <v>499411.89999999997</v>
      </c>
      <c r="E153" s="202">
        <f>SUM(F153:AV153)</f>
        <v>-21565.4</v>
      </c>
      <c r="F153" s="94">
        <v>11449.1</v>
      </c>
      <c r="G153" s="136">
        <v>4275</v>
      </c>
      <c r="H153" s="136"/>
      <c r="I153" s="136"/>
      <c r="J153" s="136"/>
      <c r="K153" s="136">
        <v>-55900</v>
      </c>
      <c r="L153" s="136"/>
      <c r="M153" s="136"/>
      <c r="N153" s="136">
        <v>11230.5</v>
      </c>
      <c r="O153" s="136">
        <v>2718</v>
      </c>
      <c r="P153" s="136">
        <v>4662</v>
      </c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</row>
    <row r="154" spans="1:46" s="12" customFormat="1" ht="18.75" hidden="1">
      <c r="A154" s="104" t="s">
        <v>261</v>
      </c>
      <c r="B154" s="3" t="s">
        <v>263</v>
      </c>
      <c r="C154" s="191">
        <f>SUM(F154:AT154)</f>
        <v>0</v>
      </c>
      <c r="D154" s="202">
        <f>C154+E154</f>
        <v>0</v>
      </c>
      <c r="E154" s="202">
        <f>SUM(F154:AV154)</f>
        <v>0</v>
      </c>
      <c r="F154" s="94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</row>
    <row r="155" spans="1:46" s="12" customFormat="1" ht="18.75">
      <c r="A155" s="104" t="s">
        <v>264</v>
      </c>
      <c r="B155" s="3" t="s">
        <v>265</v>
      </c>
      <c r="C155" s="191">
        <v>40984</v>
      </c>
      <c r="D155" s="202">
        <f>C155+E155</f>
        <v>3984</v>
      </c>
      <c r="E155" s="202">
        <f>SUM(F155:AV155)</f>
        <v>-37000</v>
      </c>
      <c r="F155" s="94">
        <v>30000</v>
      </c>
      <c r="G155" s="136"/>
      <c r="H155" s="136"/>
      <c r="I155" s="136"/>
      <c r="J155" s="136"/>
      <c r="K155" s="136">
        <v>-67000</v>
      </c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</row>
    <row r="156" spans="1:46" s="12" customFormat="1" ht="18.75">
      <c r="A156" s="104" t="s">
        <v>266</v>
      </c>
      <c r="B156" s="3" t="s">
        <v>267</v>
      </c>
      <c r="C156" s="191">
        <v>8048</v>
      </c>
      <c r="D156" s="202">
        <f>C156+E156</f>
        <v>140948</v>
      </c>
      <c r="E156" s="202">
        <f>SUM(F156:AV156)</f>
        <v>132900</v>
      </c>
      <c r="F156" s="94">
        <v>10000</v>
      </c>
      <c r="G156" s="136"/>
      <c r="H156" s="136"/>
      <c r="I156" s="136"/>
      <c r="J156" s="136"/>
      <c r="K156" s="136">
        <v>122900</v>
      </c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</row>
    <row r="157" spans="1:46" s="12" customFormat="1" ht="37.5" hidden="1">
      <c r="A157" s="104" t="s">
        <v>266</v>
      </c>
      <c r="B157" s="6" t="s">
        <v>201</v>
      </c>
      <c r="C157" s="191"/>
      <c r="D157" s="202">
        <f>C157+E157</f>
        <v>0</v>
      </c>
      <c r="E157" s="202">
        <f>SUM(F157:AV157)</f>
        <v>0</v>
      </c>
      <c r="F157" s="94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</row>
    <row r="158" spans="1:46" s="12" customFormat="1" ht="18.75">
      <c r="A158" s="102" t="s">
        <v>268</v>
      </c>
      <c r="B158" s="5" t="s">
        <v>269</v>
      </c>
      <c r="C158" s="190">
        <f>SUM(C159:C164)</f>
        <v>560398.7</v>
      </c>
      <c r="D158" s="201">
        <f>SUM(D159:D164)</f>
        <v>551125.5</v>
      </c>
      <c r="E158" s="201">
        <f>SUM(E159:E164)</f>
        <v>-9273.2</v>
      </c>
      <c r="F158" s="93">
        <f>SUM(F159:F164)</f>
        <v>-9720.2</v>
      </c>
      <c r="G158" s="134">
        <f aca="true" t="shared" si="62" ref="G158:AA158">SUM(G159:G164)</f>
        <v>447</v>
      </c>
      <c r="H158" s="134">
        <f t="shared" si="62"/>
        <v>0</v>
      </c>
      <c r="I158" s="134">
        <f t="shared" si="62"/>
        <v>0</v>
      </c>
      <c r="J158" s="134">
        <f t="shared" si="62"/>
        <v>0</v>
      </c>
      <c r="K158" s="134">
        <f t="shared" si="62"/>
        <v>0</v>
      </c>
      <c r="L158" s="134">
        <f t="shared" si="62"/>
        <v>0</v>
      </c>
      <c r="M158" s="134">
        <f>SUM(M159:M164)</f>
        <v>0</v>
      </c>
      <c r="N158" s="134">
        <f t="shared" si="62"/>
        <v>0</v>
      </c>
      <c r="O158" s="134">
        <f t="shared" si="62"/>
        <v>0</v>
      </c>
      <c r="P158" s="134">
        <f t="shared" si="62"/>
        <v>0</v>
      </c>
      <c r="Q158" s="134">
        <f t="shared" si="62"/>
        <v>0</v>
      </c>
      <c r="R158" s="134">
        <f t="shared" si="62"/>
        <v>0</v>
      </c>
      <c r="S158" s="134">
        <f t="shared" si="62"/>
        <v>0</v>
      </c>
      <c r="T158" s="134">
        <f t="shared" si="62"/>
        <v>0</v>
      </c>
      <c r="U158" s="134">
        <f t="shared" si="62"/>
        <v>0</v>
      </c>
      <c r="V158" s="134">
        <f t="shared" si="62"/>
        <v>0</v>
      </c>
      <c r="W158" s="134">
        <f t="shared" si="62"/>
        <v>0</v>
      </c>
      <c r="X158" s="134">
        <f t="shared" si="62"/>
        <v>0</v>
      </c>
      <c r="Y158" s="134">
        <f t="shared" si="62"/>
        <v>0</v>
      </c>
      <c r="Z158" s="134">
        <f t="shared" si="62"/>
        <v>0</v>
      </c>
      <c r="AA158" s="134">
        <f t="shared" si="62"/>
        <v>0</v>
      </c>
      <c r="AB158" s="134">
        <f aca="true" t="shared" si="63" ref="AB158:AT158">SUM(AB159:AB164)</f>
        <v>0</v>
      </c>
      <c r="AC158" s="134">
        <f t="shared" si="63"/>
        <v>0</v>
      </c>
      <c r="AD158" s="134">
        <f t="shared" si="63"/>
        <v>0</v>
      </c>
      <c r="AE158" s="134">
        <f t="shared" si="63"/>
        <v>0</v>
      </c>
      <c r="AF158" s="134">
        <f t="shared" si="63"/>
        <v>0</v>
      </c>
      <c r="AG158" s="134">
        <f t="shared" si="63"/>
        <v>0</v>
      </c>
      <c r="AH158" s="134">
        <f t="shared" si="63"/>
        <v>0</v>
      </c>
      <c r="AI158" s="134">
        <f t="shared" si="63"/>
        <v>0</v>
      </c>
      <c r="AJ158" s="134">
        <f t="shared" si="63"/>
        <v>0</v>
      </c>
      <c r="AK158" s="134">
        <f t="shared" si="63"/>
        <v>0</v>
      </c>
      <c r="AL158" s="134">
        <f t="shared" si="63"/>
        <v>0</v>
      </c>
      <c r="AM158" s="134">
        <f t="shared" si="63"/>
        <v>0</v>
      </c>
      <c r="AN158" s="134">
        <f t="shared" si="63"/>
        <v>0</v>
      </c>
      <c r="AO158" s="134">
        <f t="shared" si="63"/>
        <v>0</v>
      </c>
      <c r="AP158" s="134">
        <f t="shared" si="63"/>
        <v>0</v>
      </c>
      <c r="AQ158" s="134">
        <f t="shared" si="63"/>
        <v>0</v>
      </c>
      <c r="AR158" s="134">
        <f t="shared" si="63"/>
        <v>0</v>
      </c>
      <c r="AS158" s="134">
        <f t="shared" si="63"/>
        <v>0</v>
      </c>
      <c r="AT158" s="134">
        <f t="shared" si="63"/>
        <v>0</v>
      </c>
    </row>
    <row r="159" spans="1:46" s="12" customFormat="1" ht="21" customHeight="1">
      <c r="A159" s="104" t="s">
        <v>270</v>
      </c>
      <c r="B159" s="3" t="s">
        <v>294</v>
      </c>
      <c r="C159" s="191">
        <v>14136</v>
      </c>
      <c r="D159" s="202">
        <f aca="true" t="shared" si="64" ref="D159:D164">C159+E159</f>
        <v>14136</v>
      </c>
      <c r="E159" s="202">
        <f aca="true" t="shared" si="65" ref="E159:E164">SUM(F159:AV159)</f>
        <v>0</v>
      </c>
      <c r="F159" s="94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</row>
    <row r="160" spans="1:46" s="12" customFormat="1" ht="18.75">
      <c r="A160" s="104" t="s">
        <v>271</v>
      </c>
      <c r="B160" s="4" t="s">
        <v>272</v>
      </c>
      <c r="C160" s="191">
        <v>72383</v>
      </c>
      <c r="D160" s="202">
        <f t="shared" si="64"/>
        <v>73978</v>
      </c>
      <c r="E160" s="202">
        <f t="shared" si="65"/>
        <v>1595</v>
      </c>
      <c r="F160" s="94">
        <v>722</v>
      </c>
      <c r="G160" s="136">
        <v>447</v>
      </c>
      <c r="H160" s="136"/>
      <c r="I160" s="136"/>
      <c r="J160" s="136">
        <v>426</v>
      </c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</row>
    <row r="161" spans="1:46" s="12" customFormat="1" ht="18.75">
      <c r="A161" s="104" t="s">
        <v>273</v>
      </c>
      <c r="B161" s="3" t="s">
        <v>274</v>
      </c>
      <c r="C161" s="191">
        <v>403088</v>
      </c>
      <c r="D161" s="202">
        <f t="shared" si="64"/>
        <v>430291.8</v>
      </c>
      <c r="E161" s="202">
        <f t="shared" si="65"/>
        <v>27203.8</v>
      </c>
      <c r="F161" s="94">
        <v>-10442.2</v>
      </c>
      <c r="G161" s="136"/>
      <c r="H161" s="136"/>
      <c r="I161" s="136"/>
      <c r="J161" s="136">
        <v>10900</v>
      </c>
      <c r="K161" s="136">
        <v>26746</v>
      </c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</row>
    <row r="162" spans="1:46" s="12" customFormat="1" ht="18.75">
      <c r="A162" s="104" t="s">
        <v>286</v>
      </c>
      <c r="B162" s="6" t="s">
        <v>287</v>
      </c>
      <c r="C162" s="191">
        <v>26000</v>
      </c>
      <c r="D162" s="202">
        <f t="shared" si="64"/>
        <v>26000</v>
      </c>
      <c r="E162" s="202">
        <f t="shared" si="65"/>
        <v>0</v>
      </c>
      <c r="F162" s="94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</row>
    <row r="163" spans="1:46" s="12" customFormat="1" ht="18.75">
      <c r="A163" s="104" t="s">
        <v>275</v>
      </c>
      <c r="B163" s="3" t="s">
        <v>276</v>
      </c>
      <c r="C163" s="191">
        <v>44791.7</v>
      </c>
      <c r="D163" s="202">
        <f t="shared" si="64"/>
        <v>6719.699999999997</v>
      </c>
      <c r="E163" s="202">
        <f t="shared" si="65"/>
        <v>-38072</v>
      </c>
      <c r="F163" s="94"/>
      <c r="G163" s="136"/>
      <c r="H163" s="136"/>
      <c r="I163" s="136"/>
      <c r="J163" s="136">
        <v>-11326</v>
      </c>
      <c r="K163" s="136">
        <v>-26746</v>
      </c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</row>
    <row r="164" spans="1:46" s="12" customFormat="1" ht="37.5" hidden="1">
      <c r="A164" s="104" t="s">
        <v>275</v>
      </c>
      <c r="B164" s="6" t="s">
        <v>201</v>
      </c>
      <c r="C164" s="191"/>
      <c r="D164" s="202">
        <f t="shared" si="64"/>
        <v>0</v>
      </c>
      <c r="E164" s="202">
        <f t="shared" si="65"/>
        <v>0</v>
      </c>
      <c r="F164" s="174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</row>
    <row r="165" spans="1:46" s="12" customFormat="1" ht="18.75">
      <c r="A165" s="104"/>
      <c r="B165" s="5" t="s">
        <v>279</v>
      </c>
      <c r="C165" s="190">
        <f>SUM(C103+C118+C120+C125+C131+C135+C138+C147+C152+C158)</f>
        <v>5471446.399999999</v>
      </c>
      <c r="D165" s="201">
        <f>SUM(D103+D118+D120+D125+D131+D135+D138+D147+D152+D158)</f>
        <v>6226783.6</v>
      </c>
      <c r="E165" s="201">
        <f>SUM(E103+E118+E120+E125+E131+E135+E138+E147+E152+E158)</f>
        <v>755337.2</v>
      </c>
      <c r="F165" s="93">
        <f>SUM(F103+F118+F120+F125+F131+F135+F138+F147+F152+F158)</f>
        <v>455985.89999999997</v>
      </c>
      <c r="G165" s="134">
        <f aca="true" t="shared" si="66" ref="G165:AA165">SUM(G103+G118+G120+G125+G131+G135+G138+G147+G152+G158)</f>
        <v>36949</v>
      </c>
      <c r="H165" s="134">
        <f>SUM(H103+H118+H120+H125+H131+H135+H138+H147+H152+H158)</f>
        <v>0</v>
      </c>
      <c r="I165" s="134">
        <f>SUM(I103+I118+I120+I125+I131+I135+I138+I147+I152+I158)</f>
        <v>734</v>
      </c>
      <c r="J165" s="134">
        <f>SUM(J103+J118+J120+J125+J131+J135+J138+J147+J152+J158)</f>
        <v>-81</v>
      </c>
      <c r="K165" s="134">
        <f>SUM(K103+K118+K120+K125+K131+K135+K138+K147+K152+K158)</f>
        <v>1.7053025658242404E-13</v>
      </c>
      <c r="L165" s="134">
        <f t="shared" si="66"/>
        <v>10753</v>
      </c>
      <c r="M165" s="134">
        <f>SUM(M103+M118+M120+M125+M131+M135+M138+M147+M152+M158)</f>
        <v>0</v>
      </c>
      <c r="N165" s="134">
        <f t="shared" si="66"/>
        <v>220406.2</v>
      </c>
      <c r="O165" s="134">
        <f t="shared" si="66"/>
        <v>6771.1</v>
      </c>
      <c r="P165" s="134">
        <f t="shared" si="66"/>
        <v>23819</v>
      </c>
      <c r="Q165" s="134">
        <f t="shared" si="66"/>
        <v>0</v>
      </c>
      <c r="R165" s="134">
        <f t="shared" si="66"/>
        <v>0</v>
      </c>
      <c r="S165" s="134">
        <f t="shared" si="66"/>
        <v>0</v>
      </c>
      <c r="T165" s="134">
        <f t="shared" si="66"/>
        <v>0</v>
      </c>
      <c r="U165" s="134">
        <f t="shared" si="66"/>
        <v>0</v>
      </c>
      <c r="V165" s="134">
        <f t="shared" si="66"/>
        <v>0</v>
      </c>
      <c r="W165" s="134">
        <f t="shared" si="66"/>
        <v>0</v>
      </c>
      <c r="X165" s="134">
        <f t="shared" si="66"/>
        <v>0</v>
      </c>
      <c r="Y165" s="134">
        <f t="shared" si="66"/>
        <v>0</v>
      </c>
      <c r="Z165" s="134">
        <f t="shared" si="66"/>
        <v>0</v>
      </c>
      <c r="AA165" s="134">
        <f t="shared" si="66"/>
        <v>0</v>
      </c>
      <c r="AB165" s="134">
        <f aca="true" t="shared" si="67" ref="AB165:AT165">SUM(AB103+AB118+AB120+AB125+AB131+AB135+AB138+AB147+AB152+AB158)</f>
        <v>0</v>
      </c>
      <c r="AC165" s="134">
        <f t="shared" si="67"/>
        <v>0</v>
      </c>
      <c r="AD165" s="134">
        <f t="shared" si="67"/>
        <v>0</v>
      </c>
      <c r="AE165" s="134">
        <f t="shared" si="67"/>
        <v>0</v>
      </c>
      <c r="AF165" s="134">
        <f t="shared" si="67"/>
        <v>0</v>
      </c>
      <c r="AG165" s="134">
        <f t="shared" si="67"/>
        <v>0</v>
      </c>
      <c r="AH165" s="134">
        <f t="shared" si="67"/>
        <v>0</v>
      </c>
      <c r="AI165" s="134">
        <f>SUM(AI103+AI118+AI120+AI125+AI131+AI135+AI138+AI147+AI152+AI158)</f>
        <v>0</v>
      </c>
      <c r="AJ165" s="134">
        <f t="shared" si="67"/>
        <v>0</v>
      </c>
      <c r="AK165" s="134">
        <f t="shared" si="67"/>
        <v>0</v>
      </c>
      <c r="AL165" s="134">
        <f>SUM(AL103+AL118+AL120+AL125+AL131+AL135+AL138+AL147+AL152+AL158)</f>
        <v>0</v>
      </c>
      <c r="AM165" s="134">
        <f t="shared" si="67"/>
        <v>0</v>
      </c>
      <c r="AN165" s="134">
        <f t="shared" si="67"/>
        <v>0</v>
      </c>
      <c r="AO165" s="134">
        <f t="shared" si="67"/>
        <v>0</v>
      </c>
      <c r="AP165" s="134">
        <f t="shared" si="67"/>
        <v>0</v>
      </c>
      <c r="AQ165" s="134">
        <f t="shared" si="67"/>
        <v>0</v>
      </c>
      <c r="AR165" s="134">
        <f t="shared" si="67"/>
        <v>0</v>
      </c>
      <c r="AS165" s="134">
        <f t="shared" si="67"/>
        <v>0</v>
      </c>
      <c r="AT165" s="134">
        <f t="shared" si="67"/>
        <v>0</v>
      </c>
    </row>
    <row r="166" spans="1:46" s="12" customFormat="1" ht="24" customHeight="1">
      <c r="A166" s="104"/>
      <c r="B166" s="4" t="s">
        <v>325</v>
      </c>
      <c r="C166" s="192">
        <f>C101-C165</f>
        <v>-378389.99999999907</v>
      </c>
      <c r="D166" s="203">
        <f>D101-D165</f>
        <v>-378309</v>
      </c>
      <c r="E166" s="203">
        <f>E101-E165</f>
        <v>81</v>
      </c>
      <c r="F166" s="158">
        <f>F101-F165</f>
        <v>0</v>
      </c>
      <c r="G166" s="158">
        <f>G101-G165</f>
        <v>0</v>
      </c>
      <c r="H166" s="158">
        <f aca="true" t="shared" si="68" ref="H166:Q166">H101-H165</f>
        <v>0</v>
      </c>
      <c r="I166" s="158">
        <f t="shared" si="68"/>
        <v>0</v>
      </c>
      <c r="J166" s="158">
        <f t="shared" si="68"/>
        <v>81</v>
      </c>
      <c r="K166" s="158">
        <f t="shared" si="68"/>
        <v>-1.7053025658242404E-13</v>
      </c>
      <c r="L166" s="158">
        <f t="shared" si="68"/>
        <v>0</v>
      </c>
      <c r="M166" s="158">
        <f t="shared" si="68"/>
        <v>0</v>
      </c>
      <c r="N166" s="158">
        <f t="shared" si="68"/>
        <v>30590.099999999977</v>
      </c>
      <c r="O166" s="158">
        <f t="shared" si="68"/>
        <v>-6771.1</v>
      </c>
      <c r="P166" s="158">
        <f t="shared" si="68"/>
        <v>-23819</v>
      </c>
      <c r="Q166" s="158">
        <f t="shared" si="68"/>
        <v>0</v>
      </c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76">
        <f aca="true" t="shared" si="69" ref="AF166:AT166">AF101-AF165</f>
        <v>0</v>
      </c>
      <c r="AG166" s="176">
        <f t="shared" si="69"/>
        <v>0</v>
      </c>
      <c r="AH166" s="176">
        <f t="shared" si="69"/>
        <v>0</v>
      </c>
      <c r="AI166" s="176">
        <f t="shared" si="69"/>
        <v>0</v>
      </c>
      <c r="AJ166" s="176">
        <f t="shared" si="69"/>
        <v>0</v>
      </c>
      <c r="AK166" s="176">
        <f t="shared" si="69"/>
        <v>0</v>
      </c>
      <c r="AL166" s="176">
        <f t="shared" si="69"/>
        <v>0</v>
      </c>
      <c r="AM166" s="176">
        <f t="shared" si="69"/>
        <v>0</v>
      </c>
      <c r="AN166" s="176">
        <f t="shared" si="69"/>
        <v>0</v>
      </c>
      <c r="AO166" s="176">
        <f t="shared" si="69"/>
        <v>0</v>
      </c>
      <c r="AP166" s="176">
        <f t="shared" si="69"/>
        <v>0</v>
      </c>
      <c r="AQ166" s="176">
        <f t="shared" si="69"/>
        <v>0</v>
      </c>
      <c r="AR166" s="176">
        <f t="shared" si="69"/>
        <v>0</v>
      </c>
      <c r="AS166" s="176">
        <f t="shared" si="69"/>
        <v>0</v>
      </c>
      <c r="AT166" s="176">
        <f t="shared" si="69"/>
        <v>0</v>
      </c>
    </row>
    <row r="167" spans="1:46" s="12" customFormat="1" ht="37.5" customHeight="1">
      <c r="A167" s="179" t="s">
        <v>324</v>
      </c>
      <c r="B167" s="180" t="s">
        <v>612</v>
      </c>
      <c r="C167" s="193"/>
      <c r="D167" s="203"/>
      <c r="E167" s="203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</row>
    <row r="168" spans="1:46" s="12" customFormat="1" ht="93" customHeight="1">
      <c r="A168" s="106" t="s">
        <v>611</v>
      </c>
      <c r="B168" s="181" t="s">
        <v>610</v>
      </c>
      <c r="C168" s="206">
        <f>C169-C174</f>
        <v>340167</v>
      </c>
      <c r="D168" s="219">
        <f aca="true" t="shared" si="70" ref="D168:AT168">D169-D174</f>
        <v>340167</v>
      </c>
      <c r="E168" s="209">
        <f aca="true" t="shared" si="71" ref="E168:E185">SUM(F168:AV168)</f>
        <v>0</v>
      </c>
      <c r="F168" s="178">
        <f t="shared" si="70"/>
        <v>0</v>
      </c>
      <c r="G168" s="182">
        <f t="shared" si="70"/>
        <v>0</v>
      </c>
      <c r="H168" s="182">
        <f t="shared" si="70"/>
        <v>0</v>
      </c>
      <c r="I168" s="182">
        <f t="shared" si="70"/>
        <v>0</v>
      </c>
      <c r="J168" s="182">
        <f t="shared" si="70"/>
        <v>0</v>
      </c>
      <c r="K168" s="182">
        <f t="shared" si="70"/>
        <v>0</v>
      </c>
      <c r="L168" s="182">
        <f t="shared" si="70"/>
        <v>0</v>
      </c>
      <c r="M168" s="182">
        <f t="shared" si="70"/>
        <v>0</v>
      </c>
      <c r="N168" s="182">
        <f t="shared" si="70"/>
        <v>0</v>
      </c>
      <c r="O168" s="182">
        <f t="shared" si="70"/>
        <v>0</v>
      </c>
      <c r="P168" s="182">
        <f t="shared" si="70"/>
        <v>0</v>
      </c>
      <c r="Q168" s="182">
        <f t="shared" si="70"/>
        <v>0</v>
      </c>
      <c r="R168" s="182">
        <f t="shared" si="70"/>
        <v>0</v>
      </c>
      <c r="S168" s="182">
        <f t="shared" si="70"/>
        <v>0</v>
      </c>
      <c r="T168" s="182">
        <f t="shared" si="70"/>
        <v>0</v>
      </c>
      <c r="U168" s="182">
        <f t="shared" si="70"/>
        <v>0</v>
      </c>
      <c r="V168" s="182">
        <f t="shared" si="70"/>
        <v>0</v>
      </c>
      <c r="W168" s="182">
        <f t="shared" si="70"/>
        <v>0</v>
      </c>
      <c r="X168" s="182">
        <f t="shared" si="70"/>
        <v>0</v>
      </c>
      <c r="Y168" s="182">
        <f t="shared" si="70"/>
        <v>0</v>
      </c>
      <c r="Z168" s="182">
        <f t="shared" si="70"/>
        <v>0</v>
      </c>
      <c r="AA168" s="182">
        <f t="shared" si="70"/>
        <v>0</v>
      </c>
      <c r="AB168" s="182">
        <f t="shared" si="70"/>
        <v>0</v>
      </c>
      <c r="AC168" s="182">
        <f t="shared" si="70"/>
        <v>0</v>
      </c>
      <c r="AD168" s="182">
        <f t="shared" si="70"/>
        <v>0</v>
      </c>
      <c r="AE168" s="182">
        <f t="shared" si="70"/>
        <v>0</v>
      </c>
      <c r="AF168" s="182">
        <f t="shared" si="70"/>
        <v>0</v>
      </c>
      <c r="AG168" s="182">
        <f t="shared" si="70"/>
        <v>0</v>
      </c>
      <c r="AH168" s="182">
        <f t="shared" si="70"/>
        <v>0</v>
      </c>
      <c r="AI168" s="182">
        <f t="shared" si="70"/>
        <v>0</v>
      </c>
      <c r="AJ168" s="182">
        <f t="shared" si="70"/>
        <v>0</v>
      </c>
      <c r="AK168" s="182">
        <f t="shared" si="70"/>
        <v>0</v>
      </c>
      <c r="AL168" s="182">
        <f t="shared" si="70"/>
        <v>0</v>
      </c>
      <c r="AM168" s="182">
        <f t="shared" si="70"/>
        <v>0</v>
      </c>
      <c r="AN168" s="182">
        <f t="shared" si="70"/>
        <v>0</v>
      </c>
      <c r="AO168" s="182">
        <f t="shared" si="70"/>
        <v>0</v>
      </c>
      <c r="AP168" s="182">
        <f t="shared" si="70"/>
        <v>0</v>
      </c>
      <c r="AQ168" s="182">
        <f t="shared" si="70"/>
        <v>0</v>
      </c>
      <c r="AR168" s="182">
        <f t="shared" si="70"/>
        <v>0</v>
      </c>
      <c r="AS168" s="182">
        <f t="shared" si="70"/>
        <v>0</v>
      </c>
      <c r="AT168" s="182">
        <f t="shared" si="70"/>
        <v>0</v>
      </c>
    </row>
    <row r="169" spans="1:46" s="12" customFormat="1" ht="115.5" customHeight="1">
      <c r="A169" s="106" t="s">
        <v>328</v>
      </c>
      <c r="B169" s="181" t="s">
        <v>613</v>
      </c>
      <c r="C169" s="194">
        <v>807167</v>
      </c>
      <c r="D169" s="220">
        <f aca="true" t="shared" si="72" ref="D169:AT169">D170+D172</f>
        <v>807167</v>
      </c>
      <c r="E169" s="202">
        <f t="shared" si="71"/>
        <v>0</v>
      </c>
      <c r="F169" s="128">
        <f t="shared" si="72"/>
        <v>0</v>
      </c>
      <c r="G169" s="177">
        <f t="shared" si="72"/>
        <v>0</v>
      </c>
      <c r="H169" s="177">
        <f t="shared" si="72"/>
        <v>0</v>
      </c>
      <c r="I169" s="177">
        <f t="shared" si="72"/>
        <v>0</v>
      </c>
      <c r="J169" s="177">
        <f t="shared" si="72"/>
        <v>0</v>
      </c>
      <c r="K169" s="177">
        <f t="shared" si="72"/>
        <v>0</v>
      </c>
      <c r="L169" s="177">
        <f t="shared" si="72"/>
        <v>0</v>
      </c>
      <c r="M169" s="224">
        <f t="shared" si="72"/>
        <v>0</v>
      </c>
      <c r="N169" s="177">
        <f t="shared" si="72"/>
        <v>0</v>
      </c>
      <c r="O169" s="177">
        <f t="shared" si="72"/>
        <v>0</v>
      </c>
      <c r="P169" s="177">
        <f t="shared" si="72"/>
        <v>0</v>
      </c>
      <c r="Q169" s="177">
        <f t="shared" si="72"/>
        <v>0</v>
      </c>
      <c r="R169" s="177">
        <f t="shared" si="72"/>
        <v>0</v>
      </c>
      <c r="S169" s="177">
        <f t="shared" si="72"/>
        <v>0</v>
      </c>
      <c r="T169" s="177">
        <f t="shared" si="72"/>
        <v>0</v>
      </c>
      <c r="U169" s="177">
        <f t="shared" si="72"/>
        <v>0</v>
      </c>
      <c r="V169" s="177">
        <f t="shared" si="72"/>
        <v>0</v>
      </c>
      <c r="W169" s="177">
        <f t="shared" si="72"/>
        <v>0</v>
      </c>
      <c r="X169" s="177">
        <f t="shared" si="72"/>
        <v>0</v>
      </c>
      <c r="Y169" s="177">
        <f t="shared" si="72"/>
        <v>0</v>
      </c>
      <c r="Z169" s="177">
        <f t="shared" si="72"/>
        <v>0</v>
      </c>
      <c r="AA169" s="177">
        <f t="shared" si="72"/>
        <v>0</v>
      </c>
      <c r="AB169" s="177">
        <f t="shared" si="72"/>
        <v>0</v>
      </c>
      <c r="AC169" s="177">
        <f t="shared" si="72"/>
        <v>0</v>
      </c>
      <c r="AD169" s="177">
        <f t="shared" si="72"/>
        <v>0</v>
      </c>
      <c r="AE169" s="177">
        <f t="shared" si="72"/>
        <v>0</v>
      </c>
      <c r="AF169" s="177">
        <f t="shared" si="72"/>
        <v>0</v>
      </c>
      <c r="AG169" s="177">
        <f t="shared" si="72"/>
        <v>0</v>
      </c>
      <c r="AH169" s="177">
        <f t="shared" si="72"/>
        <v>0</v>
      </c>
      <c r="AI169" s="177">
        <f t="shared" si="72"/>
        <v>0</v>
      </c>
      <c r="AJ169" s="177">
        <f t="shared" si="72"/>
        <v>0</v>
      </c>
      <c r="AK169" s="177">
        <f t="shared" si="72"/>
        <v>0</v>
      </c>
      <c r="AL169" s="177">
        <f t="shared" si="72"/>
        <v>0</v>
      </c>
      <c r="AM169" s="177">
        <f t="shared" si="72"/>
        <v>0</v>
      </c>
      <c r="AN169" s="177">
        <f t="shared" si="72"/>
        <v>0</v>
      </c>
      <c r="AO169" s="177">
        <f t="shared" si="72"/>
        <v>0</v>
      </c>
      <c r="AP169" s="177">
        <f t="shared" si="72"/>
        <v>0</v>
      </c>
      <c r="AQ169" s="177">
        <f t="shared" si="72"/>
        <v>0</v>
      </c>
      <c r="AR169" s="177">
        <f t="shared" si="72"/>
        <v>0</v>
      </c>
      <c r="AS169" s="177">
        <f t="shared" si="72"/>
        <v>0</v>
      </c>
      <c r="AT169" s="177">
        <f t="shared" si="72"/>
        <v>0</v>
      </c>
    </row>
    <row r="170" spans="1:46" s="12" customFormat="1" ht="37.5">
      <c r="A170" s="106" t="s">
        <v>615</v>
      </c>
      <c r="B170" s="181" t="s">
        <v>614</v>
      </c>
      <c r="C170" s="194">
        <f>C171</f>
        <v>80000</v>
      </c>
      <c r="D170" s="220">
        <f aca="true" t="shared" si="73" ref="D170:AT170">D171</f>
        <v>80000</v>
      </c>
      <c r="E170" s="202">
        <f t="shared" si="71"/>
        <v>0</v>
      </c>
      <c r="F170" s="128">
        <f t="shared" si="73"/>
        <v>0</v>
      </c>
      <c r="G170" s="177">
        <f t="shared" si="73"/>
        <v>0</v>
      </c>
      <c r="H170" s="177">
        <f t="shared" si="73"/>
        <v>0</v>
      </c>
      <c r="I170" s="177">
        <f t="shared" si="73"/>
        <v>0</v>
      </c>
      <c r="J170" s="177">
        <f t="shared" si="73"/>
        <v>0</v>
      </c>
      <c r="K170" s="177">
        <f t="shared" si="73"/>
        <v>0</v>
      </c>
      <c r="L170" s="177">
        <f t="shared" si="73"/>
        <v>0</v>
      </c>
      <c r="M170" s="224">
        <f t="shared" si="73"/>
        <v>0</v>
      </c>
      <c r="N170" s="177">
        <f t="shared" si="73"/>
        <v>0</v>
      </c>
      <c r="O170" s="177">
        <f t="shared" si="73"/>
        <v>0</v>
      </c>
      <c r="P170" s="177">
        <f t="shared" si="73"/>
        <v>0</v>
      </c>
      <c r="Q170" s="177">
        <f t="shared" si="73"/>
        <v>0</v>
      </c>
      <c r="R170" s="177">
        <f t="shared" si="73"/>
        <v>0</v>
      </c>
      <c r="S170" s="177">
        <f t="shared" si="73"/>
        <v>0</v>
      </c>
      <c r="T170" s="177">
        <f t="shared" si="73"/>
        <v>0</v>
      </c>
      <c r="U170" s="177">
        <f t="shared" si="73"/>
        <v>0</v>
      </c>
      <c r="V170" s="177">
        <f t="shared" si="73"/>
        <v>0</v>
      </c>
      <c r="W170" s="177">
        <f t="shared" si="73"/>
        <v>0</v>
      </c>
      <c r="X170" s="177">
        <f t="shared" si="73"/>
        <v>0</v>
      </c>
      <c r="Y170" s="177">
        <f t="shared" si="73"/>
        <v>0</v>
      </c>
      <c r="Z170" s="177">
        <f t="shared" si="73"/>
        <v>0</v>
      </c>
      <c r="AA170" s="177">
        <f t="shared" si="73"/>
        <v>0</v>
      </c>
      <c r="AB170" s="177">
        <f t="shared" si="73"/>
        <v>0</v>
      </c>
      <c r="AC170" s="177">
        <f t="shared" si="73"/>
        <v>0</v>
      </c>
      <c r="AD170" s="177">
        <f t="shared" si="73"/>
        <v>0</v>
      </c>
      <c r="AE170" s="177">
        <f t="shared" si="73"/>
        <v>0</v>
      </c>
      <c r="AF170" s="177">
        <f t="shared" si="73"/>
        <v>0</v>
      </c>
      <c r="AG170" s="177">
        <f t="shared" si="73"/>
        <v>0</v>
      </c>
      <c r="AH170" s="177">
        <f t="shared" si="73"/>
        <v>0</v>
      </c>
      <c r="AI170" s="177">
        <f t="shared" si="73"/>
        <v>0</v>
      </c>
      <c r="AJ170" s="177">
        <f t="shared" si="73"/>
        <v>0</v>
      </c>
      <c r="AK170" s="177">
        <f t="shared" si="73"/>
        <v>0</v>
      </c>
      <c r="AL170" s="177">
        <f t="shared" si="73"/>
        <v>0</v>
      </c>
      <c r="AM170" s="177">
        <f t="shared" si="73"/>
        <v>0</v>
      </c>
      <c r="AN170" s="177">
        <f t="shared" si="73"/>
        <v>0</v>
      </c>
      <c r="AO170" s="177">
        <f t="shared" si="73"/>
        <v>0</v>
      </c>
      <c r="AP170" s="177">
        <f t="shared" si="73"/>
        <v>0</v>
      </c>
      <c r="AQ170" s="177">
        <f t="shared" si="73"/>
        <v>0</v>
      </c>
      <c r="AR170" s="177">
        <f t="shared" si="73"/>
        <v>0</v>
      </c>
      <c r="AS170" s="177">
        <f t="shared" si="73"/>
        <v>0</v>
      </c>
      <c r="AT170" s="177">
        <f t="shared" si="73"/>
        <v>0</v>
      </c>
    </row>
    <row r="171" spans="1:46" s="12" customFormat="1" ht="56.25">
      <c r="A171" s="106" t="s">
        <v>617</v>
      </c>
      <c r="B171" s="181" t="s">
        <v>616</v>
      </c>
      <c r="C171" s="195">
        <v>80000</v>
      </c>
      <c r="D171" s="220">
        <f>C171+E171</f>
        <v>80000</v>
      </c>
      <c r="E171" s="202">
        <f t="shared" si="71"/>
        <v>0</v>
      </c>
      <c r="F171" s="128"/>
      <c r="G171" s="128"/>
      <c r="H171" s="128"/>
      <c r="I171" s="128"/>
      <c r="J171" s="128"/>
      <c r="K171" s="128"/>
      <c r="L171" s="128"/>
      <c r="M171" s="225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  <c r="AS171" s="177"/>
      <c r="AT171" s="177"/>
    </row>
    <row r="172" spans="1:46" s="12" customFormat="1" ht="37.5">
      <c r="A172" s="106" t="s">
        <v>619</v>
      </c>
      <c r="B172" s="181" t="s">
        <v>618</v>
      </c>
      <c r="C172" s="194">
        <f>C173</f>
        <v>727167</v>
      </c>
      <c r="D172" s="204">
        <f aca="true" t="shared" si="74" ref="D172:AT172">D173</f>
        <v>727167</v>
      </c>
      <c r="E172" s="202">
        <f t="shared" si="71"/>
        <v>0</v>
      </c>
      <c r="F172" s="128">
        <f t="shared" si="74"/>
        <v>0</v>
      </c>
      <c r="G172" s="177">
        <f t="shared" si="74"/>
        <v>0</v>
      </c>
      <c r="H172" s="177">
        <f t="shared" si="74"/>
        <v>0</v>
      </c>
      <c r="I172" s="177">
        <f t="shared" si="74"/>
        <v>0</v>
      </c>
      <c r="J172" s="177">
        <f t="shared" si="74"/>
        <v>0</v>
      </c>
      <c r="K172" s="177">
        <f t="shared" si="74"/>
        <v>0</v>
      </c>
      <c r="L172" s="177">
        <f t="shared" si="74"/>
        <v>0</v>
      </c>
      <c r="M172" s="224">
        <f t="shared" si="74"/>
        <v>0</v>
      </c>
      <c r="N172" s="177">
        <f t="shared" si="74"/>
        <v>0</v>
      </c>
      <c r="O172" s="177">
        <f t="shared" si="74"/>
        <v>0</v>
      </c>
      <c r="P172" s="177">
        <f t="shared" si="74"/>
        <v>0</v>
      </c>
      <c r="Q172" s="177">
        <f t="shared" si="74"/>
        <v>0</v>
      </c>
      <c r="R172" s="177">
        <f t="shared" si="74"/>
        <v>0</v>
      </c>
      <c r="S172" s="177">
        <f t="shared" si="74"/>
        <v>0</v>
      </c>
      <c r="T172" s="177">
        <f t="shared" si="74"/>
        <v>0</v>
      </c>
      <c r="U172" s="177">
        <f t="shared" si="74"/>
        <v>0</v>
      </c>
      <c r="V172" s="177">
        <f t="shared" si="74"/>
        <v>0</v>
      </c>
      <c r="W172" s="177">
        <f t="shared" si="74"/>
        <v>0</v>
      </c>
      <c r="X172" s="177">
        <f t="shared" si="74"/>
        <v>0</v>
      </c>
      <c r="Y172" s="177">
        <f t="shared" si="74"/>
        <v>0</v>
      </c>
      <c r="Z172" s="177">
        <f t="shared" si="74"/>
        <v>0</v>
      </c>
      <c r="AA172" s="177">
        <f t="shared" si="74"/>
        <v>0</v>
      </c>
      <c r="AB172" s="177">
        <f t="shared" si="74"/>
        <v>0</v>
      </c>
      <c r="AC172" s="177">
        <f t="shared" si="74"/>
        <v>0</v>
      </c>
      <c r="AD172" s="177">
        <f t="shared" si="74"/>
        <v>0</v>
      </c>
      <c r="AE172" s="177">
        <f t="shared" si="74"/>
        <v>0</v>
      </c>
      <c r="AF172" s="177">
        <f t="shared" si="74"/>
        <v>0</v>
      </c>
      <c r="AG172" s="177">
        <f t="shared" si="74"/>
        <v>0</v>
      </c>
      <c r="AH172" s="177">
        <f t="shared" si="74"/>
        <v>0</v>
      </c>
      <c r="AI172" s="177">
        <f t="shared" si="74"/>
        <v>0</v>
      </c>
      <c r="AJ172" s="177">
        <f t="shared" si="74"/>
        <v>0</v>
      </c>
      <c r="AK172" s="177">
        <f t="shared" si="74"/>
        <v>0</v>
      </c>
      <c r="AL172" s="177">
        <f t="shared" si="74"/>
        <v>0</v>
      </c>
      <c r="AM172" s="177">
        <f t="shared" si="74"/>
        <v>0</v>
      </c>
      <c r="AN172" s="177">
        <f t="shared" si="74"/>
        <v>0</v>
      </c>
      <c r="AO172" s="177">
        <f t="shared" si="74"/>
        <v>0</v>
      </c>
      <c r="AP172" s="177">
        <f t="shared" si="74"/>
        <v>0</v>
      </c>
      <c r="AQ172" s="177">
        <f t="shared" si="74"/>
        <v>0</v>
      </c>
      <c r="AR172" s="177">
        <f t="shared" si="74"/>
        <v>0</v>
      </c>
      <c r="AS172" s="177">
        <f t="shared" si="74"/>
        <v>0</v>
      </c>
      <c r="AT172" s="177">
        <f t="shared" si="74"/>
        <v>0</v>
      </c>
    </row>
    <row r="173" spans="1:46" s="12" customFormat="1" ht="40.5" customHeight="1">
      <c r="A173" s="106" t="s">
        <v>592</v>
      </c>
      <c r="B173" s="181" t="s">
        <v>620</v>
      </c>
      <c r="C173" s="195">
        <v>727167</v>
      </c>
      <c r="D173" s="204">
        <f>C173+E173</f>
        <v>727167</v>
      </c>
      <c r="E173" s="202">
        <f t="shared" si="71"/>
        <v>0</v>
      </c>
      <c r="F173" s="128"/>
      <c r="G173" s="128"/>
      <c r="H173" s="128"/>
      <c r="I173" s="128"/>
      <c r="J173" s="128"/>
      <c r="K173" s="128"/>
      <c r="L173" s="128"/>
      <c r="M173" s="225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</row>
    <row r="174" spans="1:46" s="12" customFormat="1" ht="112.5">
      <c r="A174" s="106" t="s">
        <v>327</v>
      </c>
      <c r="B174" s="181" t="s">
        <v>621</v>
      </c>
      <c r="C174" s="194">
        <f>C175+C177</f>
        <v>467000</v>
      </c>
      <c r="D174" s="204">
        <f aca="true" t="shared" si="75" ref="D174:AT174">D175+D177</f>
        <v>467000</v>
      </c>
      <c r="E174" s="202">
        <f t="shared" si="71"/>
        <v>0</v>
      </c>
      <c r="F174" s="128">
        <f t="shared" si="75"/>
        <v>0</v>
      </c>
      <c r="G174" s="177">
        <f t="shared" si="75"/>
        <v>0</v>
      </c>
      <c r="H174" s="177">
        <f t="shared" si="75"/>
        <v>0</v>
      </c>
      <c r="I174" s="177">
        <f t="shared" si="75"/>
        <v>0</v>
      </c>
      <c r="J174" s="177">
        <f t="shared" si="75"/>
        <v>0</v>
      </c>
      <c r="K174" s="177">
        <f t="shared" si="75"/>
        <v>0</v>
      </c>
      <c r="L174" s="177">
        <f t="shared" si="75"/>
        <v>0</v>
      </c>
      <c r="M174" s="224">
        <f t="shared" si="75"/>
        <v>0</v>
      </c>
      <c r="N174" s="177">
        <f t="shared" si="75"/>
        <v>0</v>
      </c>
      <c r="O174" s="177">
        <f t="shared" si="75"/>
        <v>0</v>
      </c>
      <c r="P174" s="177">
        <f t="shared" si="75"/>
        <v>0</v>
      </c>
      <c r="Q174" s="177">
        <f t="shared" si="75"/>
        <v>0</v>
      </c>
      <c r="R174" s="177">
        <f t="shared" si="75"/>
        <v>0</v>
      </c>
      <c r="S174" s="177">
        <f t="shared" si="75"/>
        <v>0</v>
      </c>
      <c r="T174" s="177">
        <f t="shared" si="75"/>
        <v>0</v>
      </c>
      <c r="U174" s="177">
        <f t="shared" si="75"/>
        <v>0</v>
      </c>
      <c r="V174" s="177">
        <f t="shared" si="75"/>
        <v>0</v>
      </c>
      <c r="W174" s="177">
        <f t="shared" si="75"/>
        <v>0</v>
      </c>
      <c r="X174" s="177">
        <f t="shared" si="75"/>
        <v>0</v>
      </c>
      <c r="Y174" s="177">
        <f t="shared" si="75"/>
        <v>0</v>
      </c>
      <c r="Z174" s="177">
        <f t="shared" si="75"/>
        <v>0</v>
      </c>
      <c r="AA174" s="177">
        <f t="shared" si="75"/>
        <v>0</v>
      </c>
      <c r="AB174" s="177">
        <f t="shared" si="75"/>
        <v>0</v>
      </c>
      <c r="AC174" s="177">
        <f t="shared" si="75"/>
        <v>0</v>
      </c>
      <c r="AD174" s="177">
        <f t="shared" si="75"/>
        <v>0</v>
      </c>
      <c r="AE174" s="177">
        <f t="shared" si="75"/>
        <v>0</v>
      </c>
      <c r="AF174" s="177">
        <f t="shared" si="75"/>
        <v>0</v>
      </c>
      <c r="AG174" s="177">
        <f t="shared" si="75"/>
        <v>0</v>
      </c>
      <c r="AH174" s="177">
        <f t="shared" si="75"/>
        <v>0</v>
      </c>
      <c r="AI174" s="177">
        <f t="shared" si="75"/>
        <v>0</v>
      </c>
      <c r="AJ174" s="177">
        <f t="shared" si="75"/>
        <v>0</v>
      </c>
      <c r="AK174" s="177">
        <f t="shared" si="75"/>
        <v>0</v>
      </c>
      <c r="AL174" s="177">
        <f t="shared" si="75"/>
        <v>0</v>
      </c>
      <c r="AM174" s="177">
        <f t="shared" si="75"/>
        <v>0</v>
      </c>
      <c r="AN174" s="177">
        <f t="shared" si="75"/>
        <v>0</v>
      </c>
      <c r="AO174" s="177">
        <f t="shared" si="75"/>
        <v>0</v>
      </c>
      <c r="AP174" s="177">
        <f t="shared" si="75"/>
        <v>0</v>
      </c>
      <c r="AQ174" s="177">
        <f t="shared" si="75"/>
        <v>0</v>
      </c>
      <c r="AR174" s="177">
        <f t="shared" si="75"/>
        <v>0</v>
      </c>
      <c r="AS174" s="177">
        <f t="shared" si="75"/>
        <v>0</v>
      </c>
      <c r="AT174" s="177">
        <f t="shared" si="75"/>
        <v>0</v>
      </c>
    </row>
    <row r="175" spans="1:46" s="12" customFormat="1" ht="37.5">
      <c r="A175" s="106" t="s">
        <v>622</v>
      </c>
      <c r="B175" s="181" t="s">
        <v>614</v>
      </c>
      <c r="C175" s="194">
        <f>C176</f>
        <v>80000</v>
      </c>
      <c r="D175" s="204">
        <f aca="true" t="shared" si="76" ref="D175:AT175">D176</f>
        <v>80000</v>
      </c>
      <c r="E175" s="202">
        <f t="shared" si="71"/>
        <v>0</v>
      </c>
      <c r="F175" s="128">
        <f t="shared" si="76"/>
        <v>0</v>
      </c>
      <c r="G175" s="177">
        <f t="shared" si="76"/>
        <v>0</v>
      </c>
      <c r="H175" s="177">
        <f t="shared" si="76"/>
        <v>0</v>
      </c>
      <c r="I175" s="177">
        <f t="shared" si="76"/>
        <v>0</v>
      </c>
      <c r="J175" s="177">
        <f t="shared" si="76"/>
        <v>0</v>
      </c>
      <c r="K175" s="177">
        <f t="shared" si="76"/>
        <v>0</v>
      </c>
      <c r="L175" s="177">
        <f t="shared" si="76"/>
        <v>0</v>
      </c>
      <c r="M175" s="224">
        <f t="shared" si="76"/>
        <v>0</v>
      </c>
      <c r="N175" s="177">
        <f t="shared" si="76"/>
        <v>0</v>
      </c>
      <c r="O175" s="177">
        <f t="shared" si="76"/>
        <v>0</v>
      </c>
      <c r="P175" s="177">
        <f t="shared" si="76"/>
        <v>0</v>
      </c>
      <c r="Q175" s="177">
        <f t="shared" si="76"/>
        <v>0</v>
      </c>
      <c r="R175" s="177">
        <f t="shared" si="76"/>
        <v>0</v>
      </c>
      <c r="S175" s="177">
        <f t="shared" si="76"/>
        <v>0</v>
      </c>
      <c r="T175" s="177">
        <f t="shared" si="76"/>
        <v>0</v>
      </c>
      <c r="U175" s="177">
        <f t="shared" si="76"/>
        <v>0</v>
      </c>
      <c r="V175" s="177">
        <f t="shared" si="76"/>
        <v>0</v>
      </c>
      <c r="W175" s="177">
        <f t="shared" si="76"/>
        <v>0</v>
      </c>
      <c r="X175" s="177">
        <f t="shared" si="76"/>
        <v>0</v>
      </c>
      <c r="Y175" s="177">
        <f t="shared" si="76"/>
        <v>0</v>
      </c>
      <c r="Z175" s="177">
        <f t="shared" si="76"/>
        <v>0</v>
      </c>
      <c r="AA175" s="177">
        <f t="shared" si="76"/>
        <v>0</v>
      </c>
      <c r="AB175" s="177">
        <f t="shared" si="76"/>
        <v>0</v>
      </c>
      <c r="AC175" s="177">
        <f t="shared" si="76"/>
        <v>0</v>
      </c>
      <c r="AD175" s="177">
        <f t="shared" si="76"/>
        <v>0</v>
      </c>
      <c r="AE175" s="177">
        <f t="shared" si="76"/>
        <v>0</v>
      </c>
      <c r="AF175" s="177">
        <f t="shared" si="76"/>
        <v>0</v>
      </c>
      <c r="AG175" s="177">
        <f t="shared" si="76"/>
        <v>0</v>
      </c>
      <c r="AH175" s="177">
        <f t="shared" si="76"/>
        <v>0</v>
      </c>
      <c r="AI175" s="177">
        <f t="shared" si="76"/>
        <v>0</v>
      </c>
      <c r="AJ175" s="177">
        <f t="shared" si="76"/>
        <v>0</v>
      </c>
      <c r="AK175" s="177">
        <f t="shared" si="76"/>
        <v>0</v>
      </c>
      <c r="AL175" s="177">
        <f t="shared" si="76"/>
        <v>0</v>
      </c>
      <c r="AM175" s="177">
        <f t="shared" si="76"/>
        <v>0</v>
      </c>
      <c r="AN175" s="177">
        <f t="shared" si="76"/>
        <v>0</v>
      </c>
      <c r="AO175" s="177">
        <f t="shared" si="76"/>
        <v>0</v>
      </c>
      <c r="AP175" s="177">
        <f t="shared" si="76"/>
        <v>0</v>
      </c>
      <c r="AQ175" s="177">
        <f t="shared" si="76"/>
        <v>0</v>
      </c>
      <c r="AR175" s="177">
        <f t="shared" si="76"/>
        <v>0</v>
      </c>
      <c r="AS175" s="177">
        <f t="shared" si="76"/>
        <v>0</v>
      </c>
      <c r="AT175" s="177">
        <f t="shared" si="76"/>
        <v>0</v>
      </c>
    </row>
    <row r="176" spans="1:46" s="12" customFormat="1" ht="56.25">
      <c r="A176" s="106" t="s">
        <v>623</v>
      </c>
      <c r="B176" s="181" t="s">
        <v>616</v>
      </c>
      <c r="C176" s="195">
        <v>80000</v>
      </c>
      <c r="D176" s="204">
        <f>C176+E176</f>
        <v>80000</v>
      </c>
      <c r="E176" s="202">
        <f t="shared" si="71"/>
        <v>0</v>
      </c>
      <c r="F176" s="128"/>
      <c r="G176" s="128"/>
      <c r="H176" s="128"/>
      <c r="I176" s="128"/>
      <c r="J176" s="128"/>
      <c r="K176" s="128"/>
      <c r="L176" s="128"/>
      <c r="M176" s="225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</row>
    <row r="177" spans="1:46" s="12" customFormat="1" ht="37.5">
      <c r="A177" s="106" t="s">
        <v>624</v>
      </c>
      <c r="B177" s="181" t="s">
        <v>618</v>
      </c>
      <c r="C177" s="194">
        <f>C178</f>
        <v>387000</v>
      </c>
      <c r="D177" s="204">
        <f aca="true" t="shared" si="77" ref="D177:AT177">D178</f>
        <v>387000</v>
      </c>
      <c r="E177" s="202">
        <f t="shared" si="71"/>
        <v>0</v>
      </c>
      <c r="F177" s="128">
        <f t="shared" si="77"/>
        <v>0</v>
      </c>
      <c r="G177" s="177">
        <f t="shared" si="77"/>
        <v>0</v>
      </c>
      <c r="H177" s="177">
        <f t="shared" si="77"/>
        <v>0</v>
      </c>
      <c r="I177" s="177">
        <f t="shared" si="77"/>
        <v>0</v>
      </c>
      <c r="J177" s="177">
        <f t="shared" si="77"/>
        <v>0</v>
      </c>
      <c r="K177" s="177">
        <f t="shared" si="77"/>
        <v>0</v>
      </c>
      <c r="L177" s="177">
        <f t="shared" si="77"/>
        <v>0</v>
      </c>
      <c r="M177" s="224">
        <f t="shared" si="77"/>
        <v>0</v>
      </c>
      <c r="N177" s="177">
        <f t="shared" si="77"/>
        <v>0</v>
      </c>
      <c r="O177" s="177">
        <f t="shared" si="77"/>
        <v>0</v>
      </c>
      <c r="P177" s="177">
        <f t="shared" si="77"/>
        <v>0</v>
      </c>
      <c r="Q177" s="177">
        <f t="shared" si="77"/>
        <v>0</v>
      </c>
      <c r="R177" s="177">
        <f t="shared" si="77"/>
        <v>0</v>
      </c>
      <c r="S177" s="177">
        <f t="shared" si="77"/>
        <v>0</v>
      </c>
      <c r="T177" s="177">
        <f t="shared" si="77"/>
        <v>0</v>
      </c>
      <c r="U177" s="177">
        <f t="shared" si="77"/>
        <v>0</v>
      </c>
      <c r="V177" s="177">
        <f t="shared" si="77"/>
        <v>0</v>
      </c>
      <c r="W177" s="177">
        <f t="shared" si="77"/>
        <v>0</v>
      </c>
      <c r="X177" s="177">
        <f t="shared" si="77"/>
        <v>0</v>
      </c>
      <c r="Y177" s="177">
        <f t="shared" si="77"/>
        <v>0</v>
      </c>
      <c r="Z177" s="177">
        <f t="shared" si="77"/>
        <v>0</v>
      </c>
      <c r="AA177" s="177">
        <f t="shared" si="77"/>
        <v>0</v>
      </c>
      <c r="AB177" s="177">
        <f t="shared" si="77"/>
        <v>0</v>
      </c>
      <c r="AC177" s="177">
        <f t="shared" si="77"/>
        <v>0</v>
      </c>
      <c r="AD177" s="177">
        <f t="shared" si="77"/>
        <v>0</v>
      </c>
      <c r="AE177" s="177">
        <f t="shared" si="77"/>
        <v>0</v>
      </c>
      <c r="AF177" s="177">
        <f t="shared" si="77"/>
        <v>0</v>
      </c>
      <c r="AG177" s="177">
        <f t="shared" si="77"/>
        <v>0</v>
      </c>
      <c r="AH177" s="177">
        <f t="shared" si="77"/>
        <v>0</v>
      </c>
      <c r="AI177" s="177">
        <f t="shared" si="77"/>
        <v>0</v>
      </c>
      <c r="AJ177" s="177">
        <f t="shared" si="77"/>
        <v>0</v>
      </c>
      <c r="AK177" s="177">
        <f t="shared" si="77"/>
        <v>0</v>
      </c>
      <c r="AL177" s="177">
        <f t="shared" si="77"/>
        <v>0</v>
      </c>
      <c r="AM177" s="177">
        <f t="shared" si="77"/>
        <v>0</v>
      </c>
      <c r="AN177" s="177">
        <f t="shared" si="77"/>
        <v>0</v>
      </c>
      <c r="AO177" s="177">
        <f t="shared" si="77"/>
        <v>0</v>
      </c>
      <c r="AP177" s="177">
        <f t="shared" si="77"/>
        <v>0</v>
      </c>
      <c r="AQ177" s="177">
        <f t="shared" si="77"/>
        <v>0</v>
      </c>
      <c r="AR177" s="177">
        <f t="shared" si="77"/>
        <v>0</v>
      </c>
      <c r="AS177" s="177">
        <f t="shared" si="77"/>
        <v>0</v>
      </c>
      <c r="AT177" s="177">
        <f t="shared" si="77"/>
        <v>0</v>
      </c>
    </row>
    <row r="178" spans="1:46" s="12" customFormat="1" ht="40.5" customHeight="1">
      <c r="A178" s="106" t="s">
        <v>593</v>
      </c>
      <c r="B178" s="181" t="s">
        <v>620</v>
      </c>
      <c r="C178" s="195">
        <v>387000</v>
      </c>
      <c r="D178" s="204">
        <f>C178+E178</f>
        <v>387000</v>
      </c>
      <c r="E178" s="202">
        <f t="shared" si="71"/>
        <v>0</v>
      </c>
      <c r="F178" s="128"/>
      <c r="G178" s="128"/>
      <c r="H178" s="128"/>
      <c r="I178" s="128"/>
      <c r="J178" s="128"/>
      <c r="K178" s="128"/>
      <c r="L178" s="128"/>
      <c r="M178" s="225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</row>
    <row r="179" spans="1:46" s="12" customFormat="1" ht="37.5">
      <c r="A179" s="106" t="s">
        <v>628</v>
      </c>
      <c r="B179" s="181" t="s">
        <v>627</v>
      </c>
      <c r="C179" s="194">
        <f>C180</f>
        <v>12660</v>
      </c>
      <c r="D179" s="204">
        <f aca="true" t="shared" si="78" ref="D179:AT179">D180</f>
        <v>12660</v>
      </c>
      <c r="E179" s="202">
        <f t="shared" si="71"/>
        <v>0</v>
      </c>
      <c r="F179" s="128">
        <f t="shared" si="78"/>
        <v>0</v>
      </c>
      <c r="G179" s="177">
        <f t="shared" si="78"/>
        <v>0</v>
      </c>
      <c r="H179" s="177">
        <f t="shared" si="78"/>
        <v>0</v>
      </c>
      <c r="I179" s="177">
        <f t="shared" si="78"/>
        <v>0</v>
      </c>
      <c r="J179" s="177">
        <f t="shared" si="78"/>
        <v>0</v>
      </c>
      <c r="K179" s="177">
        <f t="shared" si="78"/>
        <v>0</v>
      </c>
      <c r="L179" s="177">
        <f t="shared" si="78"/>
        <v>0</v>
      </c>
      <c r="M179" s="224">
        <f t="shared" si="78"/>
        <v>0</v>
      </c>
      <c r="N179" s="177">
        <f t="shared" si="78"/>
        <v>0</v>
      </c>
      <c r="O179" s="177">
        <f t="shared" si="78"/>
        <v>0</v>
      </c>
      <c r="P179" s="177">
        <f t="shared" si="78"/>
        <v>0</v>
      </c>
      <c r="Q179" s="177">
        <f t="shared" si="78"/>
        <v>0</v>
      </c>
      <c r="R179" s="177">
        <f t="shared" si="78"/>
        <v>0</v>
      </c>
      <c r="S179" s="177">
        <f t="shared" si="78"/>
        <v>0</v>
      </c>
      <c r="T179" s="177">
        <f t="shared" si="78"/>
        <v>0</v>
      </c>
      <c r="U179" s="177">
        <f t="shared" si="78"/>
        <v>0</v>
      </c>
      <c r="V179" s="177">
        <f t="shared" si="78"/>
        <v>0</v>
      </c>
      <c r="W179" s="177">
        <f t="shared" si="78"/>
        <v>0</v>
      </c>
      <c r="X179" s="177">
        <f t="shared" si="78"/>
        <v>0</v>
      </c>
      <c r="Y179" s="177">
        <f t="shared" si="78"/>
        <v>0</v>
      </c>
      <c r="Z179" s="177">
        <f t="shared" si="78"/>
        <v>0</v>
      </c>
      <c r="AA179" s="177">
        <f t="shared" si="78"/>
        <v>0</v>
      </c>
      <c r="AB179" s="177">
        <f t="shared" si="78"/>
        <v>0</v>
      </c>
      <c r="AC179" s="177">
        <f t="shared" si="78"/>
        <v>0</v>
      </c>
      <c r="AD179" s="177">
        <f t="shared" si="78"/>
        <v>0</v>
      </c>
      <c r="AE179" s="177">
        <f t="shared" si="78"/>
        <v>0</v>
      </c>
      <c r="AF179" s="177">
        <f t="shared" si="78"/>
        <v>0</v>
      </c>
      <c r="AG179" s="177">
        <f t="shared" si="78"/>
        <v>0</v>
      </c>
      <c r="AH179" s="177">
        <f t="shared" si="78"/>
        <v>0</v>
      </c>
      <c r="AI179" s="177">
        <f t="shared" si="78"/>
        <v>0</v>
      </c>
      <c r="AJ179" s="177">
        <f t="shared" si="78"/>
        <v>0</v>
      </c>
      <c r="AK179" s="177">
        <f t="shared" si="78"/>
        <v>0</v>
      </c>
      <c r="AL179" s="177">
        <f t="shared" si="78"/>
        <v>0</v>
      </c>
      <c r="AM179" s="177">
        <f t="shared" si="78"/>
        <v>0</v>
      </c>
      <c r="AN179" s="177">
        <f t="shared" si="78"/>
        <v>0</v>
      </c>
      <c r="AO179" s="177">
        <f t="shared" si="78"/>
        <v>0</v>
      </c>
      <c r="AP179" s="177">
        <f t="shared" si="78"/>
        <v>0</v>
      </c>
      <c r="AQ179" s="177">
        <f t="shared" si="78"/>
        <v>0</v>
      </c>
      <c r="AR179" s="177">
        <f t="shared" si="78"/>
        <v>0</v>
      </c>
      <c r="AS179" s="177">
        <f t="shared" si="78"/>
        <v>0</v>
      </c>
      <c r="AT179" s="177">
        <f t="shared" si="78"/>
        <v>0</v>
      </c>
    </row>
    <row r="180" spans="1:46" s="12" customFormat="1" ht="37.5">
      <c r="A180" s="106" t="s">
        <v>595</v>
      </c>
      <c r="B180" s="181" t="s">
        <v>629</v>
      </c>
      <c r="C180" s="195">
        <v>12660</v>
      </c>
      <c r="D180" s="204">
        <f>C180+E180</f>
        <v>12660</v>
      </c>
      <c r="E180" s="202">
        <f t="shared" si="71"/>
        <v>0</v>
      </c>
      <c r="F180" s="128"/>
      <c r="G180" s="128"/>
      <c r="H180" s="128"/>
      <c r="I180" s="128"/>
      <c r="J180" s="128"/>
      <c r="K180" s="128"/>
      <c r="L180" s="128"/>
      <c r="M180" s="225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</row>
    <row r="181" spans="1:46" s="12" customFormat="1" ht="74.25" customHeight="1" hidden="1">
      <c r="A181" s="107" t="s">
        <v>594</v>
      </c>
      <c r="B181" s="162" t="s">
        <v>631</v>
      </c>
      <c r="C181" s="195"/>
      <c r="D181" s="204">
        <f>C181+E181</f>
        <v>0</v>
      </c>
      <c r="E181" s="202">
        <f t="shared" si="71"/>
        <v>0</v>
      </c>
      <c r="F181" s="128"/>
      <c r="G181" s="128"/>
      <c r="H181" s="128"/>
      <c r="I181" s="128"/>
      <c r="J181" s="128"/>
      <c r="K181" s="128"/>
      <c r="L181" s="128"/>
      <c r="M181" s="225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  <c r="AR181" s="177"/>
      <c r="AS181" s="177"/>
      <c r="AT181" s="177"/>
    </row>
    <row r="182" spans="1:46" s="12" customFormat="1" ht="18.75">
      <c r="A182" s="106" t="s">
        <v>345</v>
      </c>
      <c r="B182" s="20" t="s">
        <v>346</v>
      </c>
      <c r="C182" s="195">
        <f>C184-C183</f>
        <v>25562.99999999907</v>
      </c>
      <c r="D182" s="204">
        <f>D184-D183</f>
        <v>25482</v>
      </c>
      <c r="E182" s="202">
        <f t="shared" si="71"/>
        <v>0</v>
      </c>
      <c r="F182" s="128">
        <f>F184-F183</f>
        <v>0</v>
      </c>
      <c r="G182" s="128"/>
      <c r="H182" s="128"/>
      <c r="I182" s="128"/>
      <c r="J182" s="128"/>
      <c r="K182" s="128"/>
      <c r="L182" s="128"/>
      <c r="M182" s="225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77">
        <f aca="true" t="shared" si="79" ref="AF182:AT182">AF184-AF183</f>
        <v>0</v>
      </c>
      <c r="AG182" s="177">
        <f t="shared" si="79"/>
        <v>0</v>
      </c>
      <c r="AH182" s="177">
        <f t="shared" si="79"/>
        <v>0</v>
      </c>
      <c r="AI182" s="177">
        <f t="shared" si="79"/>
        <v>0</v>
      </c>
      <c r="AJ182" s="177">
        <f t="shared" si="79"/>
        <v>0</v>
      </c>
      <c r="AK182" s="177">
        <f t="shared" si="79"/>
        <v>0</v>
      </c>
      <c r="AL182" s="177">
        <f t="shared" si="79"/>
        <v>0</v>
      </c>
      <c r="AM182" s="177">
        <f t="shared" si="79"/>
        <v>0</v>
      </c>
      <c r="AN182" s="177">
        <f t="shared" si="79"/>
        <v>0</v>
      </c>
      <c r="AO182" s="177">
        <f t="shared" si="79"/>
        <v>0</v>
      </c>
      <c r="AP182" s="177">
        <f t="shared" si="79"/>
        <v>0</v>
      </c>
      <c r="AQ182" s="177">
        <f t="shared" si="79"/>
        <v>0</v>
      </c>
      <c r="AR182" s="177">
        <f t="shared" si="79"/>
        <v>0</v>
      </c>
      <c r="AS182" s="177">
        <f t="shared" si="79"/>
        <v>0</v>
      </c>
      <c r="AT182" s="177">
        <f t="shared" si="79"/>
        <v>0</v>
      </c>
    </row>
    <row r="183" spans="1:46" s="12" customFormat="1" ht="37.5">
      <c r="A183" s="106" t="s">
        <v>596</v>
      </c>
      <c r="B183" s="181" t="s">
        <v>625</v>
      </c>
      <c r="C183" s="195">
        <f>C181+C179+C169+C116+C101</f>
        <v>5992883.4</v>
      </c>
      <c r="D183" s="204">
        <f>D181+D179+D169+D116+D101</f>
        <v>6832301.6</v>
      </c>
      <c r="E183" s="202">
        <f t="shared" si="71"/>
        <v>839418.2</v>
      </c>
      <c r="F183" s="177">
        <f aca="true" t="shared" si="80" ref="F183:AT183">F181+F179+F169+F116+F101</f>
        <v>539985.9</v>
      </c>
      <c r="G183" s="177">
        <f>G181+G179+G169+G116+G101</f>
        <v>36949</v>
      </c>
      <c r="H183" s="177">
        <f t="shared" si="80"/>
        <v>0</v>
      </c>
      <c r="I183" s="177">
        <f t="shared" si="80"/>
        <v>734</v>
      </c>
      <c r="J183" s="177">
        <f t="shared" si="80"/>
        <v>0</v>
      </c>
      <c r="K183" s="177">
        <f t="shared" si="80"/>
        <v>0</v>
      </c>
      <c r="L183" s="177">
        <f t="shared" si="80"/>
        <v>10753</v>
      </c>
      <c r="M183" s="224">
        <f t="shared" si="80"/>
        <v>0</v>
      </c>
      <c r="N183" s="177">
        <f t="shared" si="80"/>
        <v>250996.3</v>
      </c>
      <c r="O183" s="177">
        <f t="shared" si="80"/>
        <v>0</v>
      </c>
      <c r="P183" s="177">
        <f t="shared" si="80"/>
        <v>0</v>
      </c>
      <c r="Q183" s="177">
        <f t="shared" si="80"/>
        <v>0</v>
      </c>
      <c r="R183" s="177">
        <f t="shared" si="80"/>
        <v>0</v>
      </c>
      <c r="S183" s="177">
        <f t="shared" si="80"/>
        <v>0</v>
      </c>
      <c r="T183" s="177">
        <f t="shared" si="80"/>
        <v>0</v>
      </c>
      <c r="U183" s="177">
        <f t="shared" si="80"/>
        <v>0</v>
      </c>
      <c r="V183" s="177">
        <f t="shared" si="80"/>
        <v>0</v>
      </c>
      <c r="W183" s="177">
        <f t="shared" si="80"/>
        <v>0</v>
      </c>
      <c r="X183" s="177">
        <f t="shared" si="80"/>
        <v>0</v>
      </c>
      <c r="Y183" s="177">
        <f t="shared" si="80"/>
        <v>0</v>
      </c>
      <c r="Z183" s="177">
        <f t="shared" si="80"/>
        <v>0</v>
      </c>
      <c r="AA183" s="177">
        <f t="shared" si="80"/>
        <v>0</v>
      </c>
      <c r="AB183" s="177">
        <f t="shared" si="80"/>
        <v>0</v>
      </c>
      <c r="AC183" s="177">
        <f t="shared" si="80"/>
        <v>0</v>
      </c>
      <c r="AD183" s="177">
        <f t="shared" si="80"/>
        <v>0</v>
      </c>
      <c r="AE183" s="177">
        <f t="shared" si="80"/>
        <v>0</v>
      </c>
      <c r="AF183" s="177">
        <f t="shared" si="80"/>
        <v>0</v>
      </c>
      <c r="AG183" s="177">
        <f t="shared" si="80"/>
        <v>0</v>
      </c>
      <c r="AH183" s="177">
        <f t="shared" si="80"/>
        <v>0</v>
      </c>
      <c r="AI183" s="177">
        <f t="shared" si="80"/>
        <v>0</v>
      </c>
      <c r="AJ183" s="177">
        <f t="shared" si="80"/>
        <v>0</v>
      </c>
      <c r="AK183" s="177">
        <f t="shared" si="80"/>
        <v>0</v>
      </c>
      <c r="AL183" s="177">
        <f t="shared" si="80"/>
        <v>0</v>
      </c>
      <c r="AM183" s="177">
        <f t="shared" si="80"/>
        <v>0</v>
      </c>
      <c r="AN183" s="177">
        <f t="shared" si="80"/>
        <v>0</v>
      </c>
      <c r="AO183" s="177">
        <f t="shared" si="80"/>
        <v>0</v>
      </c>
      <c r="AP183" s="177">
        <f t="shared" si="80"/>
        <v>0</v>
      </c>
      <c r="AQ183" s="177">
        <f t="shared" si="80"/>
        <v>0</v>
      </c>
      <c r="AR183" s="177">
        <f t="shared" si="80"/>
        <v>0</v>
      </c>
      <c r="AS183" s="177">
        <f t="shared" si="80"/>
        <v>0</v>
      </c>
      <c r="AT183" s="177">
        <f t="shared" si="80"/>
        <v>0</v>
      </c>
    </row>
    <row r="184" spans="1:46" s="12" customFormat="1" ht="37.5">
      <c r="A184" s="106" t="s">
        <v>597</v>
      </c>
      <c r="B184" s="181" t="s">
        <v>626</v>
      </c>
      <c r="C184" s="195">
        <f>C174+C165+C115</f>
        <v>6018446.399999999</v>
      </c>
      <c r="D184" s="204">
        <f>D174+D165+D115</f>
        <v>6857783.6</v>
      </c>
      <c r="E184" s="202">
        <f t="shared" si="71"/>
        <v>839337.1999999998</v>
      </c>
      <c r="F184" s="177">
        <f aca="true" t="shared" si="81" ref="F184:AT184">F174+F165+F115</f>
        <v>539985.8999999999</v>
      </c>
      <c r="G184" s="177">
        <f>G174+G165+G115</f>
        <v>36949</v>
      </c>
      <c r="H184" s="177">
        <f t="shared" si="81"/>
        <v>0</v>
      </c>
      <c r="I184" s="177">
        <f t="shared" si="81"/>
        <v>734</v>
      </c>
      <c r="J184" s="177">
        <f t="shared" si="81"/>
        <v>-81</v>
      </c>
      <c r="K184" s="177">
        <f t="shared" si="81"/>
        <v>1.7053025658242404E-13</v>
      </c>
      <c r="L184" s="177">
        <f t="shared" si="81"/>
        <v>10753</v>
      </c>
      <c r="M184" s="224">
        <f t="shared" si="81"/>
        <v>0</v>
      </c>
      <c r="N184" s="177">
        <f t="shared" si="81"/>
        <v>220406.2</v>
      </c>
      <c r="O184" s="177">
        <f t="shared" si="81"/>
        <v>6771.1</v>
      </c>
      <c r="P184" s="177">
        <f t="shared" si="81"/>
        <v>23819</v>
      </c>
      <c r="Q184" s="177">
        <f t="shared" si="81"/>
        <v>0</v>
      </c>
      <c r="R184" s="177">
        <f t="shared" si="81"/>
        <v>0</v>
      </c>
      <c r="S184" s="177">
        <f t="shared" si="81"/>
        <v>0</v>
      </c>
      <c r="T184" s="177">
        <f t="shared" si="81"/>
        <v>0</v>
      </c>
      <c r="U184" s="177">
        <f t="shared" si="81"/>
        <v>0</v>
      </c>
      <c r="V184" s="177">
        <f t="shared" si="81"/>
        <v>0</v>
      </c>
      <c r="W184" s="177">
        <f t="shared" si="81"/>
        <v>0</v>
      </c>
      <c r="X184" s="177">
        <f t="shared" si="81"/>
        <v>0</v>
      </c>
      <c r="Y184" s="177">
        <f t="shared" si="81"/>
        <v>0</v>
      </c>
      <c r="Z184" s="177">
        <f t="shared" si="81"/>
        <v>0</v>
      </c>
      <c r="AA184" s="177">
        <f t="shared" si="81"/>
        <v>0</v>
      </c>
      <c r="AB184" s="177">
        <f t="shared" si="81"/>
        <v>0</v>
      </c>
      <c r="AC184" s="177">
        <f t="shared" si="81"/>
        <v>0</v>
      </c>
      <c r="AD184" s="177">
        <f t="shared" si="81"/>
        <v>0</v>
      </c>
      <c r="AE184" s="177">
        <f t="shared" si="81"/>
        <v>0</v>
      </c>
      <c r="AF184" s="177">
        <f t="shared" si="81"/>
        <v>0</v>
      </c>
      <c r="AG184" s="177">
        <f t="shared" si="81"/>
        <v>0</v>
      </c>
      <c r="AH184" s="177">
        <f t="shared" si="81"/>
        <v>0</v>
      </c>
      <c r="AI184" s="177">
        <f t="shared" si="81"/>
        <v>0</v>
      </c>
      <c r="AJ184" s="177">
        <f t="shared" si="81"/>
        <v>0</v>
      </c>
      <c r="AK184" s="177">
        <f t="shared" si="81"/>
        <v>0</v>
      </c>
      <c r="AL184" s="177">
        <f t="shared" si="81"/>
        <v>0</v>
      </c>
      <c r="AM184" s="177">
        <f t="shared" si="81"/>
        <v>0</v>
      </c>
      <c r="AN184" s="177">
        <f t="shared" si="81"/>
        <v>0</v>
      </c>
      <c r="AO184" s="177">
        <f t="shared" si="81"/>
        <v>0</v>
      </c>
      <c r="AP184" s="177">
        <f t="shared" si="81"/>
        <v>0</v>
      </c>
      <c r="AQ184" s="177">
        <f t="shared" si="81"/>
        <v>0</v>
      </c>
      <c r="AR184" s="177">
        <f t="shared" si="81"/>
        <v>0</v>
      </c>
      <c r="AS184" s="177">
        <f t="shared" si="81"/>
        <v>0</v>
      </c>
      <c r="AT184" s="177">
        <f t="shared" si="81"/>
        <v>0</v>
      </c>
    </row>
    <row r="185" spans="1:46" s="12" customFormat="1" ht="20.25" thickBot="1">
      <c r="A185" s="242" t="s">
        <v>280</v>
      </c>
      <c r="B185" s="243"/>
      <c r="C185" s="196">
        <f>C179+C181+C182+C168</f>
        <v>378389.99999999907</v>
      </c>
      <c r="D185" s="205">
        <f aca="true" t="shared" si="82" ref="D185:AT185">D179+D181+D182+D168</f>
        <v>378309</v>
      </c>
      <c r="E185" s="208">
        <f t="shared" si="71"/>
        <v>0</v>
      </c>
      <c r="F185" s="196">
        <f t="shared" si="82"/>
        <v>0</v>
      </c>
      <c r="G185" s="196">
        <f t="shared" si="82"/>
        <v>0</v>
      </c>
      <c r="H185" s="196">
        <f t="shared" si="82"/>
        <v>0</v>
      </c>
      <c r="I185" s="196">
        <f t="shared" si="82"/>
        <v>0</v>
      </c>
      <c r="J185" s="196">
        <f t="shared" si="82"/>
        <v>0</v>
      </c>
      <c r="K185" s="196">
        <f t="shared" si="82"/>
        <v>0</v>
      </c>
      <c r="L185" s="196">
        <f t="shared" si="82"/>
        <v>0</v>
      </c>
      <c r="M185" s="235">
        <f t="shared" si="82"/>
        <v>0</v>
      </c>
      <c r="N185" s="196">
        <f t="shared" si="82"/>
        <v>0</v>
      </c>
      <c r="O185" s="196">
        <f t="shared" si="82"/>
        <v>0</v>
      </c>
      <c r="P185" s="196">
        <f t="shared" si="82"/>
        <v>0</v>
      </c>
      <c r="Q185" s="196">
        <f t="shared" si="82"/>
        <v>0</v>
      </c>
      <c r="R185" s="196">
        <f t="shared" si="82"/>
        <v>0</v>
      </c>
      <c r="S185" s="196">
        <f t="shared" si="82"/>
        <v>0</v>
      </c>
      <c r="T185" s="196">
        <f t="shared" si="82"/>
        <v>0</v>
      </c>
      <c r="U185" s="196">
        <f t="shared" si="82"/>
        <v>0</v>
      </c>
      <c r="V185" s="196">
        <f t="shared" si="82"/>
        <v>0</v>
      </c>
      <c r="W185" s="196">
        <f t="shared" si="82"/>
        <v>0</v>
      </c>
      <c r="X185" s="196">
        <f t="shared" si="82"/>
        <v>0</v>
      </c>
      <c r="Y185" s="196">
        <f t="shared" si="82"/>
        <v>0</v>
      </c>
      <c r="Z185" s="196">
        <f t="shared" si="82"/>
        <v>0</v>
      </c>
      <c r="AA185" s="196">
        <f t="shared" si="82"/>
        <v>0</v>
      </c>
      <c r="AB185" s="196">
        <f t="shared" si="82"/>
        <v>0</v>
      </c>
      <c r="AC185" s="196">
        <f t="shared" si="82"/>
        <v>0</v>
      </c>
      <c r="AD185" s="196">
        <f t="shared" si="82"/>
        <v>0</v>
      </c>
      <c r="AE185" s="196">
        <f t="shared" si="82"/>
        <v>0</v>
      </c>
      <c r="AF185" s="196">
        <f t="shared" si="82"/>
        <v>0</v>
      </c>
      <c r="AG185" s="196">
        <f t="shared" si="82"/>
        <v>0</v>
      </c>
      <c r="AH185" s="196">
        <f t="shared" si="82"/>
        <v>0</v>
      </c>
      <c r="AI185" s="196">
        <f t="shared" si="82"/>
        <v>0</v>
      </c>
      <c r="AJ185" s="196">
        <f t="shared" si="82"/>
        <v>0</v>
      </c>
      <c r="AK185" s="196">
        <f t="shared" si="82"/>
        <v>0</v>
      </c>
      <c r="AL185" s="196">
        <f t="shared" si="82"/>
        <v>0</v>
      </c>
      <c r="AM185" s="196">
        <f t="shared" si="82"/>
        <v>0</v>
      </c>
      <c r="AN185" s="196">
        <f t="shared" si="82"/>
        <v>0</v>
      </c>
      <c r="AO185" s="196">
        <f t="shared" si="82"/>
        <v>0</v>
      </c>
      <c r="AP185" s="196">
        <f t="shared" si="82"/>
        <v>0</v>
      </c>
      <c r="AQ185" s="196">
        <f t="shared" si="82"/>
        <v>0</v>
      </c>
      <c r="AR185" s="196">
        <f t="shared" si="82"/>
        <v>0</v>
      </c>
      <c r="AS185" s="196">
        <f t="shared" si="82"/>
        <v>0</v>
      </c>
      <c r="AT185" s="196">
        <f t="shared" si="82"/>
        <v>0</v>
      </c>
    </row>
    <row r="186" spans="3:46" s="12" customFormat="1" ht="18.75"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236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</row>
    <row r="187" spans="3:46" s="12" customFormat="1" ht="18.75"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236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</row>
    <row r="188" spans="3:46" s="12" customFormat="1" ht="18.75"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236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</row>
    <row r="189" spans="1:46" s="12" customFormat="1" ht="18.75">
      <c r="A189" s="22"/>
      <c r="B189" s="23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237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</row>
    <row r="190" spans="1:46" s="12" customFormat="1" ht="18.75">
      <c r="A190" s="22"/>
      <c r="B190" s="23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237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</row>
    <row r="191" spans="3:46" s="12" customFormat="1" ht="18.75"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236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</row>
    <row r="192" spans="3:46" s="12" customFormat="1" ht="18.75"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236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</row>
    <row r="193" spans="1:46" s="12" customFormat="1" ht="18.75">
      <c r="A193" s="22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236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</row>
    <row r="194" spans="3:46" s="12" customFormat="1" ht="18.75"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236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</row>
    <row r="195" spans="3:46" s="12" customFormat="1" ht="18.75"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236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</row>
    <row r="196" spans="3:46" s="12" customFormat="1" ht="18.75"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236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</row>
    <row r="197" spans="3:46" s="12" customFormat="1" ht="18.75"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236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</row>
    <row r="198" spans="3:46" s="12" customFormat="1" ht="18.75"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236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</row>
    <row r="199" spans="3:46" s="12" customFormat="1" ht="18.75"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236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</row>
    <row r="200" spans="3:46" s="12" customFormat="1" ht="18.75"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236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</row>
    <row r="201" spans="3:46" s="12" customFormat="1" ht="18.75"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236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</row>
    <row r="202" spans="3:46" s="12" customFormat="1" ht="18.75"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236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</row>
    <row r="203" spans="3:46" s="12" customFormat="1" ht="18.75"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236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</row>
    <row r="204" spans="3:46" s="12" customFormat="1" ht="18.75"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236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</row>
    <row r="205" spans="3:46" s="12" customFormat="1" ht="18.75"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236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</row>
    <row r="206" spans="3:46" s="12" customFormat="1" ht="18.75"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236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</row>
    <row r="207" spans="3:46" s="12" customFormat="1" ht="18.75"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236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</row>
    <row r="208" spans="3:46" s="12" customFormat="1" ht="18.75"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236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</row>
    <row r="209" spans="3:46" s="12" customFormat="1" ht="18.75"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236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</row>
    <row r="210" spans="3:46" s="12" customFormat="1" ht="18.75"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236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</row>
    <row r="211" spans="3:46" s="12" customFormat="1" ht="18.75"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236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</row>
    <row r="212" spans="3:46" s="12" customFormat="1" ht="18.75"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236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</row>
    <row r="213" spans="3:46" s="12" customFormat="1" ht="18.75"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236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</row>
    <row r="214" spans="3:46" s="12" customFormat="1" ht="18.75"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236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</row>
    <row r="215" spans="3:46" s="12" customFormat="1" ht="18.75"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236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</row>
    <row r="216" spans="3:46" s="12" customFormat="1" ht="18.75"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236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</row>
    <row r="217" spans="3:46" s="12" customFormat="1" ht="18.75"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236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</row>
    <row r="218" spans="3:46" s="12" customFormat="1" ht="18.75"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236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</row>
    <row r="219" spans="3:46" s="12" customFormat="1" ht="18.75"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236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</row>
    <row r="220" spans="3:46" s="12" customFormat="1" ht="18.75"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236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</row>
    <row r="221" spans="3:46" s="12" customFormat="1" ht="18.75"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236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</row>
    <row r="222" spans="3:46" s="12" customFormat="1" ht="18.75"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236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</row>
    <row r="223" spans="3:46" s="12" customFormat="1" ht="18.75"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236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</row>
    <row r="224" spans="3:46" s="12" customFormat="1" ht="18.75"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236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</row>
    <row r="225" spans="3:46" s="12" customFormat="1" ht="18.75"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236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</row>
    <row r="226" spans="3:46" s="12" customFormat="1" ht="18.75"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236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</row>
    <row r="227" spans="3:46" s="12" customFormat="1" ht="18.75"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236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</row>
    <row r="228" spans="3:46" s="12" customFormat="1" ht="18.75"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236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</row>
    <row r="229" spans="3:46" s="12" customFormat="1" ht="18.75"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236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</row>
    <row r="230" spans="3:46" s="12" customFormat="1" ht="18.75"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236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</row>
    <row r="231" spans="3:46" s="12" customFormat="1" ht="18.75"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236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</row>
    <row r="232" spans="3:46" s="12" customFormat="1" ht="18.75"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236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</row>
    <row r="233" spans="3:46" s="12" customFormat="1" ht="18.75"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236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</row>
    <row r="234" spans="3:46" s="12" customFormat="1" ht="18.75"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236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</row>
    <row r="235" spans="3:46" s="12" customFormat="1" ht="18.75"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236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</row>
    <row r="236" spans="3:46" s="12" customFormat="1" ht="18.75"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236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</row>
    <row r="237" spans="3:46" s="12" customFormat="1" ht="18.75"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236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</row>
    <row r="238" spans="3:46" s="12" customFormat="1" ht="18.75"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236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</row>
    <row r="239" spans="3:46" s="12" customFormat="1" ht="18.75"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236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</row>
    <row r="240" spans="3:46" s="12" customFormat="1" ht="18.75"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236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</row>
    <row r="241" spans="3:46" s="12" customFormat="1" ht="18.75"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236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</row>
    <row r="242" spans="3:46" s="12" customFormat="1" ht="18.75"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236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</row>
    <row r="243" spans="3:46" s="12" customFormat="1" ht="18.75"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236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</row>
    <row r="244" spans="3:46" s="12" customFormat="1" ht="18.75"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236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</row>
    <row r="245" spans="3:46" s="12" customFormat="1" ht="18.75"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236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</row>
    <row r="246" spans="3:46" s="12" customFormat="1" ht="18.75"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236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</row>
    <row r="247" spans="3:46" s="12" customFormat="1" ht="18.75"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236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</row>
    <row r="248" spans="3:46" s="12" customFormat="1" ht="18.75"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236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</row>
    <row r="249" spans="3:46" s="12" customFormat="1" ht="18.75"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236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</row>
    <row r="250" spans="3:46" s="12" customFormat="1" ht="18.75"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236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</row>
    <row r="251" spans="3:46" s="12" customFormat="1" ht="18.75"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236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</row>
    <row r="252" spans="3:46" s="12" customFormat="1" ht="18.75"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236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</row>
    <row r="253" spans="3:46" s="12" customFormat="1" ht="18.75"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236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</row>
    <row r="254" spans="3:46" s="12" customFormat="1" ht="18.75"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236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</row>
    <row r="255" spans="3:46" s="12" customFormat="1" ht="18.75"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236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</row>
    <row r="256" spans="3:46" s="12" customFormat="1" ht="18.75"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236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</row>
    <row r="257" spans="3:46" s="12" customFormat="1" ht="18.75"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236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</row>
    <row r="258" spans="3:46" s="12" customFormat="1" ht="18.75"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236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</row>
    <row r="259" spans="3:46" s="12" customFormat="1" ht="18.75"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236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</row>
    <row r="260" spans="3:46" s="12" customFormat="1" ht="18.75"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236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</row>
    <row r="261" spans="3:46" s="12" customFormat="1" ht="18.75"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236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</row>
    <row r="262" spans="3:46" s="12" customFormat="1" ht="18.75"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236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</row>
    <row r="263" spans="3:46" s="12" customFormat="1" ht="18.75"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236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</row>
    <row r="264" spans="3:46" s="12" customFormat="1" ht="18.75"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236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</row>
    <row r="265" spans="3:46" s="12" customFormat="1" ht="18.75"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236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</row>
    <row r="266" spans="3:46" s="12" customFormat="1" ht="18.75"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236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</row>
    <row r="267" spans="3:46" s="12" customFormat="1" ht="18.75"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236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</row>
    <row r="268" spans="3:46" s="12" customFormat="1" ht="18.75"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236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</row>
    <row r="269" spans="3:46" s="12" customFormat="1" ht="18.75"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236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</row>
    <row r="270" spans="3:46" s="12" customFormat="1" ht="18.75"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236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</row>
    <row r="271" spans="3:46" s="12" customFormat="1" ht="18.75"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236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</row>
    <row r="272" spans="3:46" s="12" customFormat="1" ht="18.75"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236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</row>
    <row r="273" spans="3:46" s="12" customFormat="1" ht="18.75"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236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</row>
    <row r="274" spans="3:46" s="12" customFormat="1" ht="18.75"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236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</row>
    <row r="275" spans="3:46" s="12" customFormat="1" ht="18.75"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236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</row>
    <row r="276" spans="3:46" s="12" customFormat="1" ht="18.75"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236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</row>
    <row r="277" spans="3:46" s="12" customFormat="1" ht="18.75"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236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</row>
    <row r="278" spans="3:46" s="12" customFormat="1" ht="18.75"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236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</row>
    <row r="279" spans="3:46" s="12" customFormat="1" ht="18.75"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236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</row>
    <row r="280" spans="3:46" s="12" customFormat="1" ht="18.75"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236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</row>
    <row r="281" spans="3:46" s="12" customFormat="1" ht="18.75"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236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</row>
    <row r="282" spans="3:46" s="12" customFormat="1" ht="18.75"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236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</row>
    <row r="283" spans="3:46" s="12" customFormat="1" ht="18.75"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236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</row>
    <row r="284" spans="3:46" s="12" customFormat="1" ht="18.75"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236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</row>
    <row r="285" spans="3:46" s="12" customFormat="1" ht="18.75"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236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</row>
    <row r="286" spans="3:46" s="12" customFormat="1" ht="18.75"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236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</row>
    <row r="287" spans="3:46" s="12" customFormat="1" ht="18.75"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236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</row>
    <row r="288" spans="3:46" s="12" customFormat="1" ht="18.75"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236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</row>
    <row r="289" spans="3:46" s="12" customFormat="1" ht="18.75"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236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</row>
    <row r="290" spans="3:46" s="12" customFormat="1" ht="18.75"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236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</row>
    <row r="291" spans="3:46" s="12" customFormat="1" ht="18.75"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236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</row>
    <row r="292" spans="3:46" s="12" customFormat="1" ht="18.75"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236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</row>
    <row r="293" spans="3:46" s="12" customFormat="1" ht="18.75"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236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</row>
    <row r="294" spans="3:46" s="12" customFormat="1" ht="18.75"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236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</row>
    <row r="295" spans="3:46" s="12" customFormat="1" ht="18.75"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236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</row>
    <row r="296" spans="3:46" s="12" customFormat="1" ht="18.75"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236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</row>
    <row r="297" spans="3:46" s="12" customFormat="1" ht="18.75"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236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</row>
    <row r="298" spans="3:46" s="12" customFormat="1" ht="18.75"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236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</row>
    <row r="299" spans="3:46" s="12" customFormat="1" ht="18.75"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236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</row>
    <row r="300" spans="3:46" s="12" customFormat="1" ht="18.75"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236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</row>
    <row r="301" spans="3:46" s="12" customFormat="1" ht="18.75"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236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</row>
    <row r="302" spans="3:46" s="12" customFormat="1" ht="18.75"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236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</row>
    <row r="303" spans="3:46" s="12" customFormat="1" ht="18.75"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236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</row>
    <row r="304" spans="3:46" s="12" customFormat="1" ht="18.75"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236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</row>
    <row r="305" spans="3:46" s="12" customFormat="1" ht="18.75"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236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</row>
    <row r="306" spans="3:46" s="12" customFormat="1" ht="18.75"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236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</row>
    <row r="307" spans="3:46" s="12" customFormat="1" ht="18.75"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236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</row>
    <row r="308" spans="3:46" s="12" customFormat="1" ht="18.75"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236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</row>
    <row r="309" spans="3:46" s="12" customFormat="1" ht="18.75"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236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</row>
    <row r="310" spans="3:46" s="12" customFormat="1" ht="18.75"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236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</row>
    <row r="311" spans="3:46" s="12" customFormat="1" ht="18.75"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236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</row>
    <row r="312" spans="3:46" s="12" customFormat="1" ht="18.75"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236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</row>
    <row r="313" spans="3:46" s="12" customFormat="1" ht="18.75"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236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</row>
    <row r="314" spans="3:46" s="12" customFormat="1" ht="18.75"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236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</row>
    <row r="315" spans="3:46" s="12" customFormat="1" ht="18.75"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236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</row>
    <row r="316" spans="3:46" s="12" customFormat="1" ht="18.75"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236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</row>
    <row r="317" spans="3:46" s="12" customFormat="1" ht="18.75"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236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</row>
    <row r="318" spans="3:46" s="12" customFormat="1" ht="18.75"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236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</row>
    <row r="319" spans="3:46" s="12" customFormat="1" ht="18.75"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236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</row>
    <row r="320" spans="3:46" s="12" customFormat="1" ht="18.75"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236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</row>
    <row r="321" spans="3:46" s="12" customFormat="1" ht="18.75"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236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</row>
    <row r="322" spans="3:46" s="12" customFormat="1" ht="18.75"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236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</row>
    <row r="323" spans="3:46" s="12" customFormat="1" ht="18.75"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236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</row>
    <row r="324" spans="3:46" s="12" customFormat="1" ht="18.75"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236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</row>
    <row r="325" spans="3:46" s="12" customFormat="1" ht="18.75"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236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</row>
    <row r="326" spans="3:46" s="12" customFormat="1" ht="18.75"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236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</row>
    <row r="327" spans="3:46" s="12" customFormat="1" ht="18.75"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236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</row>
    <row r="328" spans="3:46" s="12" customFormat="1" ht="18.75"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236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</row>
    <row r="329" spans="3:46" s="12" customFormat="1" ht="18.75"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236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</row>
    <row r="330" spans="3:46" s="12" customFormat="1" ht="18.75"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236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</row>
    <row r="331" spans="3:46" s="12" customFormat="1" ht="18.75"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236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</row>
    <row r="332" spans="3:46" s="12" customFormat="1" ht="18.75"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236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</row>
    <row r="333" spans="3:46" s="12" customFormat="1" ht="18.75"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236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</row>
    <row r="334" spans="3:46" s="12" customFormat="1" ht="18.75"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236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</row>
    <row r="335" spans="3:46" s="12" customFormat="1" ht="18.75"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236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</row>
    <row r="336" spans="3:46" s="12" customFormat="1" ht="18.75"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236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</row>
    <row r="337" spans="3:46" s="12" customFormat="1" ht="18.75"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236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</row>
    <row r="338" spans="3:46" s="12" customFormat="1" ht="18.75"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236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</row>
    <row r="339" spans="3:46" s="12" customFormat="1" ht="18.75"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236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</row>
    <row r="340" spans="3:46" s="12" customFormat="1" ht="18.75"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236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</row>
    <row r="341" spans="3:46" s="12" customFormat="1" ht="18.75"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236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</row>
    <row r="342" spans="3:46" s="12" customFormat="1" ht="18.75"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236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</row>
    <row r="343" spans="3:46" s="12" customFormat="1" ht="18.75"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236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</row>
    <row r="344" spans="3:46" s="12" customFormat="1" ht="18.75"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236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</row>
    <row r="345" spans="3:46" s="12" customFormat="1" ht="18.75"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236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</row>
    <row r="346" spans="3:46" s="12" customFormat="1" ht="18.75"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236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</row>
    <row r="347" spans="3:46" s="12" customFormat="1" ht="18.75"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236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</row>
    <row r="348" spans="3:46" s="12" customFormat="1" ht="18.75"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236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</row>
    <row r="349" spans="3:46" s="12" customFormat="1" ht="18.75"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236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/>
      <c r="AQ349" s="133"/>
      <c r="AR349" s="133"/>
      <c r="AS349" s="133"/>
      <c r="AT349" s="133"/>
    </row>
  </sheetData>
  <mergeCells count="7">
    <mergeCell ref="A185:B185"/>
    <mergeCell ref="A11:C11"/>
    <mergeCell ref="B1:D1"/>
    <mergeCell ref="B2:D2"/>
    <mergeCell ref="B6:D6"/>
    <mergeCell ref="B7:D7"/>
    <mergeCell ref="B4:AU4"/>
  </mergeCells>
  <printOptions/>
  <pageMargins left="0.5905511811023623" right="0" top="0.3937007874015748" bottom="0.1968503937007874" header="0.5118110236220472" footer="0.31496062992125984"/>
  <pageSetup horizontalDpi="300" verticalDpi="300" orientation="portrait" paperSize="9" scale="76" r:id="rId1"/>
  <rowBreaks count="5" manualBreakCount="5">
    <brk id="38" max="3" man="1"/>
    <brk id="53" max="3" man="1"/>
    <brk id="81" max="3" man="1"/>
    <brk id="111" max="3" man="1"/>
    <brk id="1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556"/>
  <sheetViews>
    <sheetView tabSelected="1" view="pageBreakPreview" zoomScale="60" workbookViewId="0" topLeftCell="A231">
      <selection activeCell="H231" sqref="H1:BI16384"/>
    </sheetView>
  </sheetViews>
  <sheetFormatPr defaultColWidth="9.125" defaultRowHeight="12.75"/>
  <cols>
    <col min="1" max="1" width="32.875" style="0" customWidth="1"/>
    <col min="2" max="2" width="9.875" style="55" customWidth="1"/>
    <col min="3" max="3" width="9.125" style="55" customWidth="1"/>
    <col min="4" max="4" width="13.125" style="55" customWidth="1"/>
    <col min="5" max="5" width="15.00390625" style="55" customWidth="1"/>
    <col min="6" max="6" width="15.875" style="56" hidden="1" customWidth="1"/>
    <col min="7" max="7" width="27.125" style="56" bestFit="1" customWidth="1"/>
    <col min="8" max="13" width="13.00390625" style="0" hidden="1" customWidth="1"/>
    <col min="14" max="14" width="13.00390625" style="142" hidden="1" customWidth="1"/>
    <col min="15" max="36" width="13.00390625" style="0" hidden="1" customWidth="1"/>
    <col min="37" max="37" width="10.375" style="0" hidden="1" customWidth="1"/>
    <col min="38" max="38" width="9.375" style="0" hidden="1" customWidth="1"/>
    <col min="39" max="39" width="10.75390625" style="0" hidden="1" customWidth="1"/>
    <col min="40" max="40" width="10.625" style="0" hidden="1" customWidth="1"/>
    <col min="41" max="41" width="9.625" style="0" hidden="1" customWidth="1"/>
    <col min="42" max="43" width="10.625" style="0" hidden="1" customWidth="1"/>
    <col min="44" max="46" width="10.75390625" style="0" hidden="1" customWidth="1"/>
    <col min="47" max="50" width="9.125" style="0" hidden="1" customWidth="1"/>
    <col min="51" max="51" width="13.125" style="142" hidden="1" customWidth="1"/>
    <col min="52" max="52" width="12.875" style="142" hidden="1" customWidth="1"/>
    <col min="53" max="53" width="12.375" style="142" hidden="1" customWidth="1"/>
    <col min="54" max="61" width="9.125" style="0" hidden="1" customWidth="1"/>
    <col min="62" max="65" width="9.125" style="0" customWidth="1"/>
  </cols>
  <sheetData>
    <row r="1" spans="1:53" ht="16.5" customHeight="1">
      <c r="A1" s="30"/>
      <c r="B1" s="30"/>
      <c r="C1" s="30"/>
      <c r="D1" s="71" t="s">
        <v>686</v>
      </c>
      <c r="E1" s="71"/>
      <c r="F1" s="71"/>
      <c r="G1" s="71"/>
      <c r="H1" s="71"/>
      <c r="I1" s="71"/>
      <c r="J1" s="71"/>
      <c r="K1" s="71"/>
      <c r="L1" s="71"/>
      <c r="M1" s="71"/>
      <c r="N1" s="138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Y1" s="138"/>
      <c r="AZ1" s="138"/>
      <c r="BA1" s="138"/>
    </row>
    <row r="2" spans="1:53" ht="16.5" customHeight="1">
      <c r="A2" s="30"/>
      <c r="B2" s="30"/>
      <c r="C2" s="30"/>
      <c r="D2" s="71" t="s">
        <v>586</v>
      </c>
      <c r="E2" s="71"/>
      <c r="F2" s="71"/>
      <c r="G2" s="71"/>
      <c r="H2" s="71"/>
      <c r="I2" s="71"/>
      <c r="J2" s="71"/>
      <c r="K2" s="71"/>
      <c r="L2" s="71"/>
      <c r="M2" s="71"/>
      <c r="N2" s="138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Y2" s="138"/>
      <c r="AZ2" s="138"/>
      <c r="BA2" s="138"/>
    </row>
    <row r="3" spans="1:53" ht="16.5" customHeight="1">
      <c r="A3" s="30"/>
      <c r="B3" s="30"/>
      <c r="C3" s="30"/>
      <c r="D3" s="71" t="s">
        <v>587</v>
      </c>
      <c r="E3" s="71"/>
      <c r="F3" s="71"/>
      <c r="G3" s="71"/>
      <c r="H3" s="71"/>
      <c r="I3" s="71"/>
      <c r="J3" s="71"/>
      <c r="K3" s="71"/>
      <c r="L3" s="71"/>
      <c r="M3" s="71"/>
      <c r="N3" s="138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Y3" s="138"/>
      <c r="AZ3" s="138"/>
      <c r="BA3" s="138"/>
    </row>
    <row r="4" spans="1:53" ht="16.5" customHeight="1">
      <c r="A4" s="30"/>
      <c r="B4" s="30"/>
      <c r="C4" s="30"/>
      <c r="D4" s="71" t="s">
        <v>688</v>
      </c>
      <c r="E4" s="71"/>
      <c r="F4" s="71"/>
      <c r="G4" s="71" t="s">
        <v>689</v>
      </c>
      <c r="H4" s="71"/>
      <c r="I4" s="71"/>
      <c r="J4" s="71"/>
      <c r="K4" s="71"/>
      <c r="L4" s="71"/>
      <c r="M4" s="71"/>
      <c r="N4" s="138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Y4" s="138"/>
      <c r="AZ4" s="138"/>
      <c r="BA4" s="138"/>
    </row>
    <row r="5" spans="1:53" ht="16.5" customHeight="1">
      <c r="A5" s="30"/>
      <c r="B5" s="30"/>
      <c r="C5" s="30"/>
      <c r="D5" s="71"/>
      <c r="E5" s="71"/>
      <c r="F5" s="71"/>
      <c r="G5" s="71"/>
      <c r="H5" s="71"/>
      <c r="I5" s="71"/>
      <c r="J5" s="71"/>
      <c r="K5" s="71"/>
      <c r="L5" s="71"/>
      <c r="M5" s="71"/>
      <c r="N5" s="138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Y5" s="138"/>
      <c r="AZ5" s="138"/>
      <c r="BA5" s="138"/>
    </row>
    <row r="6" spans="1:53" ht="16.5" customHeight="1">
      <c r="A6" s="30"/>
      <c r="B6" s="30"/>
      <c r="C6" s="30"/>
      <c r="D6" s="71" t="s">
        <v>585</v>
      </c>
      <c r="E6" s="71"/>
      <c r="F6" s="71"/>
      <c r="G6" s="71"/>
      <c r="H6" s="71"/>
      <c r="I6" s="71"/>
      <c r="J6" s="71"/>
      <c r="K6" s="71"/>
      <c r="L6" s="71"/>
      <c r="M6" s="71"/>
      <c r="N6" s="138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Y6" s="138"/>
      <c r="AZ6" s="138"/>
      <c r="BA6" s="138"/>
    </row>
    <row r="7" spans="1:53" ht="16.5" customHeight="1">
      <c r="A7" s="30"/>
      <c r="B7" s="30"/>
      <c r="C7" s="30"/>
      <c r="D7" s="71" t="s">
        <v>586</v>
      </c>
      <c r="E7" s="71"/>
      <c r="F7" s="71"/>
      <c r="G7" s="71"/>
      <c r="H7" s="71"/>
      <c r="I7" s="71"/>
      <c r="J7" s="71"/>
      <c r="K7" s="71"/>
      <c r="L7" s="71"/>
      <c r="M7" s="71"/>
      <c r="N7" s="138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Y7" s="138"/>
      <c r="AZ7" s="138"/>
      <c r="BA7" s="138"/>
    </row>
    <row r="8" spans="1:53" ht="16.5" customHeight="1">
      <c r="A8" s="30"/>
      <c r="B8" s="30"/>
      <c r="C8" s="30"/>
      <c r="D8" s="71" t="s">
        <v>587</v>
      </c>
      <c r="E8" s="71"/>
      <c r="F8" s="71"/>
      <c r="G8" s="71"/>
      <c r="H8" s="71"/>
      <c r="I8" s="71"/>
      <c r="J8" s="71"/>
      <c r="K8" s="71"/>
      <c r="L8" s="71"/>
      <c r="M8" s="71"/>
      <c r="N8" s="138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Y8" s="138"/>
      <c r="AZ8" s="138"/>
      <c r="BA8" s="138"/>
    </row>
    <row r="9" spans="1:53" ht="16.5" customHeight="1">
      <c r="A9" s="30"/>
      <c r="B9" s="30"/>
      <c r="C9" s="30"/>
      <c r="D9" s="71" t="s">
        <v>588</v>
      </c>
      <c r="E9" s="71"/>
      <c r="F9" s="71"/>
      <c r="G9" s="71"/>
      <c r="H9" s="71"/>
      <c r="I9" s="71"/>
      <c r="J9" s="71"/>
      <c r="K9" s="71"/>
      <c r="L9" s="71"/>
      <c r="M9" s="71"/>
      <c r="N9" s="138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Y9" s="138"/>
      <c r="AZ9" s="138"/>
      <c r="BA9" s="138"/>
    </row>
    <row r="10" spans="1:53" ht="16.5" customHeight="1">
      <c r="A10" s="30"/>
      <c r="B10" s="30"/>
      <c r="C10" s="30"/>
      <c r="D10" s="31"/>
      <c r="E10" s="31"/>
      <c r="F10" s="31"/>
      <c r="G10" s="31"/>
      <c r="H10" s="32"/>
      <c r="I10" s="32"/>
      <c r="J10" s="32"/>
      <c r="K10" s="32"/>
      <c r="L10" s="32"/>
      <c r="M10" s="32"/>
      <c r="N10" s="15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Y10" s="152"/>
      <c r="AZ10" s="152"/>
      <c r="BA10" s="152"/>
    </row>
    <row r="11" spans="1:53" ht="16.5" customHeight="1">
      <c r="A11" s="246" t="s">
        <v>446</v>
      </c>
      <c r="B11" s="246"/>
      <c r="C11" s="246"/>
      <c r="D11" s="246"/>
      <c r="E11" s="246"/>
      <c r="F11" s="246"/>
      <c r="G11" s="123"/>
      <c r="H11" s="32"/>
      <c r="I11" s="32"/>
      <c r="J11" s="32"/>
      <c r="K11" s="32"/>
      <c r="L11" s="32"/>
      <c r="M11" s="32"/>
      <c r="N11" s="15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Y11" s="152"/>
      <c r="AZ11" s="152"/>
      <c r="BA11" s="152"/>
    </row>
    <row r="12" spans="1:49" ht="16.5" customHeight="1">
      <c r="A12" s="247" t="s">
        <v>354</v>
      </c>
      <c r="B12" s="247"/>
      <c r="C12" s="247"/>
      <c r="D12" s="247"/>
      <c r="E12" s="247"/>
      <c r="F12" s="247"/>
      <c r="G12" s="124"/>
      <c r="H12" s="124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32"/>
    </row>
    <row r="13" spans="1:53" ht="16.5" customHeight="1" thickBot="1">
      <c r="A13" s="32"/>
      <c r="B13" s="33"/>
      <c r="C13" s="33"/>
      <c r="D13" s="33"/>
      <c r="E13" s="33"/>
      <c r="F13" s="34"/>
      <c r="G13" s="159" t="s">
        <v>352</v>
      </c>
      <c r="H13" s="32"/>
      <c r="I13" s="32"/>
      <c r="J13" s="32"/>
      <c r="K13" s="32"/>
      <c r="L13" s="32"/>
      <c r="M13" s="32"/>
      <c r="N13" s="240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Y13" s="152"/>
      <c r="AZ13" s="152"/>
      <c r="BA13" s="152"/>
    </row>
    <row r="14" spans="1:53" s="35" customFormat="1" ht="75.75" customHeight="1" thickBot="1">
      <c r="A14" s="117" t="s">
        <v>355</v>
      </c>
      <c r="B14" s="118" t="s">
        <v>356</v>
      </c>
      <c r="C14" s="118" t="s">
        <v>357</v>
      </c>
      <c r="D14" s="118" t="s">
        <v>358</v>
      </c>
      <c r="E14" s="118" t="s">
        <v>359</v>
      </c>
      <c r="F14" s="119" t="s">
        <v>72</v>
      </c>
      <c r="G14" s="1" t="s">
        <v>72</v>
      </c>
      <c r="H14" s="1" t="s">
        <v>555</v>
      </c>
      <c r="I14" s="163" t="s">
        <v>438</v>
      </c>
      <c r="J14" s="164" t="s">
        <v>674</v>
      </c>
      <c r="K14" s="165" t="s">
        <v>437</v>
      </c>
      <c r="L14" s="165" t="s">
        <v>447</v>
      </c>
      <c r="M14" s="165" t="s">
        <v>635</v>
      </c>
      <c r="N14" s="239" t="s">
        <v>636</v>
      </c>
      <c r="O14" s="163" t="s">
        <v>669</v>
      </c>
      <c r="P14" s="231" t="s">
        <v>681</v>
      </c>
      <c r="Q14" s="214" t="s">
        <v>283</v>
      </c>
      <c r="R14" s="214" t="s">
        <v>283</v>
      </c>
      <c r="S14" s="214" t="s">
        <v>283</v>
      </c>
      <c r="T14" s="1" t="s">
        <v>511</v>
      </c>
      <c r="U14" s="1" t="s">
        <v>512</v>
      </c>
      <c r="V14" s="1" t="s">
        <v>513</v>
      </c>
      <c r="W14" s="1" t="s">
        <v>514</v>
      </c>
      <c r="X14" s="1" t="s">
        <v>515</v>
      </c>
      <c r="Y14" s="1" t="s">
        <v>516</v>
      </c>
      <c r="Z14" s="1" t="s">
        <v>517</v>
      </c>
      <c r="AA14" s="1" t="s">
        <v>518</v>
      </c>
      <c r="AB14" s="90" t="s">
        <v>519</v>
      </c>
      <c r="AC14" s="1" t="s">
        <v>520</v>
      </c>
      <c r="AD14" s="1" t="s">
        <v>521</v>
      </c>
      <c r="AE14" s="1" t="s">
        <v>522</v>
      </c>
      <c r="AF14" s="1" t="s">
        <v>498</v>
      </c>
      <c r="AG14" s="1" t="s">
        <v>500</v>
      </c>
      <c r="AH14" s="1" t="s">
        <v>498</v>
      </c>
      <c r="AI14" s="1" t="s">
        <v>492</v>
      </c>
      <c r="AJ14" s="1" t="s">
        <v>484</v>
      </c>
      <c r="AK14" s="1" t="s">
        <v>439</v>
      </c>
      <c r="AL14" s="1" t="s">
        <v>436</v>
      </c>
      <c r="AM14" s="1" t="s">
        <v>437</v>
      </c>
      <c r="AN14" s="1" t="s">
        <v>471</v>
      </c>
      <c r="AO14" s="1" t="s">
        <v>447</v>
      </c>
      <c r="AP14" s="1" t="s">
        <v>440</v>
      </c>
      <c r="AQ14" s="1" t="s">
        <v>473</v>
      </c>
      <c r="AR14" s="1" t="s">
        <v>441</v>
      </c>
      <c r="AS14" s="1" t="s">
        <v>442</v>
      </c>
      <c r="AT14" s="1" t="s">
        <v>443</v>
      </c>
      <c r="AU14" s="1" t="s">
        <v>444</v>
      </c>
      <c r="AV14" s="1" t="s">
        <v>445</v>
      </c>
      <c r="AW14" s="1" t="s">
        <v>590</v>
      </c>
      <c r="AY14" s="153" t="s">
        <v>599</v>
      </c>
      <c r="AZ14" s="153" t="s">
        <v>600</v>
      </c>
      <c r="BA14" s="153" t="s">
        <v>601</v>
      </c>
    </row>
    <row r="15" spans="1:53" ht="16.5">
      <c r="A15" s="120">
        <v>1</v>
      </c>
      <c r="B15" s="36" t="s">
        <v>360</v>
      </c>
      <c r="C15" s="36" t="s">
        <v>361</v>
      </c>
      <c r="D15" s="36" t="s">
        <v>362</v>
      </c>
      <c r="E15" s="36" t="s">
        <v>363</v>
      </c>
      <c r="F15" s="37">
        <v>6</v>
      </c>
      <c r="G15" s="145">
        <v>6</v>
      </c>
      <c r="H15" s="72"/>
      <c r="I15" s="72"/>
      <c r="J15" s="72"/>
      <c r="K15" s="72"/>
      <c r="L15" s="72"/>
      <c r="M15" s="72"/>
      <c r="N15" s="154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Y15" s="154"/>
      <c r="AZ15" s="154"/>
      <c r="BA15" s="154"/>
    </row>
    <row r="16" spans="1:53" s="40" customFormat="1" ht="32.25" customHeight="1">
      <c r="A16" s="38" t="s">
        <v>186</v>
      </c>
      <c r="B16" s="39" t="s">
        <v>364</v>
      </c>
      <c r="C16" s="39" t="s">
        <v>365</v>
      </c>
      <c r="D16" s="39" t="s">
        <v>366</v>
      </c>
      <c r="E16" s="39" t="s">
        <v>367</v>
      </c>
      <c r="F16" s="88">
        <f>F17+F21+F25+F27+F32+F35+F37</f>
        <v>506651.6</v>
      </c>
      <c r="G16" s="88">
        <f>G17+G21+G25+G27+G32+G35+G37</f>
        <v>503485.6</v>
      </c>
      <c r="H16" s="84">
        <f aca="true" t="shared" si="0" ref="H16:H86">SUM(I16:AX16)</f>
        <v>-3166</v>
      </c>
      <c r="I16" s="88">
        <f>I17+I21+I25+I27+I32+I35+I37</f>
        <v>385</v>
      </c>
      <c r="J16" s="88">
        <f aca="true" t="shared" si="1" ref="J16:AD16">J17+J21+J25+J27+J32+J35+J37</f>
        <v>343</v>
      </c>
      <c r="K16" s="88">
        <f t="shared" si="1"/>
        <v>0</v>
      </c>
      <c r="L16" s="88">
        <f t="shared" si="1"/>
        <v>0</v>
      </c>
      <c r="M16" s="88">
        <f t="shared" si="1"/>
        <v>138</v>
      </c>
      <c r="N16" s="88">
        <f t="shared" si="1"/>
        <v>-5778</v>
      </c>
      <c r="O16" s="88">
        <f t="shared" si="1"/>
        <v>0</v>
      </c>
      <c r="P16" s="88">
        <f>P17+P21+P25+P27+P32+P35+P37</f>
        <v>0</v>
      </c>
      <c r="Q16" s="88">
        <f t="shared" si="1"/>
        <v>0</v>
      </c>
      <c r="R16" s="88">
        <f t="shared" si="1"/>
        <v>0</v>
      </c>
      <c r="S16" s="88">
        <f t="shared" si="1"/>
        <v>1746</v>
      </c>
      <c r="T16" s="88">
        <f t="shared" si="1"/>
        <v>0</v>
      </c>
      <c r="U16" s="88">
        <f t="shared" si="1"/>
        <v>0</v>
      </c>
      <c r="V16" s="88">
        <f t="shared" si="1"/>
        <v>0</v>
      </c>
      <c r="W16" s="88">
        <f t="shared" si="1"/>
        <v>0</v>
      </c>
      <c r="X16" s="88">
        <f t="shared" si="1"/>
        <v>0</v>
      </c>
      <c r="Y16" s="88">
        <f t="shared" si="1"/>
        <v>0</v>
      </c>
      <c r="Z16" s="88">
        <f t="shared" si="1"/>
        <v>0</v>
      </c>
      <c r="AA16" s="88">
        <f t="shared" si="1"/>
        <v>0</v>
      </c>
      <c r="AB16" s="88">
        <f t="shared" si="1"/>
        <v>0</v>
      </c>
      <c r="AC16" s="88">
        <f t="shared" si="1"/>
        <v>0</v>
      </c>
      <c r="AD16" s="88">
        <f t="shared" si="1"/>
        <v>0</v>
      </c>
      <c r="AE16" s="88">
        <f aca="true" t="shared" si="2" ref="AE16:AW16">AE17+AE21+AE25+AE27+AE32+AE35+AE37</f>
        <v>0</v>
      </c>
      <c r="AF16" s="88">
        <f t="shared" si="2"/>
        <v>0</v>
      </c>
      <c r="AG16" s="88">
        <f t="shared" si="2"/>
        <v>0</v>
      </c>
      <c r="AH16" s="88">
        <f t="shared" si="2"/>
        <v>0</v>
      </c>
      <c r="AI16" s="88">
        <f t="shared" si="2"/>
        <v>0</v>
      </c>
      <c r="AJ16" s="88">
        <f t="shared" si="2"/>
        <v>0</v>
      </c>
      <c r="AK16" s="88">
        <f t="shared" si="2"/>
        <v>0</v>
      </c>
      <c r="AL16" s="88">
        <f t="shared" si="2"/>
        <v>0</v>
      </c>
      <c r="AM16" s="88">
        <f t="shared" si="2"/>
        <v>0</v>
      </c>
      <c r="AN16" s="88">
        <f t="shared" si="2"/>
        <v>0</v>
      </c>
      <c r="AO16" s="88">
        <f t="shared" si="2"/>
        <v>0</v>
      </c>
      <c r="AP16" s="88">
        <f t="shared" si="2"/>
        <v>0</v>
      </c>
      <c r="AQ16" s="88">
        <f t="shared" si="2"/>
        <v>0</v>
      </c>
      <c r="AR16" s="88">
        <f t="shared" si="2"/>
        <v>0</v>
      </c>
      <c r="AS16" s="88">
        <f t="shared" si="2"/>
        <v>0</v>
      </c>
      <c r="AT16" s="88">
        <f t="shared" si="2"/>
        <v>0</v>
      </c>
      <c r="AU16" s="88">
        <f t="shared" si="2"/>
        <v>0</v>
      </c>
      <c r="AV16" s="88">
        <f t="shared" si="2"/>
        <v>0</v>
      </c>
      <c r="AW16" s="88">
        <f t="shared" si="2"/>
        <v>0</v>
      </c>
      <c r="AX16" s="210"/>
      <c r="AY16" s="88">
        <f>AY17+AY21+AY25+AY27+AY32+AY35+AY37</f>
        <v>482329.6</v>
      </c>
      <c r="AZ16" s="88">
        <f>AZ17+AZ21+AZ25+AZ27+AZ32+AZ35+AZ37</f>
        <v>482065.6</v>
      </c>
      <c r="BA16" s="84">
        <f>AZ16-AY16</f>
        <v>-264</v>
      </c>
    </row>
    <row r="17" spans="1:53" s="43" customFormat="1" ht="78.75">
      <c r="A17" s="41" t="s">
        <v>368</v>
      </c>
      <c r="B17" s="42" t="s">
        <v>369</v>
      </c>
      <c r="C17" s="42" t="s">
        <v>370</v>
      </c>
      <c r="D17" s="42" t="s">
        <v>371</v>
      </c>
      <c r="E17" s="42" t="s">
        <v>372</v>
      </c>
      <c r="F17" s="85">
        <f>F18</f>
        <v>3561</v>
      </c>
      <c r="G17" s="85">
        <f>G18</f>
        <v>3561</v>
      </c>
      <c r="H17" s="84">
        <f t="shared" si="0"/>
        <v>0</v>
      </c>
      <c r="I17" s="85">
        <f aca="true" t="shared" si="3" ref="I17:AZ17">I18</f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0</v>
      </c>
      <c r="N17" s="85">
        <f t="shared" si="3"/>
        <v>0</v>
      </c>
      <c r="O17" s="85">
        <f t="shared" si="3"/>
        <v>0</v>
      </c>
      <c r="P17" s="85">
        <f t="shared" si="3"/>
        <v>0</v>
      </c>
      <c r="Q17" s="85">
        <f t="shared" si="3"/>
        <v>0</v>
      </c>
      <c r="R17" s="85">
        <f t="shared" si="3"/>
        <v>0</v>
      </c>
      <c r="S17" s="85">
        <f t="shared" si="3"/>
        <v>0</v>
      </c>
      <c r="T17" s="85">
        <f t="shared" si="3"/>
        <v>0</v>
      </c>
      <c r="U17" s="85">
        <f t="shared" si="3"/>
        <v>0</v>
      </c>
      <c r="V17" s="85">
        <f t="shared" si="3"/>
        <v>0</v>
      </c>
      <c r="W17" s="85">
        <f t="shared" si="3"/>
        <v>0</v>
      </c>
      <c r="X17" s="85">
        <f t="shared" si="3"/>
        <v>0</v>
      </c>
      <c r="Y17" s="85">
        <f t="shared" si="3"/>
        <v>0</v>
      </c>
      <c r="Z17" s="85">
        <f t="shared" si="3"/>
        <v>0</v>
      </c>
      <c r="AA17" s="85">
        <f t="shared" si="3"/>
        <v>0</v>
      </c>
      <c r="AB17" s="85">
        <f t="shared" si="3"/>
        <v>0</v>
      </c>
      <c r="AC17" s="85">
        <f t="shared" si="3"/>
        <v>0</v>
      </c>
      <c r="AD17" s="85">
        <f t="shared" si="3"/>
        <v>0</v>
      </c>
      <c r="AE17" s="85">
        <f t="shared" si="3"/>
        <v>0</v>
      </c>
      <c r="AF17" s="85">
        <f t="shared" si="3"/>
        <v>0</v>
      </c>
      <c r="AG17" s="85">
        <f t="shared" si="3"/>
        <v>0</v>
      </c>
      <c r="AH17" s="85">
        <f t="shared" si="3"/>
        <v>0</v>
      </c>
      <c r="AI17" s="85">
        <f t="shared" si="3"/>
        <v>0</v>
      </c>
      <c r="AJ17" s="85">
        <f t="shared" si="3"/>
        <v>0</v>
      </c>
      <c r="AK17" s="85">
        <f t="shared" si="3"/>
        <v>0</v>
      </c>
      <c r="AL17" s="85">
        <f t="shared" si="3"/>
        <v>0</v>
      </c>
      <c r="AM17" s="85">
        <f t="shared" si="3"/>
        <v>0</v>
      </c>
      <c r="AN17" s="85">
        <f t="shared" si="3"/>
        <v>0</v>
      </c>
      <c r="AO17" s="85">
        <f t="shared" si="3"/>
        <v>0</v>
      </c>
      <c r="AP17" s="85">
        <f t="shared" si="3"/>
        <v>0</v>
      </c>
      <c r="AQ17" s="85">
        <f t="shared" si="3"/>
        <v>0</v>
      </c>
      <c r="AR17" s="85">
        <f t="shared" si="3"/>
        <v>0</v>
      </c>
      <c r="AS17" s="85">
        <f t="shared" si="3"/>
        <v>0</v>
      </c>
      <c r="AT17" s="85">
        <f t="shared" si="3"/>
        <v>0</v>
      </c>
      <c r="AU17" s="85">
        <f t="shared" si="3"/>
        <v>0</v>
      </c>
      <c r="AV17" s="85">
        <f t="shared" si="3"/>
        <v>0</v>
      </c>
      <c r="AW17" s="85">
        <f t="shared" si="3"/>
        <v>0</v>
      </c>
      <c r="AX17" s="211"/>
      <c r="AY17" s="85">
        <f t="shared" si="3"/>
        <v>3561</v>
      </c>
      <c r="AZ17" s="85">
        <f t="shared" si="3"/>
        <v>3561</v>
      </c>
      <c r="BA17" s="84">
        <f aca="true" t="shared" si="4" ref="BA17:BA87">AZ17-AY17</f>
        <v>0</v>
      </c>
    </row>
    <row r="18" spans="1:53" ht="31.5">
      <c r="A18" s="44" t="s">
        <v>201</v>
      </c>
      <c r="B18" s="45" t="s">
        <v>364</v>
      </c>
      <c r="C18" s="45" t="s">
        <v>370</v>
      </c>
      <c r="D18" s="45" t="s">
        <v>373</v>
      </c>
      <c r="E18" s="45" t="s">
        <v>367</v>
      </c>
      <c r="F18" s="84">
        <f>F19+F20</f>
        <v>3561</v>
      </c>
      <c r="G18" s="84">
        <f>G19+G20</f>
        <v>3561</v>
      </c>
      <c r="H18" s="84">
        <f t="shared" si="0"/>
        <v>0</v>
      </c>
      <c r="I18" s="84">
        <f>I19+I20</f>
        <v>0</v>
      </c>
      <c r="J18" s="84">
        <f aca="true" t="shared" si="5" ref="J18:AD18">J19+J20</f>
        <v>0</v>
      </c>
      <c r="K18" s="84">
        <f t="shared" si="5"/>
        <v>0</v>
      </c>
      <c r="L18" s="84">
        <f t="shared" si="5"/>
        <v>0</v>
      </c>
      <c r="M18" s="84">
        <f t="shared" si="5"/>
        <v>0</v>
      </c>
      <c r="N18" s="84">
        <f t="shared" si="5"/>
        <v>0</v>
      </c>
      <c r="O18" s="84">
        <f t="shared" si="5"/>
        <v>0</v>
      </c>
      <c r="P18" s="84">
        <f>P19+P20</f>
        <v>0</v>
      </c>
      <c r="Q18" s="84">
        <f t="shared" si="5"/>
        <v>0</v>
      </c>
      <c r="R18" s="84">
        <f t="shared" si="5"/>
        <v>0</v>
      </c>
      <c r="S18" s="84">
        <f t="shared" si="5"/>
        <v>0</v>
      </c>
      <c r="T18" s="84">
        <f t="shared" si="5"/>
        <v>0</v>
      </c>
      <c r="U18" s="84">
        <f t="shared" si="5"/>
        <v>0</v>
      </c>
      <c r="V18" s="84">
        <f t="shared" si="5"/>
        <v>0</v>
      </c>
      <c r="W18" s="84">
        <f t="shared" si="5"/>
        <v>0</v>
      </c>
      <c r="X18" s="84">
        <f t="shared" si="5"/>
        <v>0</v>
      </c>
      <c r="Y18" s="84">
        <f t="shared" si="5"/>
        <v>0</v>
      </c>
      <c r="Z18" s="84">
        <f t="shared" si="5"/>
        <v>0</v>
      </c>
      <c r="AA18" s="84">
        <f t="shared" si="5"/>
        <v>0</v>
      </c>
      <c r="AB18" s="84">
        <f t="shared" si="5"/>
        <v>0</v>
      </c>
      <c r="AC18" s="84">
        <f t="shared" si="5"/>
        <v>0</v>
      </c>
      <c r="AD18" s="84">
        <f t="shared" si="5"/>
        <v>0</v>
      </c>
      <c r="AE18" s="84">
        <f aca="true" t="shared" si="6" ref="AE18:AW18">AE19+AE20</f>
        <v>0</v>
      </c>
      <c r="AF18" s="84">
        <f t="shared" si="6"/>
        <v>0</v>
      </c>
      <c r="AG18" s="84">
        <f t="shared" si="6"/>
        <v>0</v>
      </c>
      <c r="AH18" s="84">
        <f t="shared" si="6"/>
        <v>0</v>
      </c>
      <c r="AI18" s="84">
        <f t="shared" si="6"/>
        <v>0</v>
      </c>
      <c r="AJ18" s="84">
        <f t="shared" si="6"/>
        <v>0</v>
      </c>
      <c r="AK18" s="84">
        <f t="shared" si="6"/>
        <v>0</v>
      </c>
      <c r="AL18" s="84">
        <f t="shared" si="6"/>
        <v>0</v>
      </c>
      <c r="AM18" s="84">
        <f t="shared" si="6"/>
        <v>0</v>
      </c>
      <c r="AN18" s="84">
        <f t="shared" si="6"/>
        <v>0</v>
      </c>
      <c r="AO18" s="84">
        <f t="shared" si="6"/>
        <v>0</v>
      </c>
      <c r="AP18" s="84">
        <f t="shared" si="6"/>
        <v>0</v>
      </c>
      <c r="AQ18" s="84">
        <f t="shared" si="6"/>
        <v>0</v>
      </c>
      <c r="AR18" s="84">
        <f t="shared" si="6"/>
        <v>0</v>
      </c>
      <c r="AS18" s="84">
        <f t="shared" si="6"/>
        <v>0</v>
      </c>
      <c r="AT18" s="84">
        <f t="shared" si="6"/>
        <v>0</v>
      </c>
      <c r="AU18" s="84">
        <f t="shared" si="6"/>
        <v>0</v>
      </c>
      <c r="AV18" s="84">
        <f t="shared" si="6"/>
        <v>0</v>
      </c>
      <c r="AW18" s="84">
        <f t="shared" si="6"/>
        <v>0</v>
      </c>
      <c r="AX18" s="142"/>
      <c r="AY18" s="84">
        <f>AY19+AY20</f>
        <v>3561</v>
      </c>
      <c r="AZ18" s="84">
        <f>AZ19+AZ20</f>
        <v>3561</v>
      </c>
      <c r="BA18" s="84">
        <f t="shared" si="4"/>
        <v>0</v>
      </c>
    </row>
    <row r="19" spans="1:53" ht="47.25">
      <c r="A19" s="44" t="s">
        <v>374</v>
      </c>
      <c r="B19" s="45" t="s">
        <v>364</v>
      </c>
      <c r="C19" s="45" t="s">
        <v>375</v>
      </c>
      <c r="D19" s="45" t="s">
        <v>376</v>
      </c>
      <c r="E19" s="45" t="s">
        <v>377</v>
      </c>
      <c r="F19" s="84">
        <v>1292</v>
      </c>
      <c r="G19" s="84">
        <f>F19+H19</f>
        <v>1292</v>
      </c>
      <c r="H19" s="84">
        <f t="shared" si="0"/>
        <v>0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142"/>
      <c r="AY19" s="84">
        <v>1292</v>
      </c>
      <c r="AZ19" s="84">
        <v>1292</v>
      </c>
      <c r="BA19" s="84">
        <f t="shared" si="4"/>
        <v>0</v>
      </c>
    </row>
    <row r="20" spans="1:53" ht="15.75">
      <c r="A20" s="44" t="s">
        <v>378</v>
      </c>
      <c r="B20" s="45" t="s">
        <v>364</v>
      </c>
      <c r="C20" s="45" t="s">
        <v>375</v>
      </c>
      <c r="D20" s="45" t="s">
        <v>373</v>
      </c>
      <c r="E20" s="45" t="s">
        <v>379</v>
      </c>
      <c r="F20" s="84">
        <v>2269</v>
      </c>
      <c r="G20" s="84">
        <f>F20+H20</f>
        <v>2269</v>
      </c>
      <c r="H20" s="84">
        <f t="shared" si="0"/>
        <v>0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142"/>
      <c r="AY20" s="84">
        <v>2269</v>
      </c>
      <c r="AZ20" s="84">
        <v>2269</v>
      </c>
      <c r="BA20" s="84">
        <f t="shared" si="4"/>
        <v>0</v>
      </c>
    </row>
    <row r="21" spans="1:53" s="43" customFormat="1" ht="78.75">
      <c r="A21" s="41" t="s">
        <v>380</v>
      </c>
      <c r="B21" s="42" t="s">
        <v>364</v>
      </c>
      <c r="C21" s="42" t="s">
        <v>381</v>
      </c>
      <c r="D21" s="42" t="s">
        <v>371</v>
      </c>
      <c r="E21" s="42" t="s">
        <v>372</v>
      </c>
      <c r="F21" s="85">
        <f>F22+F23+F24</f>
        <v>44789</v>
      </c>
      <c r="G21" s="85">
        <f>G22+G23+G24</f>
        <v>44789</v>
      </c>
      <c r="H21" s="84">
        <f t="shared" si="0"/>
        <v>0</v>
      </c>
      <c r="I21" s="85">
        <f>I22+I23+I24</f>
        <v>0</v>
      </c>
      <c r="J21" s="85">
        <f aca="true" t="shared" si="7" ref="J21:AD21">J22+J23+J24</f>
        <v>0</v>
      </c>
      <c r="K21" s="85">
        <f t="shared" si="7"/>
        <v>0</v>
      </c>
      <c r="L21" s="85">
        <f t="shared" si="7"/>
        <v>0</v>
      </c>
      <c r="M21" s="85">
        <f t="shared" si="7"/>
        <v>0</v>
      </c>
      <c r="N21" s="85">
        <f t="shared" si="7"/>
        <v>0</v>
      </c>
      <c r="O21" s="85">
        <f t="shared" si="7"/>
        <v>0</v>
      </c>
      <c r="P21" s="85">
        <f>P22+P23+P24</f>
        <v>0</v>
      </c>
      <c r="Q21" s="85">
        <f t="shared" si="7"/>
        <v>0</v>
      </c>
      <c r="R21" s="85">
        <f t="shared" si="7"/>
        <v>0</v>
      </c>
      <c r="S21" s="85">
        <f t="shared" si="7"/>
        <v>0</v>
      </c>
      <c r="T21" s="85">
        <f t="shared" si="7"/>
        <v>0</v>
      </c>
      <c r="U21" s="85">
        <f t="shared" si="7"/>
        <v>0</v>
      </c>
      <c r="V21" s="85">
        <f t="shared" si="7"/>
        <v>0</v>
      </c>
      <c r="W21" s="85">
        <f t="shared" si="7"/>
        <v>0</v>
      </c>
      <c r="X21" s="85">
        <f t="shared" si="7"/>
        <v>0</v>
      </c>
      <c r="Y21" s="85">
        <f t="shared" si="7"/>
        <v>0</v>
      </c>
      <c r="Z21" s="85">
        <f t="shared" si="7"/>
        <v>0</v>
      </c>
      <c r="AA21" s="85">
        <f t="shared" si="7"/>
        <v>0</v>
      </c>
      <c r="AB21" s="85">
        <f t="shared" si="7"/>
        <v>0</v>
      </c>
      <c r="AC21" s="85">
        <f t="shared" si="7"/>
        <v>0</v>
      </c>
      <c r="AD21" s="85">
        <f t="shared" si="7"/>
        <v>0</v>
      </c>
      <c r="AE21" s="85">
        <f aca="true" t="shared" si="8" ref="AE21:AW21">AE22+AE23+AE24</f>
        <v>0</v>
      </c>
      <c r="AF21" s="85">
        <f t="shared" si="8"/>
        <v>0</v>
      </c>
      <c r="AG21" s="85">
        <f t="shared" si="8"/>
        <v>0</v>
      </c>
      <c r="AH21" s="85">
        <f t="shared" si="8"/>
        <v>0</v>
      </c>
      <c r="AI21" s="85">
        <f t="shared" si="8"/>
        <v>0</v>
      </c>
      <c r="AJ21" s="85">
        <f t="shared" si="8"/>
        <v>0</v>
      </c>
      <c r="AK21" s="85">
        <f t="shared" si="8"/>
        <v>0</v>
      </c>
      <c r="AL21" s="85">
        <f t="shared" si="8"/>
        <v>0</v>
      </c>
      <c r="AM21" s="85">
        <f t="shared" si="8"/>
        <v>0</v>
      </c>
      <c r="AN21" s="85">
        <f t="shared" si="8"/>
        <v>0</v>
      </c>
      <c r="AO21" s="85">
        <f t="shared" si="8"/>
        <v>0</v>
      </c>
      <c r="AP21" s="85">
        <f t="shared" si="8"/>
        <v>0</v>
      </c>
      <c r="AQ21" s="85">
        <f t="shared" si="8"/>
        <v>0</v>
      </c>
      <c r="AR21" s="85">
        <f t="shared" si="8"/>
        <v>0</v>
      </c>
      <c r="AS21" s="85">
        <f t="shared" si="8"/>
        <v>0</v>
      </c>
      <c r="AT21" s="85">
        <f t="shared" si="8"/>
        <v>0</v>
      </c>
      <c r="AU21" s="85">
        <f t="shared" si="8"/>
        <v>0</v>
      </c>
      <c r="AV21" s="85">
        <f t="shared" si="8"/>
        <v>0</v>
      </c>
      <c r="AW21" s="85">
        <f t="shared" si="8"/>
        <v>0</v>
      </c>
      <c r="AX21" s="211"/>
      <c r="AY21" s="85">
        <f>AY22+AY23+AY24</f>
        <v>44789</v>
      </c>
      <c r="AZ21" s="85">
        <f>AZ22+AZ23+AZ24</f>
        <v>44789</v>
      </c>
      <c r="BA21" s="84">
        <f t="shared" si="4"/>
        <v>0</v>
      </c>
    </row>
    <row r="22" spans="1:53" ht="47.25">
      <c r="A22" s="44" t="s">
        <v>382</v>
      </c>
      <c r="B22" s="45" t="s">
        <v>364</v>
      </c>
      <c r="C22" s="45" t="s">
        <v>381</v>
      </c>
      <c r="D22" s="45" t="s">
        <v>373</v>
      </c>
      <c r="E22" s="45" t="s">
        <v>383</v>
      </c>
      <c r="F22" s="84">
        <v>1181</v>
      </c>
      <c r="G22" s="84">
        <f>F22+H22</f>
        <v>1281</v>
      </c>
      <c r="H22" s="84">
        <f t="shared" si="0"/>
        <v>100</v>
      </c>
      <c r="I22" s="84"/>
      <c r="J22" s="84"/>
      <c r="K22" s="84"/>
      <c r="L22" s="84"/>
      <c r="M22" s="84">
        <v>60</v>
      </c>
      <c r="N22" s="84"/>
      <c r="O22" s="84"/>
      <c r="P22" s="84">
        <v>40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142"/>
      <c r="AY22" s="84">
        <v>1181</v>
      </c>
      <c r="AZ22" s="84">
        <v>1181</v>
      </c>
      <c r="BA22" s="84">
        <f t="shared" si="4"/>
        <v>0</v>
      </c>
    </row>
    <row r="23" spans="1:53" ht="47.25">
      <c r="A23" s="44" t="s">
        <v>384</v>
      </c>
      <c r="B23" s="45" t="s">
        <v>364</v>
      </c>
      <c r="C23" s="45" t="s">
        <v>381</v>
      </c>
      <c r="D23" s="45" t="s">
        <v>373</v>
      </c>
      <c r="E23" s="45" t="s">
        <v>385</v>
      </c>
      <c r="F23" s="84">
        <v>17231</v>
      </c>
      <c r="G23" s="84">
        <f>F23+H23</f>
        <v>11577</v>
      </c>
      <c r="H23" s="84">
        <f t="shared" si="0"/>
        <v>-5654</v>
      </c>
      <c r="I23" s="84"/>
      <c r="J23" s="84"/>
      <c r="K23" s="84"/>
      <c r="L23" s="84"/>
      <c r="M23" s="84">
        <v>-60</v>
      </c>
      <c r="N23" s="84"/>
      <c r="O23" s="84"/>
      <c r="P23" s="84">
        <v>-5594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142"/>
      <c r="AY23" s="84">
        <v>17231</v>
      </c>
      <c r="AZ23" s="84">
        <v>17231</v>
      </c>
      <c r="BA23" s="84">
        <f t="shared" si="4"/>
        <v>0</v>
      </c>
    </row>
    <row r="24" spans="1:53" ht="15.75">
      <c r="A24" s="44" t="s">
        <v>378</v>
      </c>
      <c r="B24" s="45" t="s">
        <v>364</v>
      </c>
      <c r="C24" s="45" t="s">
        <v>381</v>
      </c>
      <c r="D24" s="45" t="s">
        <v>373</v>
      </c>
      <c r="E24" s="45" t="s">
        <v>379</v>
      </c>
      <c r="F24" s="84">
        <v>26377</v>
      </c>
      <c r="G24" s="84">
        <f>F24+H24</f>
        <v>31931</v>
      </c>
      <c r="H24" s="84">
        <f t="shared" si="0"/>
        <v>5554</v>
      </c>
      <c r="I24" s="84"/>
      <c r="J24" s="84"/>
      <c r="K24" s="84"/>
      <c r="L24" s="84"/>
      <c r="M24" s="84"/>
      <c r="N24" s="84"/>
      <c r="O24" s="84"/>
      <c r="P24" s="84">
        <v>5554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142"/>
      <c r="AY24" s="84">
        <v>26377</v>
      </c>
      <c r="AZ24" s="84">
        <v>26377</v>
      </c>
      <c r="BA24" s="84">
        <f t="shared" si="4"/>
        <v>0</v>
      </c>
    </row>
    <row r="25" spans="1:53" s="43" customFormat="1" ht="78.75">
      <c r="A25" s="46" t="s">
        <v>386</v>
      </c>
      <c r="B25" s="42" t="s">
        <v>364</v>
      </c>
      <c r="C25" s="42" t="s">
        <v>387</v>
      </c>
      <c r="D25" s="42" t="s">
        <v>388</v>
      </c>
      <c r="E25" s="42" t="s">
        <v>372</v>
      </c>
      <c r="F25" s="85">
        <f>F26</f>
        <v>244223.6</v>
      </c>
      <c r="G25" s="85">
        <f>G26</f>
        <v>238583.6</v>
      </c>
      <c r="H25" s="84">
        <f t="shared" si="0"/>
        <v>-5640</v>
      </c>
      <c r="I25" s="85">
        <f aca="true" t="shared" si="9" ref="I25:AZ25">I26</f>
        <v>0</v>
      </c>
      <c r="J25" s="85">
        <f t="shared" si="9"/>
        <v>0</v>
      </c>
      <c r="K25" s="85">
        <f t="shared" si="9"/>
        <v>0</v>
      </c>
      <c r="L25" s="85">
        <f t="shared" si="9"/>
        <v>0</v>
      </c>
      <c r="M25" s="85">
        <f t="shared" si="9"/>
        <v>138</v>
      </c>
      <c r="N25" s="85">
        <f t="shared" si="9"/>
        <v>-5778</v>
      </c>
      <c r="O25" s="85">
        <f t="shared" si="9"/>
        <v>0</v>
      </c>
      <c r="P25" s="85">
        <f t="shared" si="9"/>
        <v>0</v>
      </c>
      <c r="Q25" s="85">
        <f t="shared" si="9"/>
        <v>0</v>
      </c>
      <c r="R25" s="85">
        <f t="shared" si="9"/>
        <v>0</v>
      </c>
      <c r="S25" s="85">
        <f t="shared" si="9"/>
        <v>0</v>
      </c>
      <c r="T25" s="85">
        <f t="shared" si="9"/>
        <v>0</v>
      </c>
      <c r="U25" s="85">
        <f t="shared" si="9"/>
        <v>0</v>
      </c>
      <c r="V25" s="85">
        <f t="shared" si="9"/>
        <v>0</v>
      </c>
      <c r="W25" s="85">
        <f t="shared" si="9"/>
        <v>0</v>
      </c>
      <c r="X25" s="85">
        <f t="shared" si="9"/>
        <v>0</v>
      </c>
      <c r="Y25" s="85">
        <f t="shared" si="9"/>
        <v>0</v>
      </c>
      <c r="Z25" s="85">
        <f t="shared" si="9"/>
        <v>0</v>
      </c>
      <c r="AA25" s="85">
        <f t="shared" si="9"/>
        <v>0</v>
      </c>
      <c r="AB25" s="85">
        <f t="shared" si="9"/>
        <v>0</v>
      </c>
      <c r="AC25" s="85">
        <f t="shared" si="9"/>
        <v>0</v>
      </c>
      <c r="AD25" s="85">
        <f t="shared" si="9"/>
        <v>0</v>
      </c>
      <c r="AE25" s="85">
        <f t="shared" si="9"/>
        <v>0</v>
      </c>
      <c r="AF25" s="85">
        <f t="shared" si="9"/>
        <v>0</v>
      </c>
      <c r="AG25" s="85">
        <f t="shared" si="9"/>
        <v>0</v>
      </c>
      <c r="AH25" s="85">
        <f t="shared" si="9"/>
        <v>0</v>
      </c>
      <c r="AI25" s="85">
        <f t="shared" si="9"/>
        <v>0</v>
      </c>
      <c r="AJ25" s="85">
        <f t="shared" si="9"/>
        <v>0</v>
      </c>
      <c r="AK25" s="85">
        <f t="shared" si="9"/>
        <v>0</v>
      </c>
      <c r="AL25" s="85">
        <f t="shared" si="9"/>
        <v>0</v>
      </c>
      <c r="AM25" s="85">
        <f t="shared" si="9"/>
        <v>0</v>
      </c>
      <c r="AN25" s="85">
        <f t="shared" si="9"/>
        <v>0</v>
      </c>
      <c r="AO25" s="85">
        <f t="shared" si="9"/>
        <v>0</v>
      </c>
      <c r="AP25" s="85">
        <f t="shared" si="9"/>
        <v>0</v>
      </c>
      <c r="AQ25" s="85">
        <f t="shared" si="9"/>
        <v>0</v>
      </c>
      <c r="AR25" s="85">
        <f t="shared" si="9"/>
        <v>0</v>
      </c>
      <c r="AS25" s="85">
        <f t="shared" si="9"/>
        <v>0</v>
      </c>
      <c r="AT25" s="85">
        <f t="shared" si="9"/>
        <v>0</v>
      </c>
      <c r="AU25" s="85">
        <f t="shared" si="9"/>
        <v>0</v>
      </c>
      <c r="AV25" s="85">
        <f t="shared" si="9"/>
        <v>0</v>
      </c>
      <c r="AW25" s="85">
        <f t="shared" si="9"/>
        <v>0</v>
      </c>
      <c r="AX25" s="211"/>
      <c r="AY25" s="85">
        <f t="shared" si="9"/>
        <v>244487.6</v>
      </c>
      <c r="AZ25" s="85">
        <f t="shared" si="9"/>
        <v>244223.6</v>
      </c>
      <c r="BA25" s="84">
        <f t="shared" si="4"/>
        <v>-264</v>
      </c>
    </row>
    <row r="26" spans="1:53" ht="15.75">
      <c r="A26" s="44" t="s">
        <v>378</v>
      </c>
      <c r="B26" s="45" t="s">
        <v>364</v>
      </c>
      <c r="C26" s="45" t="s">
        <v>387</v>
      </c>
      <c r="D26" s="45" t="s">
        <v>373</v>
      </c>
      <c r="E26" s="45" t="s">
        <v>379</v>
      </c>
      <c r="F26" s="84">
        <v>244223.6</v>
      </c>
      <c r="G26" s="84">
        <f>F26+H26</f>
        <v>238583.6</v>
      </c>
      <c r="H26" s="84">
        <f t="shared" si="0"/>
        <v>-5640</v>
      </c>
      <c r="I26" s="84"/>
      <c r="J26" s="84"/>
      <c r="K26" s="84"/>
      <c r="L26" s="84"/>
      <c r="M26" s="84">
        <v>138</v>
      </c>
      <c r="N26" s="84">
        <v>-5778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142"/>
      <c r="AY26" s="84">
        <v>244487.6</v>
      </c>
      <c r="AZ26" s="84">
        <v>244223.6</v>
      </c>
      <c r="BA26" s="84">
        <f t="shared" si="4"/>
        <v>-264</v>
      </c>
    </row>
    <row r="27" spans="1:53" s="43" customFormat="1" ht="31.5">
      <c r="A27" s="46" t="s">
        <v>191</v>
      </c>
      <c r="B27" s="42" t="s">
        <v>364</v>
      </c>
      <c r="C27" s="42" t="s">
        <v>389</v>
      </c>
      <c r="D27" s="42" t="s">
        <v>390</v>
      </c>
      <c r="E27" s="42" t="s">
        <v>372</v>
      </c>
      <c r="F27" s="85">
        <f>F28+F31</f>
        <v>8097</v>
      </c>
      <c r="G27" s="85">
        <f>G28+G31</f>
        <v>9843</v>
      </c>
      <c r="H27" s="84">
        <f t="shared" si="0"/>
        <v>1746</v>
      </c>
      <c r="I27" s="85">
        <f>I28+I31</f>
        <v>0</v>
      </c>
      <c r="J27" s="85">
        <f aca="true" t="shared" si="10" ref="J27:AD27">J28+J31</f>
        <v>0</v>
      </c>
      <c r="K27" s="85">
        <f t="shared" si="10"/>
        <v>0</v>
      </c>
      <c r="L27" s="85">
        <f t="shared" si="10"/>
        <v>0</v>
      </c>
      <c r="M27" s="85">
        <f t="shared" si="10"/>
        <v>0</v>
      </c>
      <c r="N27" s="85">
        <f t="shared" si="10"/>
        <v>0</v>
      </c>
      <c r="O27" s="85">
        <f t="shared" si="10"/>
        <v>0</v>
      </c>
      <c r="P27" s="85">
        <f>P28+P31</f>
        <v>0</v>
      </c>
      <c r="Q27" s="85">
        <f t="shared" si="10"/>
        <v>0</v>
      </c>
      <c r="R27" s="85">
        <f t="shared" si="10"/>
        <v>0</v>
      </c>
      <c r="S27" s="85">
        <f t="shared" si="10"/>
        <v>1746</v>
      </c>
      <c r="T27" s="85">
        <f t="shared" si="10"/>
        <v>0</v>
      </c>
      <c r="U27" s="85">
        <f t="shared" si="10"/>
        <v>0</v>
      </c>
      <c r="V27" s="85">
        <f t="shared" si="10"/>
        <v>0</v>
      </c>
      <c r="W27" s="85">
        <f t="shared" si="10"/>
        <v>0</v>
      </c>
      <c r="X27" s="85">
        <f t="shared" si="10"/>
        <v>0</v>
      </c>
      <c r="Y27" s="85">
        <f t="shared" si="10"/>
        <v>0</v>
      </c>
      <c r="Z27" s="85">
        <f t="shared" si="10"/>
        <v>0</v>
      </c>
      <c r="AA27" s="85">
        <f t="shared" si="10"/>
        <v>0</v>
      </c>
      <c r="AB27" s="85">
        <f t="shared" si="10"/>
        <v>0</v>
      </c>
      <c r="AC27" s="85">
        <f t="shared" si="10"/>
        <v>0</v>
      </c>
      <c r="AD27" s="85">
        <f t="shared" si="10"/>
        <v>0</v>
      </c>
      <c r="AE27" s="85">
        <f aca="true" t="shared" si="11" ref="AE27:AW27">AE28+AE31</f>
        <v>0</v>
      </c>
      <c r="AF27" s="85">
        <f t="shared" si="11"/>
        <v>0</v>
      </c>
      <c r="AG27" s="85">
        <f t="shared" si="11"/>
        <v>0</v>
      </c>
      <c r="AH27" s="85">
        <f t="shared" si="11"/>
        <v>0</v>
      </c>
      <c r="AI27" s="85">
        <f t="shared" si="11"/>
        <v>0</v>
      </c>
      <c r="AJ27" s="85">
        <f t="shared" si="11"/>
        <v>0</v>
      </c>
      <c r="AK27" s="85">
        <f t="shared" si="11"/>
        <v>0</v>
      </c>
      <c r="AL27" s="85">
        <f t="shared" si="11"/>
        <v>0</v>
      </c>
      <c r="AM27" s="85">
        <f t="shared" si="11"/>
        <v>0</v>
      </c>
      <c r="AN27" s="85">
        <f t="shared" si="11"/>
        <v>0</v>
      </c>
      <c r="AO27" s="85">
        <f t="shared" si="11"/>
        <v>0</v>
      </c>
      <c r="AP27" s="85">
        <f t="shared" si="11"/>
        <v>0</v>
      </c>
      <c r="AQ27" s="85">
        <f t="shared" si="11"/>
        <v>0</v>
      </c>
      <c r="AR27" s="85">
        <f t="shared" si="11"/>
        <v>0</v>
      </c>
      <c r="AS27" s="85">
        <f t="shared" si="11"/>
        <v>0</v>
      </c>
      <c r="AT27" s="85">
        <f t="shared" si="11"/>
        <v>0</v>
      </c>
      <c r="AU27" s="85">
        <f t="shared" si="11"/>
        <v>0</v>
      </c>
      <c r="AV27" s="85">
        <f t="shared" si="11"/>
        <v>0</v>
      </c>
      <c r="AW27" s="85">
        <f t="shared" si="11"/>
        <v>0</v>
      </c>
      <c r="AX27" s="211"/>
      <c r="AY27" s="85">
        <f>AY28+AY31</f>
        <v>8097</v>
      </c>
      <c r="AZ27" s="85">
        <f>AZ28+AZ31</f>
        <v>8097</v>
      </c>
      <c r="BA27" s="84">
        <f t="shared" si="4"/>
        <v>0</v>
      </c>
    </row>
    <row r="28" spans="1:53" ht="31.5">
      <c r="A28" s="44" t="s">
        <v>201</v>
      </c>
      <c r="B28" s="45" t="s">
        <v>364</v>
      </c>
      <c r="C28" s="45" t="s">
        <v>389</v>
      </c>
      <c r="D28" s="45" t="s">
        <v>373</v>
      </c>
      <c r="E28" s="45" t="s">
        <v>367</v>
      </c>
      <c r="F28" s="84">
        <f>F30+F29</f>
        <v>3194</v>
      </c>
      <c r="G28" s="84">
        <f>G30+G29</f>
        <v>3194</v>
      </c>
      <c r="H28" s="84">
        <f t="shared" si="0"/>
        <v>0</v>
      </c>
      <c r="I28" s="84">
        <f>I30+I29</f>
        <v>0</v>
      </c>
      <c r="J28" s="84">
        <f aca="true" t="shared" si="12" ref="J28:AD28">J30+J29</f>
        <v>0</v>
      </c>
      <c r="K28" s="84">
        <f t="shared" si="12"/>
        <v>0</v>
      </c>
      <c r="L28" s="84">
        <f t="shared" si="12"/>
        <v>0</v>
      </c>
      <c r="M28" s="84">
        <f t="shared" si="12"/>
        <v>0</v>
      </c>
      <c r="N28" s="84">
        <f t="shared" si="12"/>
        <v>0</v>
      </c>
      <c r="O28" s="84">
        <f t="shared" si="12"/>
        <v>0</v>
      </c>
      <c r="P28" s="84">
        <f>P30+P29</f>
        <v>0</v>
      </c>
      <c r="Q28" s="84">
        <f t="shared" si="12"/>
        <v>0</v>
      </c>
      <c r="R28" s="84">
        <f t="shared" si="12"/>
        <v>0</v>
      </c>
      <c r="S28" s="84">
        <f t="shared" si="12"/>
        <v>0</v>
      </c>
      <c r="T28" s="84">
        <f t="shared" si="12"/>
        <v>0</v>
      </c>
      <c r="U28" s="84">
        <f t="shared" si="12"/>
        <v>0</v>
      </c>
      <c r="V28" s="84">
        <f t="shared" si="12"/>
        <v>0</v>
      </c>
      <c r="W28" s="84">
        <f t="shared" si="12"/>
        <v>0</v>
      </c>
      <c r="X28" s="84">
        <f t="shared" si="12"/>
        <v>0</v>
      </c>
      <c r="Y28" s="84">
        <f t="shared" si="12"/>
        <v>0</v>
      </c>
      <c r="Z28" s="84">
        <f t="shared" si="12"/>
        <v>0</v>
      </c>
      <c r="AA28" s="84">
        <f t="shared" si="12"/>
        <v>0</v>
      </c>
      <c r="AB28" s="84">
        <f t="shared" si="12"/>
        <v>0</v>
      </c>
      <c r="AC28" s="84">
        <f t="shared" si="12"/>
        <v>0</v>
      </c>
      <c r="AD28" s="84">
        <f t="shared" si="12"/>
        <v>0</v>
      </c>
      <c r="AE28" s="84">
        <f aca="true" t="shared" si="13" ref="AE28:AW28">AE30+AE29</f>
        <v>0</v>
      </c>
      <c r="AF28" s="84">
        <f t="shared" si="13"/>
        <v>0</v>
      </c>
      <c r="AG28" s="84">
        <f t="shared" si="13"/>
        <v>0</v>
      </c>
      <c r="AH28" s="84">
        <f t="shared" si="13"/>
        <v>0</v>
      </c>
      <c r="AI28" s="84">
        <f t="shared" si="13"/>
        <v>0</v>
      </c>
      <c r="AJ28" s="84">
        <f t="shared" si="13"/>
        <v>0</v>
      </c>
      <c r="AK28" s="84">
        <f t="shared" si="13"/>
        <v>0</v>
      </c>
      <c r="AL28" s="84">
        <f t="shared" si="13"/>
        <v>0</v>
      </c>
      <c r="AM28" s="84">
        <f t="shared" si="13"/>
        <v>0</v>
      </c>
      <c r="AN28" s="84">
        <f t="shared" si="13"/>
        <v>0</v>
      </c>
      <c r="AO28" s="84">
        <f t="shared" si="13"/>
        <v>0</v>
      </c>
      <c r="AP28" s="84">
        <f t="shared" si="13"/>
        <v>0</v>
      </c>
      <c r="AQ28" s="84">
        <f t="shared" si="13"/>
        <v>0</v>
      </c>
      <c r="AR28" s="84">
        <f t="shared" si="13"/>
        <v>0</v>
      </c>
      <c r="AS28" s="84">
        <f t="shared" si="13"/>
        <v>0</v>
      </c>
      <c r="AT28" s="84">
        <f t="shared" si="13"/>
        <v>0</v>
      </c>
      <c r="AU28" s="84">
        <f t="shared" si="13"/>
        <v>0</v>
      </c>
      <c r="AV28" s="84">
        <f t="shared" si="13"/>
        <v>0</v>
      </c>
      <c r="AW28" s="84">
        <f t="shared" si="13"/>
        <v>0</v>
      </c>
      <c r="AX28" s="142"/>
      <c r="AY28" s="84">
        <f>AY30+AY29</f>
        <v>3194</v>
      </c>
      <c r="AZ28" s="84">
        <f>AZ30+AZ29</f>
        <v>3194</v>
      </c>
      <c r="BA28" s="84">
        <f t="shared" si="4"/>
        <v>0</v>
      </c>
    </row>
    <row r="29" spans="1:53" ht="15.75">
      <c r="A29" s="44" t="s">
        <v>378</v>
      </c>
      <c r="B29" s="45" t="s">
        <v>364</v>
      </c>
      <c r="C29" s="45" t="s">
        <v>389</v>
      </c>
      <c r="D29" s="45" t="s">
        <v>373</v>
      </c>
      <c r="E29" s="45" t="s">
        <v>379</v>
      </c>
      <c r="F29" s="84">
        <v>1059</v>
      </c>
      <c r="G29" s="84">
        <f>F29+H29</f>
        <v>1059</v>
      </c>
      <c r="H29" s="84">
        <f t="shared" si="0"/>
        <v>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142"/>
      <c r="AY29" s="84">
        <v>1059</v>
      </c>
      <c r="AZ29" s="84">
        <v>1059</v>
      </c>
      <c r="BA29" s="84">
        <f t="shared" si="4"/>
        <v>0</v>
      </c>
    </row>
    <row r="30" spans="1:53" ht="47.25">
      <c r="A30" s="44" t="s">
        <v>391</v>
      </c>
      <c r="B30" s="45" t="s">
        <v>364</v>
      </c>
      <c r="C30" s="45" t="s">
        <v>389</v>
      </c>
      <c r="D30" s="45" t="s">
        <v>373</v>
      </c>
      <c r="E30" s="45" t="s">
        <v>392</v>
      </c>
      <c r="F30" s="84">
        <v>2135</v>
      </c>
      <c r="G30" s="84">
        <f>F30+H30</f>
        <v>2135</v>
      </c>
      <c r="H30" s="84">
        <f t="shared" si="0"/>
        <v>0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142"/>
      <c r="AY30" s="84">
        <v>2135</v>
      </c>
      <c r="AZ30" s="84">
        <v>2135</v>
      </c>
      <c r="BA30" s="84">
        <f t="shared" si="4"/>
        <v>0</v>
      </c>
    </row>
    <row r="31" spans="1:53" ht="78.75">
      <c r="A31" s="44" t="s">
        <v>487</v>
      </c>
      <c r="B31" s="45" t="s">
        <v>364</v>
      </c>
      <c r="C31" s="45" t="s">
        <v>389</v>
      </c>
      <c r="D31" s="45" t="s">
        <v>532</v>
      </c>
      <c r="E31" s="45" t="s">
        <v>486</v>
      </c>
      <c r="F31" s="84">
        <v>4903</v>
      </c>
      <c r="G31" s="84">
        <f>F31+H31</f>
        <v>6649</v>
      </c>
      <c r="H31" s="84">
        <f t="shared" si="0"/>
        <v>1746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>
        <v>1746</v>
      </c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142"/>
      <c r="AY31" s="84">
        <v>4903</v>
      </c>
      <c r="AZ31" s="84">
        <v>4903</v>
      </c>
      <c r="BA31" s="84">
        <f t="shared" si="4"/>
        <v>0</v>
      </c>
    </row>
    <row r="32" spans="1:53" s="43" customFormat="1" ht="47.25">
      <c r="A32" s="41" t="s">
        <v>194</v>
      </c>
      <c r="B32" s="42" t="s">
        <v>364</v>
      </c>
      <c r="C32" s="42">
        <v>12</v>
      </c>
      <c r="D32" s="42" t="s">
        <v>366</v>
      </c>
      <c r="E32" s="42" t="s">
        <v>367</v>
      </c>
      <c r="F32" s="85">
        <f>F33</f>
        <v>45420</v>
      </c>
      <c r="G32" s="85">
        <f>G33</f>
        <v>45420</v>
      </c>
      <c r="H32" s="84">
        <f t="shared" si="0"/>
        <v>0</v>
      </c>
      <c r="I32" s="85">
        <f aca="true" t="shared" si="14" ref="I32:AY33">I33</f>
        <v>0</v>
      </c>
      <c r="J32" s="85">
        <f t="shared" si="14"/>
        <v>0</v>
      </c>
      <c r="K32" s="85">
        <f t="shared" si="14"/>
        <v>0</v>
      </c>
      <c r="L32" s="85">
        <f t="shared" si="14"/>
        <v>0</v>
      </c>
      <c r="M32" s="85">
        <f t="shared" si="14"/>
        <v>0</v>
      </c>
      <c r="N32" s="85">
        <f t="shared" si="14"/>
        <v>0</v>
      </c>
      <c r="O32" s="85">
        <f t="shared" si="14"/>
        <v>0</v>
      </c>
      <c r="P32" s="85">
        <f t="shared" si="14"/>
        <v>0</v>
      </c>
      <c r="Q32" s="85">
        <f t="shared" si="14"/>
        <v>0</v>
      </c>
      <c r="R32" s="85">
        <f t="shared" si="14"/>
        <v>0</v>
      </c>
      <c r="S32" s="85">
        <f t="shared" si="14"/>
        <v>0</v>
      </c>
      <c r="T32" s="85">
        <f t="shared" si="14"/>
        <v>0</v>
      </c>
      <c r="U32" s="85">
        <f t="shared" si="14"/>
        <v>0</v>
      </c>
      <c r="V32" s="85">
        <f t="shared" si="14"/>
        <v>0</v>
      </c>
      <c r="W32" s="85">
        <f t="shared" si="14"/>
        <v>0</v>
      </c>
      <c r="X32" s="85">
        <f t="shared" si="14"/>
        <v>0</v>
      </c>
      <c r="Y32" s="85">
        <f t="shared" si="14"/>
        <v>0</v>
      </c>
      <c r="Z32" s="85">
        <f t="shared" si="14"/>
        <v>0</v>
      </c>
      <c r="AA32" s="85">
        <f t="shared" si="14"/>
        <v>0</v>
      </c>
      <c r="AB32" s="85">
        <f t="shared" si="14"/>
        <v>0</v>
      </c>
      <c r="AC32" s="85">
        <f t="shared" si="14"/>
        <v>0</v>
      </c>
      <c r="AD32" s="85">
        <f t="shared" si="14"/>
        <v>0</v>
      </c>
      <c r="AE32" s="85">
        <f t="shared" si="14"/>
        <v>0</v>
      </c>
      <c r="AF32" s="85">
        <f t="shared" si="14"/>
        <v>0</v>
      </c>
      <c r="AG32" s="85">
        <f t="shared" si="14"/>
        <v>0</v>
      </c>
      <c r="AH32" s="85">
        <f t="shared" si="14"/>
        <v>0</v>
      </c>
      <c r="AI32" s="85">
        <f t="shared" si="14"/>
        <v>0</v>
      </c>
      <c r="AJ32" s="85">
        <f t="shared" si="14"/>
        <v>0</v>
      </c>
      <c r="AK32" s="85">
        <f t="shared" si="14"/>
        <v>0</v>
      </c>
      <c r="AL32" s="85">
        <f t="shared" si="14"/>
        <v>0</v>
      </c>
      <c r="AM32" s="85">
        <f t="shared" si="14"/>
        <v>0</v>
      </c>
      <c r="AN32" s="85">
        <f t="shared" si="14"/>
        <v>0</v>
      </c>
      <c r="AO32" s="85">
        <f t="shared" si="14"/>
        <v>0</v>
      </c>
      <c r="AP32" s="85">
        <f t="shared" si="14"/>
        <v>0</v>
      </c>
      <c r="AQ32" s="85">
        <f t="shared" si="14"/>
        <v>0</v>
      </c>
      <c r="AR32" s="85">
        <f t="shared" si="14"/>
        <v>0</v>
      </c>
      <c r="AS32" s="85">
        <f t="shared" si="14"/>
        <v>0</v>
      </c>
      <c r="AT32" s="85">
        <f t="shared" si="14"/>
        <v>0</v>
      </c>
      <c r="AU32" s="85">
        <f t="shared" si="14"/>
        <v>0</v>
      </c>
      <c r="AV32" s="85">
        <f t="shared" si="14"/>
        <v>0</v>
      </c>
      <c r="AW32" s="85">
        <f t="shared" si="14"/>
        <v>0</v>
      </c>
      <c r="AX32" s="211"/>
      <c r="AY32" s="85">
        <f t="shared" si="14"/>
        <v>45420</v>
      </c>
      <c r="AZ32" s="85">
        <f>AZ33</f>
        <v>45420</v>
      </c>
      <c r="BA32" s="84">
        <f t="shared" si="4"/>
        <v>0</v>
      </c>
    </row>
    <row r="33" spans="1:53" ht="31.5">
      <c r="A33" s="44" t="s">
        <v>393</v>
      </c>
      <c r="B33" s="45" t="s">
        <v>364</v>
      </c>
      <c r="C33" s="45">
        <v>12</v>
      </c>
      <c r="D33" s="45" t="s">
        <v>394</v>
      </c>
      <c r="E33" s="45" t="s">
        <v>367</v>
      </c>
      <c r="F33" s="84">
        <f>F34</f>
        <v>45420</v>
      </c>
      <c r="G33" s="84">
        <f>G34</f>
        <v>45420</v>
      </c>
      <c r="H33" s="84">
        <f t="shared" si="0"/>
        <v>0</v>
      </c>
      <c r="I33" s="84">
        <f t="shared" si="14"/>
        <v>0</v>
      </c>
      <c r="J33" s="84">
        <f t="shared" si="14"/>
        <v>0</v>
      </c>
      <c r="K33" s="84">
        <f t="shared" si="14"/>
        <v>0</v>
      </c>
      <c r="L33" s="84">
        <f t="shared" si="14"/>
        <v>0</v>
      </c>
      <c r="M33" s="84">
        <f t="shared" si="14"/>
        <v>0</v>
      </c>
      <c r="N33" s="84">
        <f t="shared" si="14"/>
        <v>0</v>
      </c>
      <c r="O33" s="84">
        <f t="shared" si="14"/>
        <v>0</v>
      </c>
      <c r="P33" s="84">
        <f t="shared" si="14"/>
        <v>0</v>
      </c>
      <c r="Q33" s="84">
        <f t="shared" si="14"/>
        <v>0</v>
      </c>
      <c r="R33" s="84">
        <f t="shared" si="14"/>
        <v>0</v>
      </c>
      <c r="S33" s="84">
        <f t="shared" si="14"/>
        <v>0</v>
      </c>
      <c r="T33" s="84">
        <f t="shared" si="14"/>
        <v>0</v>
      </c>
      <c r="U33" s="84">
        <f t="shared" si="14"/>
        <v>0</v>
      </c>
      <c r="V33" s="84">
        <f t="shared" si="14"/>
        <v>0</v>
      </c>
      <c r="W33" s="84">
        <f t="shared" si="14"/>
        <v>0</v>
      </c>
      <c r="X33" s="84">
        <f t="shared" si="14"/>
        <v>0</v>
      </c>
      <c r="Y33" s="84">
        <f t="shared" si="14"/>
        <v>0</v>
      </c>
      <c r="Z33" s="84">
        <f t="shared" si="14"/>
        <v>0</v>
      </c>
      <c r="AA33" s="84">
        <f t="shared" si="14"/>
        <v>0</v>
      </c>
      <c r="AB33" s="84">
        <f t="shared" si="14"/>
        <v>0</v>
      </c>
      <c r="AC33" s="84">
        <f t="shared" si="14"/>
        <v>0</v>
      </c>
      <c r="AD33" s="84">
        <f t="shared" si="14"/>
        <v>0</v>
      </c>
      <c r="AE33" s="84">
        <f t="shared" si="14"/>
        <v>0</v>
      </c>
      <c r="AF33" s="84">
        <f t="shared" si="14"/>
        <v>0</v>
      </c>
      <c r="AG33" s="84">
        <f t="shared" si="14"/>
        <v>0</v>
      </c>
      <c r="AH33" s="84">
        <f t="shared" si="14"/>
        <v>0</v>
      </c>
      <c r="AI33" s="84">
        <f t="shared" si="14"/>
        <v>0</v>
      </c>
      <c r="AJ33" s="84">
        <f t="shared" si="14"/>
        <v>0</v>
      </c>
      <c r="AK33" s="84">
        <f t="shared" si="14"/>
        <v>0</v>
      </c>
      <c r="AL33" s="84">
        <f t="shared" si="14"/>
        <v>0</v>
      </c>
      <c r="AM33" s="84">
        <f t="shared" si="14"/>
        <v>0</v>
      </c>
      <c r="AN33" s="84">
        <f t="shared" si="14"/>
        <v>0</v>
      </c>
      <c r="AO33" s="84">
        <f t="shared" si="14"/>
        <v>0</v>
      </c>
      <c r="AP33" s="84">
        <f t="shared" si="14"/>
        <v>0</v>
      </c>
      <c r="AQ33" s="84">
        <f t="shared" si="14"/>
        <v>0</v>
      </c>
      <c r="AR33" s="84">
        <f t="shared" si="14"/>
        <v>0</v>
      </c>
      <c r="AS33" s="84">
        <f t="shared" si="14"/>
        <v>0</v>
      </c>
      <c r="AT33" s="84">
        <f t="shared" si="14"/>
        <v>0</v>
      </c>
      <c r="AU33" s="84">
        <f t="shared" si="14"/>
        <v>0</v>
      </c>
      <c r="AV33" s="84">
        <f t="shared" si="14"/>
        <v>0</v>
      </c>
      <c r="AW33" s="84">
        <f t="shared" si="14"/>
        <v>0</v>
      </c>
      <c r="AX33" s="142"/>
      <c r="AY33" s="84">
        <f>AY34</f>
        <v>45420</v>
      </c>
      <c r="AZ33" s="84">
        <f>AZ34</f>
        <v>45420</v>
      </c>
      <c r="BA33" s="84">
        <f t="shared" si="4"/>
        <v>0</v>
      </c>
    </row>
    <row r="34" spans="1:53" ht="31.5">
      <c r="A34" s="44" t="s">
        <v>395</v>
      </c>
      <c r="B34" s="45" t="s">
        <v>364</v>
      </c>
      <c r="C34" s="45">
        <v>12</v>
      </c>
      <c r="D34" s="45" t="s">
        <v>394</v>
      </c>
      <c r="E34" s="45">
        <v>152</v>
      </c>
      <c r="F34" s="84">
        <v>45420</v>
      </c>
      <c r="G34" s="84">
        <f>F34+H34</f>
        <v>45420</v>
      </c>
      <c r="H34" s="84">
        <f t="shared" si="0"/>
        <v>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142"/>
      <c r="AY34" s="84">
        <v>45420</v>
      </c>
      <c r="AZ34" s="84">
        <v>45420</v>
      </c>
      <c r="BA34" s="84">
        <f t="shared" si="4"/>
        <v>0</v>
      </c>
    </row>
    <row r="35" spans="1:53" s="43" customFormat="1" ht="15.75">
      <c r="A35" s="41" t="s">
        <v>396</v>
      </c>
      <c r="B35" s="42" t="s">
        <v>364</v>
      </c>
      <c r="C35" s="42">
        <v>13</v>
      </c>
      <c r="D35" s="42" t="s">
        <v>366</v>
      </c>
      <c r="E35" s="42" t="s">
        <v>367</v>
      </c>
      <c r="F35" s="85">
        <f>F36</f>
        <v>61763</v>
      </c>
      <c r="G35" s="85">
        <f>G36</f>
        <v>61763</v>
      </c>
      <c r="H35" s="84">
        <f t="shared" si="0"/>
        <v>0</v>
      </c>
      <c r="I35" s="85">
        <f aca="true" t="shared" si="15" ref="I35:AZ35">I36</f>
        <v>0</v>
      </c>
      <c r="J35" s="85">
        <f t="shared" si="15"/>
        <v>0</v>
      </c>
      <c r="K35" s="85">
        <f t="shared" si="15"/>
        <v>0</v>
      </c>
      <c r="L35" s="85">
        <f t="shared" si="15"/>
        <v>0</v>
      </c>
      <c r="M35" s="85">
        <f t="shared" si="15"/>
        <v>0</v>
      </c>
      <c r="N35" s="85">
        <f t="shared" si="15"/>
        <v>0</v>
      </c>
      <c r="O35" s="85">
        <f t="shared" si="15"/>
        <v>0</v>
      </c>
      <c r="P35" s="85">
        <f t="shared" si="15"/>
        <v>0</v>
      </c>
      <c r="Q35" s="85">
        <f t="shared" si="15"/>
        <v>0</v>
      </c>
      <c r="R35" s="85">
        <f t="shared" si="15"/>
        <v>0</v>
      </c>
      <c r="S35" s="85">
        <f t="shared" si="15"/>
        <v>0</v>
      </c>
      <c r="T35" s="85">
        <f t="shared" si="15"/>
        <v>0</v>
      </c>
      <c r="U35" s="85">
        <f t="shared" si="15"/>
        <v>0</v>
      </c>
      <c r="V35" s="85">
        <f t="shared" si="15"/>
        <v>0</v>
      </c>
      <c r="W35" s="85">
        <f t="shared" si="15"/>
        <v>0</v>
      </c>
      <c r="X35" s="85">
        <f t="shared" si="15"/>
        <v>0</v>
      </c>
      <c r="Y35" s="85">
        <f t="shared" si="15"/>
        <v>0</v>
      </c>
      <c r="Z35" s="85">
        <f t="shared" si="15"/>
        <v>0</v>
      </c>
      <c r="AA35" s="85">
        <f t="shared" si="15"/>
        <v>0</v>
      </c>
      <c r="AB35" s="85">
        <f t="shared" si="15"/>
        <v>0</v>
      </c>
      <c r="AC35" s="85">
        <f t="shared" si="15"/>
        <v>0</v>
      </c>
      <c r="AD35" s="85">
        <f t="shared" si="15"/>
        <v>0</v>
      </c>
      <c r="AE35" s="85">
        <f t="shared" si="15"/>
        <v>0</v>
      </c>
      <c r="AF35" s="85">
        <f t="shared" si="15"/>
        <v>0</v>
      </c>
      <c r="AG35" s="85">
        <f t="shared" si="15"/>
        <v>0</v>
      </c>
      <c r="AH35" s="85">
        <f t="shared" si="15"/>
        <v>0</v>
      </c>
      <c r="AI35" s="85">
        <f t="shared" si="15"/>
        <v>0</v>
      </c>
      <c r="AJ35" s="85">
        <f t="shared" si="15"/>
        <v>0</v>
      </c>
      <c r="AK35" s="85">
        <f t="shared" si="15"/>
        <v>0</v>
      </c>
      <c r="AL35" s="85">
        <f t="shared" si="15"/>
        <v>0</v>
      </c>
      <c r="AM35" s="85">
        <f t="shared" si="15"/>
        <v>0</v>
      </c>
      <c r="AN35" s="85">
        <f t="shared" si="15"/>
        <v>0</v>
      </c>
      <c r="AO35" s="85">
        <f t="shared" si="15"/>
        <v>0</v>
      </c>
      <c r="AP35" s="85">
        <f t="shared" si="15"/>
        <v>0</v>
      </c>
      <c r="AQ35" s="85">
        <f t="shared" si="15"/>
        <v>0</v>
      </c>
      <c r="AR35" s="85">
        <f t="shared" si="15"/>
        <v>0</v>
      </c>
      <c r="AS35" s="85">
        <f t="shared" si="15"/>
        <v>0</v>
      </c>
      <c r="AT35" s="85">
        <f t="shared" si="15"/>
        <v>0</v>
      </c>
      <c r="AU35" s="85">
        <f t="shared" si="15"/>
        <v>0</v>
      </c>
      <c r="AV35" s="85">
        <f t="shared" si="15"/>
        <v>0</v>
      </c>
      <c r="AW35" s="85">
        <f t="shared" si="15"/>
        <v>0</v>
      </c>
      <c r="AX35" s="211"/>
      <c r="AY35" s="85">
        <f t="shared" si="15"/>
        <v>40763</v>
      </c>
      <c r="AZ35" s="85">
        <f t="shared" si="15"/>
        <v>40763</v>
      </c>
      <c r="BA35" s="84">
        <f t="shared" si="4"/>
        <v>0</v>
      </c>
    </row>
    <row r="36" spans="1:53" ht="31.5">
      <c r="A36" s="44" t="s">
        <v>398</v>
      </c>
      <c r="B36" s="45" t="s">
        <v>364</v>
      </c>
      <c r="C36" s="45">
        <v>13</v>
      </c>
      <c r="D36" s="45" t="s">
        <v>397</v>
      </c>
      <c r="E36" s="45">
        <v>184</v>
      </c>
      <c r="F36" s="84">
        <v>61763</v>
      </c>
      <c r="G36" s="84">
        <f>F36+H36</f>
        <v>61763</v>
      </c>
      <c r="H36" s="84">
        <f t="shared" si="0"/>
        <v>0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142"/>
      <c r="AY36" s="84">
        <v>40763</v>
      </c>
      <c r="AZ36" s="84">
        <v>40763</v>
      </c>
      <c r="BA36" s="84">
        <f t="shared" si="4"/>
        <v>0</v>
      </c>
    </row>
    <row r="37" spans="1:53" s="43" customFormat="1" ht="31.5">
      <c r="A37" s="41" t="s">
        <v>200</v>
      </c>
      <c r="B37" s="42" t="s">
        <v>364</v>
      </c>
      <c r="C37" s="42">
        <v>15</v>
      </c>
      <c r="D37" s="42" t="s">
        <v>366</v>
      </c>
      <c r="E37" s="42" t="s">
        <v>367</v>
      </c>
      <c r="F37" s="85">
        <f aca="true" t="shared" si="16" ref="F37:N37">F38+F43+F41+F47+F45</f>
        <v>98798</v>
      </c>
      <c r="G37" s="85">
        <f t="shared" si="16"/>
        <v>99526</v>
      </c>
      <c r="H37" s="85">
        <f t="shared" si="16"/>
        <v>728</v>
      </c>
      <c r="I37" s="85">
        <f t="shared" si="16"/>
        <v>385</v>
      </c>
      <c r="J37" s="85">
        <f t="shared" si="16"/>
        <v>343</v>
      </c>
      <c r="K37" s="85">
        <f t="shared" si="16"/>
        <v>0</v>
      </c>
      <c r="L37" s="85">
        <f t="shared" si="16"/>
        <v>0</v>
      </c>
      <c r="M37" s="85">
        <f t="shared" si="16"/>
        <v>0</v>
      </c>
      <c r="N37" s="85">
        <f t="shared" si="16"/>
        <v>0</v>
      </c>
      <c r="O37" s="85">
        <f aca="true" t="shared" si="17" ref="O37:AW37">O38+O43+O41+O47+O45</f>
        <v>0</v>
      </c>
      <c r="P37" s="85">
        <f t="shared" si="17"/>
        <v>0</v>
      </c>
      <c r="Q37" s="85">
        <f t="shared" si="17"/>
        <v>0</v>
      </c>
      <c r="R37" s="85">
        <f t="shared" si="17"/>
        <v>0</v>
      </c>
      <c r="S37" s="85">
        <f t="shared" si="17"/>
        <v>0</v>
      </c>
      <c r="T37" s="85">
        <f t="shared" si="17"/>
        <v>0</v>
      </c>
      <c r="U37" s="85">
        <f t="shared" si="17"/>
        <v>0</v>
      </c>
      <c r="V37" s="85">
        <f t="shared" si="17"/>
        <v>0</v>
      </c>
      <c r="W37" s="85">
        <f t="shared" si="17"/>
        <v>0</v>
      </c>
      <c r="X37" s="85">
        <f t="shared" si="17"/>
        <v>0</v>
      </c>
      <c r="Y37" s="85">
        <f t="shared" si="17"/>
        <v>0</v>
      </c>
      <c r="Z37" s="85">
        <f t="shared" si="17"/>
        <v>0</v>
      </c>
      <c r="AA37" s="85">
        <f t="shared" si="17"/>
        <v>0</v>
      </c>
      <c r="AB37" s="85">
        <f t="shared" si="17"/>
        <v>0</v>
      </c>
      <c r="AC37" s="85">
        <f t="shared" si="17"/>
        <v>0</v>
      </c>
      <c r="AD37" s="85">
        <f t="shared" si="17"/>
        <v>0</v>
      </c>
      <c r="AE37" s="85">
        <f t="shared" si="17"/>
        <v>0</v>
      </c>
      <c r="AF37" s="85">
        <f t="shared" si="17"/>
        <v>0</v>
      </c>
      <c r="AG37" s="85">
        <f t="shared" si="17"/>
        <v>0</v>
      </c>
      <c r="AH37" s="85">
        <f t="shared" si="17"/>
        <v>0</v>
      </c>
      <c r="AI37" s="85">
        <f t="shared" si="17"/>
        <v>0</v>
      </c>
      <c r="AJ37" s="85">
        <f t="shared" si="17"/>
        <v>0</v>
      </c>
      <c r="AK37" s="85">
        <f t="shared" si="17"/>
        <v>0</v>
      </c>
      <c r="AL37" s="85">
        <f t="shared" si="17"/>
        <v>0</v>
      </c>
      <c r="AM37" s="85">
        <f t="shared" si="17"/>
        <v>0</v>
      </c>
      <c r="AN37" s="85">
        <f t="shared" si="17"/>
        <v>0</v>
      </c>
      <c r="AO37" s="85">
        <f t="shared" si="17"/>
        <v>0</v>
      </c>
      <c r="AP37" s="85">
        <f t="shared" si="17"/>
        <v>0</v>
      </c>
      <c r="AQ37" s="85">
        <f t="shared" si="17"/>
        <v>0</v>
      </c>
      <c r="AR37" s="85">
        <f t="shared" si="17"/>
        <v>0</v>
      </c>
      <c r="AS37" s="85">
        <f t="shared" si="17"/>
        <v>0</v>
      </c>
      <c r="AT37" s="85">
        <f t="shared" si="17"/>
        <v>0</v>
      </c>
      <c r="AU37" s="85">
        <f t="shared" si="17"/>
        <v>0</v>
      </c>
      <c r="AV37" s="85">
        <f t="shared" si="17"/>
        <v>0</v>
      </c>
      <c r="AW37" s="85">
        <f t="shared" si="17"/>
        <v>0</v>
      </c>
      <c r="AX37" s="211"/>
      <c r="AY37" s="85">
        <f>AY38+AY43+AY41</f>
        <v>95212</v>
      </c>
      <c r="AZ37" s="85">
        <f>AZ38+AZ43+AZ41</f>
        <v>95212</v>
      </c>
      <c r="BA37" s="84">
        <f t="shared" si="4"/>
        <v>0</v>
      </c>
    </row>
    <row r="38" spans="1:53" ht="31.5">
      <c r="A38" s="44" t="s">
        <v>201</v>
      </c>
      <c r="B38" s="45" t="s">
        <v>364</v>
      </c>
      <c r="C38" s="45">
        <v>15</v>
      </c>
      <c r="D38" s="45" t="s">
        <v>373</v>
      </c>
      <c r="E38" s="45" t="s">
        <v>367</v>
      </c>
      <c r="F38" s="84">
        <f>F39+F40</f>
        <v>52337</v>
      </c>
      <c r="G38" s="84">
        <f>G39+G40</f>
        <v>51187</v>
      </c>
      <c r="H38" s="84">
        <f t="shared" si="0"/>
        <v>-1150</v>
      </c>
      <c r="I38" s="84">
        <f>I39+I40</f>
        <v>0</v>
      </c>
      <c r="J38" s="84">
        <f aca="true" t="shared" si="18" ref="J38:AD38">J39+J40</f>
        <v>0</v>
      </c>
      <c r="K38" s="84">
        <f t="shared" si="18"/>
        <v>0</v>
      </c>
      <c r="L38" s="84">
        <f t="shared" si="18"/>
        <v>0</v>
      </c>
      <c r="M38" s="84">
        <f t="shared" si="18"/>
        <v>0</v>
      </c>
      <c r="N38" s="84">
        <f t="shared" si="18"/>
        <v>-1150</v>
      </c>
      <c r="O38" s="84">
        <f t="shared" si="18"/>
        <v>0</v>
      </c>
      <c r="P38" s="84">
        <f>P39+P40</f>
        <v>0</v>
      </c>
      <c r="Q38" s="84">
        <f t="shared" si="18"/>
        <v>0</v>
      </c>
      <c r="R38" s="84">
        <f t="shared" si="18"/>
        <v>0</v>
      </c>
      <c r="S38" s="84">
        <f t="shared" si="18"/>
        <v>0</v>
      </c>
      <c r="T38" s="84">
        <f t="shared" si="18"/>
        <v>0</v>
      </c>
      <c r="U38" s="84">
        <f t="shared" si="18"/>
        <v>0</v>
      </c>
      <c r="V38" s="84">
        <f t="shared" si="18"/>
        <v>0</v>
      </c>
      <c r="W38" s="84">
        <f t="shared" si="18"/>
        <v>0</v>
      </c>
      <c r="X38" s="84">
        <f t="shared" si="18"/>
        <v>0</v>
      </c>
      <c r="Y38" s="84">
        <f t="shared" si="18"/>
        <v>0</v>
      </c>
      <c r="Z38" s="84">
        <f t="shared" si="18"/>
        <v>0</v>
      </c>
      <c r="AA38" s="84">
        <f t="shared" si="18"/>
        <v>0</v>
      </c>
      <c r="AB38" s="84">
        <f t="shared" si="18"/>
        <v>0</v>
      </c>
      <c r="AC38" s="84">
        <f t="shared" si="18"/>
        <v>0</v>
      </c>
      <c r="AD38" s="84">
        <f t="shared" si="18"/>
        <v>0</v>
      </c>
      <c r="AE38" s="84">
        <f aca="true" t="shared" si="19" ref="AE38:AW38">AE39+AE40</f>
        <v>0</v>
      </c>
      <c r="AF38" s="84">
        <f t="shared" si="19"/>
        <v>0</v>
      </c>
      <c r="AG38" s="84">
        <f t="shared" si="19"/>
        <v>0</v>
      </c>
      <c r="AH38" s="84">
        <f t="shared" si="19"/>
        <v>0</v>
      </c>
      <c r="AI38" s="84">
        <f t="shared" si="19"/>
        <v>0</v>
      </c>
      <c r="AJ38" s="84">
        <f t="shared" si="19"/>
        <v>0</v>
      </c>
      <c r="AK38" s="84">
        <f t="shared" si="19"/>
        <v>0</v>
      </c>
      <c r="AL38" s="84">
        <f t="shared" si="19"/>
        <v>0</v>
      </c>
      <c r="AM38" s="84">
        <f t="shared" si="19"/>
        <v>0</v>
      </c>
      <c r="AN38" s="84">
        <f t="shared" si="19"/>
        <v>0</v>
      </c>
      <c r="AO38" s="84">
        <f t="shared" si="19"/>
        <v>0</v>
      </c>
      <c r="AP38" s="84">
        <f t="shared" si="19"/>
        <v>0</v>
      </c>
      <c r="AQ38" s="84">
        <f t="shared" si="19"/>
        <v>0</v>
      </c>
      <c r="AR38" s="84">
        <f t="shared" si="19"/>
        <v>0</v>
      </c>
      <c r="AS38" s="84">
        <f t="shared" si="19"/>
        <v>0</v>
      </c>
      <c r="AT38" s="84">
        <f t="shared" si="19"/>
        <v>0</v>
      </c>
      <c r="AU38" s="84">
        <f t="shared" si="19"/>
        <v>0</v>
      </c>
      <c r="AV38" s="84">
        <f t="shared" si="19"/>
        <v>0</v>
      </c>
      <c r="AW38" s="84">
        <f t="shared" si="19"/>
        <v>0</v>
      </c>
      <c r="AX38" s="142"/>
      <c r="AY38" s="84">
        <f>AY39+AY40</f>
        <v>52337</v>
      </c>
      <c r="AZ38" s="84">
        <f>AZ39+AZ40</f>
        <v>52337</v>
      </c>
      <c r="BA38" s="84">
        <f t="shared" si="4"/>
        <v>0</v>
      </c>
    </row>
    <row r="39" spans="1:53" ht="15.75">
      <c r="A39" s="44" t="s">
        <v>378</v>
      </c>
      <c r="B39" s="45" t="s">
        <v>364</v>
      </c>
      <c r="C39" s="45">
        <v>15</v>
      </c>
      <c r="D39" s="45" t="s">
        <v>373</v>
      </c>
      <c r="E39" s="45" t="s">
        <v>379</v>
      </c>
      <c r="F39" s="84">
        <v>51187</v>
      </c>
      <c r="G39" s="84">
        <f>F39+H39</f>
        <v>51187</v>
      </c>
      <c r="H39" s="84">
        <f t="shared" si="0"/>
        <v>0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142"/>
      <c r="AY39" s="84">
        <v>51187</v>
      </c>
      <c r="AZ39" s="84">
        <v>51187</v>
      </c>
      <c r="BA39" s="84">
        <f t="shared" si="4"/>
        <v>0</v>
      </c>
    </row>
    <row r="40" spans="1:53" ht="31.5">
      <c r="A40" s="44" t="s">
        <v>399</v>
      </c>
      <c r="B40" s="45" t="s">
        <v>364</v>
      </c>
      <c r="C40" s="45">
        <v>15</v>
      </c>
      <c r="D40" s="45" t="s">
        <v>373</v>
      </c>
      <c r="E40" s="45" t="s">
        <v>400</v>
      </c>
      <c r="F40" s="84">
        <v>1150</v>
      </c>
      <c r="G40" s="84">
        <f>F40+H40</f>
        <v>0</v>
      </c>
      <c r="H40" s="84">
        <f t="shared" si="0"/>
        <v>-1150</v>
      </c>
      <c r="I40" s="84"/>
      <c r="J40" s="84"/>
      <c r="K40" s="84"/>
      <c r="L40" s="84"/>
      <c r="M40" s="84"/>
      <c r="N40" s="84">
        <v>-1150</v>
      </c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142"/>
      <c r="AY40" s="84">
        <v>1150</v>
      </c>
      <c r="AZ40" s="84">
        <v>1150</v>
      </c>
      <c r="BA40" s="84">
        <f t="shared" si="4"/>
        <v>0</v>
      </c>
    </row>
    <row r="41" spans="1:53" ht="63">
      <c r="A41" s="44" t="s">
        <v>401</v>
      </c>
      <c r="B41" s="45" t="s">
        <v>364</v>
      </c>
      <c r="C41" s="45">
        <v>15</v>
      </c>
      <c r="D41" s="45" t="s">
        <v>402</v>
      </c>
      <c r="E41" s="45" t="s">
        <v>367</v>
      </c>
      <c r="F41" s="84">
        <f aca="true" t="shared" si="20" ref="F41:AZ41">F42</f>
        <v>17059.7</v>
      </c>
      <c r="G41" s="84">
        <f t="shared" si="20"/>
        <v>17254.7</v>
      </c>
      <c r="H41" s="84">
        <f t="shared" si="0"/>
        <v>195</v>
      </c>
      <c r="I41" s="84">
        <f t="shared" si="20"/>
        <v>0</v>
      </c>
      <c r="J41" s="84">
        <f t="shared" si="20"/>
        <v>195</v>
      </c>
      <c r="K41" s="84">
        <f t="shared" si="20"/>
        <v>0</v>
      </c>
      <c r="L41" s="84">
        <f t="shared" si="20"/>
        <v>0</v>
      </c>
      <c r="M41" s="84">
        <f t="shared" si="20"/>
        <v>0</v>
      </c>
      <c r="N41" s="84">
        <f t="shared" si="20"/>
        <v>0</v>
      </c>
      <c r="O41" s="84">
        <f t="shared" si="20"/>
        <v>0</v>
      </c>
      <c r="P41" s="84">
        <f t="shared" si="20"/>
        <v>0</v>
      </c>
      <c r="Q41" s="84">
        <f t="shared" si="20"/>
        <v>0</v>
      </c>
      <c r="R41" s="84">
        <f t="shared" si="20"/>
        <v>0</v>
      </c>
      <c r="S41" s="84">
        <f t="shared" si="20"/>
        <v>0</v>
      </c>
      <c r="T41" s="84">
        <f t="shared" si="20"/>
        <v>0</v>
      </c>
      <c r="U41" s="84">
        <f t="shared" si="20"/>
        <v>0</v>
      </c>
      <c r="V41" s="84">
        <f t="shared" si="20"/>
        <v>0</v>
      </c>
      <c r="W41" s="84">
        <f t="shared" si="20"/>
        <v>0</v>
      </c>
      <c r="X41" s="84">
        <f t="shared" si="20"/>
        <v>0</v>
      </c>
      <c r="Y41" s="84">
        <f t="shared" si="20"/>
        <v>0</v>
      </c>
      <c r="Z41" s="84">
        <f t="shared" si="20"/>
        <v>0</v>
      </c>
      <c r="AA41" s="84">
        <f t="shared" si="20"/>
        <v>0</v>
      </c>
      <c r="AB41" s="84">
        <f t="shared" si="20"/>
        <v>0</v>
      </c>
      <c r="AC41" s="84">
        <f t="shared" si="20"/>
        <v>0</v>
      </c>
      <c r="AD41" s="84">
        <f t="shared" si="20"/>
        <v>0</v>
      </c>
      <c r="AE41" s="84">
        <f t="shared" si="20"/>
        <v>0</v>
      </c>
      <c r="AF41" s="84">
        <f t="shared" si="20"/>
        <v>0</v>
      </c>
      <c r="AG41" s="84">
        <f t="shared" si="20"/>
        <v>0</v>
      </c>
      <c r="AH41" s="84">
        <f t="shared" si="20"/>
        <v>0</v>
      </c>
      <c r="AI41" s="84">
        <f t="shared" si="20"/>
        <v>0</v>
      </c>
      <c r="AJ41" s="84">
        <f t="shared" si="20"/>
        <v>0</v>
      </c>
      <c r="AK41" s="84">
        <f t="shared" si="20"/>
        <v>0</v>
      </c>
      <c r="AL41" s="84">
        <f t="shared" si="20"/>
        <v>0</v>
      </c>
      <c r="AM41" s="84">
        <f t="shared" si="20"/>
        <v>0</v>
      </c>
      <c r="AN41" s="84">
        <f t="shared" si="20"/>
        <v>0</v>
      </c>
      <c r="AO41" s="84">
        <f t="shared" si="20"/>
        <v>0</v>
      </c>
      <c r="AP41" s="84">
        <f t="shared" si="20"/>
        <v>0</v>
      </c>
      <c r="AQ41" s="84">
        <f t="shared" si="20"/>
        <v>0</v>
      </c>
      <c r="AR41" s="84">
        <f t="shared" si="20"/>
        <v>0</v>
      </c>
      <c r="AS41" s="84">
        <f t="shared" si="20"/>
        <v>0</v>
      </c>
      <c r="AT41" s="84">
        <f t="shared" si="20"/>
        <v>0</v>
      </c>
      <c r="AU41" s="84">
        <f t="shared" si="20"/>
        <v>0</v>
      </c>
      <c r="AV41" s="84">
        <f t="shared" si="20"/>
        <v>0</v>
      </c>
      <c r="AW41" s="84">
        <f t="shared" si="20"/>
        <v>0</v>
      </c>
      <c r="AX41" s="142"/>
      <c r="AY41" s="84">
        <f t="shared" si="20"/>
        <v>17059.7</v>
      </c>
      <c r="AZ41" s="84">
        <f t="shared" si="20"/>
        <v>17059.7</v>
      </c>
      <c r="BA41" s="84">
        <f t="shared" si="4"/>
        <v>0</v>
      </c>
    </row>
    <row r="42" spans="1:53" ht="31.5">
      <c r="A42" s="44" t="s">
        <v>403</v>
      </c>
      <c r="B42" s="45" t="s">
        <v>364</v>
      </c>
      <c r="C42" s="45">
        <v>15</v>
      </c>
      <c r="D42" s="45" t="s">
        <v>402</v>
      </c>
      <c r="E42" s="45">
        <v>216</v>
      </c>
      <c r="F42" s="84">
        <v>17059.7</v>
      </c>
      <c r="G42" s="84">
        <f>F42+H42</f>
        <v>17254.7</v>
      </c>
      <c r="H42" s="84">
        <f t="shared" si="0"/>
        <v>195</v>
      </c>
      <c r="I42" s="84"/>
      <c r="J42" s="84">
        <v>195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142"/>
      <c r="AY42" s="84">
        <v>17059.7</v>
      </c>
      <c r="AZ42" s="84">
        <v>17059.7</v>
      </c>
      <c r="BA42" s="84">
        <f t="shared" si="4"/>
        <v>0</v>
      </c>
    </row>
    <row r="43" spans="1:53" ht="31.5">
      <c r="A43" s="44" t="s">
        <v>404</v>
      </c>
      <c r="B43" s="45" t="s">
        <v>364</v>
      </c>
      <c r="C43" s="45">
        <v>15</v>
      </c>
      <c r="D43" s="45" t="s">
        <v>405</v>
      </c>
      <c r="E43" s="45" t="s">
        <v>367</v>
      </c>
      <c r="F43" s="84">
        <f aca="true" t="shared" si="21" ref="F43:AZ47">F44</f>
        <v>29401.3</v>
      </c>
      <c r="G43" s="84">
        <f t="shared" si="21"/>
        <v>29549.3</v>
      </c>
      <c r="H43" s="84">
        <f t="shared" si="0"/>
        <v>148</v>
      </c>
      <c r="I43" s="84">
        <f t="shared" si="21"/>
        <v>0</v>
      </c>
      <c r="J43" s="84">
        <f t="shared" si="21"/>
        <v>148</v>
      </c>
      <c r="K43" s="84">
        <f t="shared" si="21"/>
        <v>0</v>
      </c>
      <c r="L43" s="84">
        <f t="shared" si="21"/>
        <v>0</v>
      </c>
      <c r="M43" s="84">
        <f t="shared" si="21"/>
        <v>0</v>
      </c>
      <c r="N43" s="84">
        <f t="shared" si="21"/>
        <v>0</v>
      </c>
      <c r="O43" s="84">
        <f t="shared" si="21"/>
        <v>0</v>
      </c>
      <c r="P43" s="84">
        <f t="shared" si="21"/>
        <v>0</v>
      </c>
      <c r="Q43" s="84">
        <f t="shared" si="21"/>
        <v>0</v>
      </c>
      <c r="R43" s="84">
        <f t="shared" si="21"/>
        <v>0</v>
      </c>
      <c r="S43" s="84">
        <f t="shared" si="21"/>
        <v>0</v>
      </c>
      <c r="T43" s="84">
        <f t="shared" si="21"/>
        <v>0</v>
      </c>
      <c r="U43" s="84">
        <f t="shared" si="21"/>
        <v>0</v>
      </c>
      <c r="V43" s="84">
        <f t="shared" si="21"/>
        <v>0</v>
      </c>
      <c r="W43" s="84">
        <f t="shared" si="21"/>
        <v>0</v>
      </c>
      <c r="X43" s="84">
        <f t="shared" si="21"/>
        <v>0</v>
      </c>
      <c r="Y43" s="84">
        <f t="shared" si="21"/>
        <v>0</v>
      </c>
      <c r="Z43" s="84">
        <f t="shared" si="21"/>
        <v>0</v>
      </c>
      <c r="AA43" s="84">
        <f t="shared" si="21"/>
        <v>0</v>
      </c>
      <c r="AB43" s="84">
        <f t="shared" si="21"/>
        <v>0</v>
      </c>
      <c r="AC43" s="84">
        <f t="shared" si="21"/>
        <v>0</v>
      </c>
      <c r="AD43" s="84">
        <f t="shared" si="21"/>
        <v>0</v>
      </c>
      <c r="AE43" s="84">
        <f t="shared" si="21"/>
        <v>0</v>
      </c>
      <c r="AF43" s="84">
        <f t="shared" si="21"/>
        <v>0</v>
      </c>
      <c r="AG43" s="84">
        <f t="shared" si="21"/>
        <v>0</v>
      </c>
      <c r="AH43" s="84">
        <f t="shared" si="21"/>
        <v>0</v>
      </c>
      <c r="AI43" s="84">
        <f t="shared" si="21"/>
        <v>0</v>
      </c>
      <c r="AJ43" s="84">
        <f t="shared" si="21"/>
        <v>0</v>
      </c>
      <c r="AK43" s="84">
        <f t="shared" si="21"/>
        <v>0</v>
      </c>
      <c r="AL43" s="84">
        <f t="shared" si="21"/>
        <v>0</v>
      </c>
      <c r="AM43" s="84">
        <f t="shared" si="21"/>
        <v>0</v>
      </c>
      <c r="AN43" s="84">
        <f t="shared" si="21"/>
        <v>0</v>
      </c>
      <c r="AO43" s="84">
        <f t="shared" si="21"/>
        <v>0</v>
      </c>
      <c r="AP43" s="84">
        <f t="shared" si="21"/>
        <v>0</v>
      </c>
      <c r="AQ43" s="84">
        <f t="shared" si="21"/>
        <v>0</v>
      </c>
      <c r="AR43" s="84">
        <f t="shared" si="21"/>
        <v>0</v>
      </c>
      <c r="AS43" s="84">
        <f t="shared" si="21"/>
        <v>0</v>
      </c>
      <c r="AT43" s="84">
        <f t="shared" si="21"/>
        <v>0</v>
      </c>
      <c r="AU43" s="84">
        <f t="shared" si="21"/>
        <v>0</v>
      </c>
      <c r="AV43" s="84">
        <f t="shared" si="21"/>
        <v>0</v>
      </c>
      <c r="AW43" s="84">
        <f t="shared" si="21"/>
        <v>0</v>
      </c>
      <c r="AX43" s="142"/>
      <c r="AY43" s="84">
        <f t="shared" si="21"/>
        <v>25815.3</v>
      </c>
      <c r="AZ43" s="84">
        <f t="shared" si="21"/>
        <v>25815.3</v>
      </c>
      <c r="BA43" s="84">
        <f t="shared" si="4"/>
        <v>0</v>
      </c>
    </row>
    <row r="44" spans="1:53" ht="31.5">
      <c r="A44" s="44" t="s">
        <v>399</v>
      </c>
      <c r="B44" s="45" t="s">
        <v>364</v>
      </c>
      <c r="C44" s="45">
        <v>15</v>
      </c>
      <c r="D44" s="45" t="s">
        <v>405</v>
      </c>
      <c r="E44" s="45" t="s">
        <v>400</v>
      </c>
      <c r="F44" s="84">
        <v>29401.3</v>
      </c>
      <c r="G44" s="84">
        <f>F44+H44</f>
        <v>29549.3</v>
      </c>
      <c r="H44" s="84">
        <f t="shared" si="0"/>
        <v>148</v>
      </c>
      <c r="I44" s="84"/>
      <c r="J44" s="84">
        <v>148</v>
      </c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142"/>
      <c r="AY44" s="84">
        <v>25815.3</v>
      </c>
      <c r="AZ44" s="84">
        <v>25815.3</v>
      </c>
      <c r="BA44" s="84">
        <f t="shared" si="4"/>
        <v>0</v>
      </c>
    </row>
    <row r="45" spans="1:53" ht="47.25">
      <c r="A45" s="44" t="s">
        <v>74</v>
      </c>
      <c r="B45" s="45" t="s">
        <v>364</v>
      </c>
      <c r="C45" s="45">
        <v>15</v>
      </c>
      <c r="D45" s="45" t="s">
        <v>75</v>
      </c>
      <c r="E45" s="45" t="s">
        <v>367</v>
      </c>
      <c r="F45" s="84">
        <f t="shared" si="21"/>
        <v>0</v>
      </c>
      <c r="G45" s="84">
        <f t="shared" si="21"/>
        <v>1150</v>
      </c>
      <c r="H45" s="84">
        <f>SUM(I45:AX45)</f>
        <v>1150</v>
      </c>
      <c r="I45" s="84">
        <f t="shared" si="21"/>
        <v>0</v>
      </c>
      <c r="J45" s="84">
        <f t="shared" si="21"/>
        <v>0</v>
      </c>
      <c r="K45" s="84">
        <f t="shared" si="21"/>
        <v>0</v>
      </c>
      <c r="L45" s="84">
        <f t="shared" si="21"/>
        <v>0</v>
      </c>
      <c r="M45" s="84">
        <f t="shared" si="21"/>
        <v>0</v>
      </c>
      <c r="N45" s="84">
        <f t="shared" si="21"/>
        <v>1150</v>
      </c>
      <c r="O45" s="84">
        <f t="shared" si="21"/>
        <v>0</v>
      </c>
      <c r="P45" s="84">
        <f t="shared" si="21"/>
        <v>0</v>
      </c>
      <c r="Q45" s="84">
        <f t="shared" si="21"/>
        <v>0</v>
      </c>
      <c r="R45" s="84">
        <f t="shared" si="21"/>
        <v>0</v>
      </c>
      <c r="S45" s="84">
        <f t="shared" si="21"/>
        <v>0</v>
      </c>
      <c r="T45" s="84">
        <f t="shared" si="21"/>
        <v>0</v>
      </c>
      <c r="U45" s="84">
        <f t="shared" si="21"/>
        <v>0</v>
      </c>
      <c r="V45" s="84">
        <f t="shared" si="21"/>
        <v>0</v>
      </c>
      <c r="W45" s="84">
        <f t="shared" si="21"/>
        <v>0</v>
      </c>
      <c r="X45" s="84">
        <f t="shared" si="21"/>
        <v>0</v>
      </c>
      <c r="Y45" s="84">
        <f t="shared" si="21"/>
        <v>0</v>
      </c>
      <c r="Z45" s="84">
        <f t="shared" si="21"/>
        <v>0</v>
      </c>
      <c r="AA45" s="84">
        <f t="shared" si="21"/>
        <v>0</v>
      </c>
      <c r="AB45" s="84">
        <f t="shared" si="21"/>
        <v>0</v>
      </c>
      <c r="AC45" s="84">
        <f t="shared" si="21"/>
        <v>0</v>
      </c>
      <c r="AD45" s="84">
        <f t="shared" si="21"/>
        <v>0</v>
      </c>
      <c r="AE45" s="84">
        <f t="shared" si="21"/>
        <v>0</v>
      </c>
      <c r="AF45" s="84">
        <f t="shared" si="21"/>
        <v>0</v>
      </c>
      <c r="AG45" s="84">
        <f t="shared" si="21"/>
        <v>0</v>
      </c>
      <c r="AH45" s="84">
        <f t="shared" si="21"/>
        <v>0</v>
      </c>
      <c r="AI45" s="84">
        <f t="shared" si="21"/>
        <v>0</v>
      </c>
      <c r="AJ45" s="84">
        <f t="shared" si="21"/>
        <v>0</v>
      </c>
      <c r="AK45" s="84">
        <f t="shared" si="21"/>
        <v>0</v>
      </c>
      <c r="AL45" s="84">
        <f t="shared" si="21"/>
        <v>0</v>
      </c>
      <c r="AM45" s="84">
        <f t="shared" si="21"/>
        <v>0</v>
      </c>
      <c r="AN45" s="84">
        <f t="shared" si="21"/>
        <v>0</v>
      </c>
      <c r="AO45" s="84">
        <f t="shared" si="21"/>
        <v>0</v>
      </c>
      <c r="AP45" s="84">
        <f t="shared" si="21"/>
        <v>0</v>
      </c>
      <c r="AQ45" s="84">
        <f t="shared" si="21"/>
        <v>0</v>
      </c>
      <c r="AR45" s="84">
        <f t="shared" si="21"/>
        <v>0</v>
      </c>
      <c r="AS45" s="84">
        <f t="shared" si="21"/>
        <v>0</v>
      </c>
      <c r="AT45" s="84">
        <f t="shared" si="21"/>
        <v>0</v>
      </c>
      <c r="AU45" s="84">
        <f t="shared" si="21"/>
        <v>0</v>
      </c>
      <c r="AV45" s="84">
        <f t="shared" si="21"/>
        <v>0</v>
      </c>
      <c r="AW45" s="84">
        <f t="shared" si="21"/>
        <v>0</v>
      </c>
      <c r="AX45" s="142"/>
      <c r="AY45" s="84">
        <f t="shared" si="21"/>
        <v>25815.3</v>
      </c>
      <c r="AZ45" s="84">
        <f t="shared" si="21"/>
        <v>25815.3</v>
      </c>
      <c r="BA45" s="84">
        <f>AZ45-AY45</f>
        <v>0</v>
      </c>
    </row>
    <row r="46" spans="1:53" ht="33.75" customHeight="1">
      <c r="A46" s="44" t="s">
        <v>399</v>
      </c>
      <c r="B46" s="45" t="s">
        <v>364</v>
      </c>
      <c r="C46" s="45">
        <v>15</v>
      </c>
      <c r="D46" s="45" t="s">
        <v>75</v>
      </c>
      <c r="E46" s="45" t="s">
        <v>400</v>
      </c>
      <c r="F46" s="84"/>
      <c r="G46" s="84">
        <f>F46+H46</f>
        <v>1150</v>
      </c>
      <c r="H46" s="84">
        <f>SUM(I46:AX46)</f>
        <v>1150</v>
      </c>
      <c r="I46" s="84"/>
      <c r="J46" s="84"/>
      <c r="K46" s="84"/>
      <c r="L46" s="84"/>
      <c r="M46" s="84"/>
      <c r="N46" s="84">
        <v>1150</v>
      </c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142"/>
      <c r="AY46" s="84">
        <v>25815.3</v>
      </c>
      <c r="AZ46" s="84">
        <v>25815.3</v>
      </c>
      <c r="BA46" s="84">
        <f>AZ46-AY46</f>
        <v>0</v>
      </c>
    </row>
    <row r="47" spans="1:53" ht="15.75">
      <c r="A47" s="44" t="s">
        <v>127</v>
      </c>
      <c r="B47" s="45" t="s">
        <v>364</v>
      </c>
      <c r="C47" s="45">
        <v>15</v>
      </c>
      <c r="D47" s="45" t="s">
        <v>128</v>
      </c>
      <c r="E47" s="45" t="s">
        <v>367</v>
      </c>
      <c r="F47" s="84">
        <f t="shared" si="21"/>
        <v>0</v>
      </c>
      <c r="G47" s="84">
        <f t="shared" si="21"/>
        <v>385</v>
      </c>
      <c r="H47" s="84">
        <f>SUM(I47:AX47)</f>
        <v>385</v>
      </c>
      <c r="I47" s="84">
        <f t="shared" si="21"/>
        <v>385</v>
      </c>
      <c r="J47" s="84">
        <f t="shared" si="21"/>
        <v>0</v>
      </c>
      <c r="K47" s="84">
        <f t="shared" si="21"/>
        <v>0</v>
      </c>
      <c r="L47" s="84">
        <f t="shared" si="21"/>
        <v>0</v>
      </c>
      <c r="M47" s="84">
        <f t="shared" si="21"/>
        <v>0</v>
      </c>
      <c r="N47" s="84">
        <f t="shared" si="21"/>
        <v>0</v>
      </c>
      <c r="O47" s="84">
        <f t="shared" si="21"/>
        <v>0</v>
      </c>
      <c r="P47" s="84">
        <f t="shared" si="21"/>
        <v>0</v>
      </c>
      <c r="Q47" s="84">
        <f t="shared" si="21"/>
        <v>0</v>
      </c>
      <c r="R47" s="84">
        <f t="shared" si="21"/>
        <v>0</v>
      </c>
      <c r="S47" s="84">
        <f t="shared" si="21"/>
        <v>0</v>
      </c>
      <c r="T47" s="84">
        <f t="shared" si="21"/>
        <v>0</v>
      </c>
      <c r="U47" s="84">
        <f t="shared" si="21"/>
        <v>0</v>
      </c>
      <c r="V47" s="84">
        <f t="shared" si="21"/>
        <v>0</v>
      </c>
      <c r="W47" s="84">
        <f t="shared" si="21"/>
        <v>0</v>
      </c>
      <c r="X47" s="84">
        <f t="shared" si="21"/>
        <v>0</v>
      </c>
      <c r="Y47" s="84">
        <f t="shared" si="21"/>
        <v>0</v>
      </c>
      <c r="Z47" s="84">
        <f t="shared" si="21"/>
        <v>0</v>
      </c>
      <c r="AA47" s="84">
        <f t="shared" si="21"/>
        <v>0</v>
      </c>
      <c r="AB47" s="84">
        <f t="shared" si="21"/>
        <v>0</v>
      </c>
      <c r="AC47" s="84">
        <f t="shared" si="21"/>
        <v>0</v>
      </c>
      <c r="AD47" s="84">
        <f t="shared" si="21"/>
        <v>0</v>
      </c>
      <c r="AE47" s="84">
        <f t="shared" si="21"/>
        <v>0</v>
      </c>
      <c r="AF47" s="84">
        <f t="shared" si="21"/>
        <v>0</v>
      </c>
      <c r="AG47" s="84">
        <f t="shared" si="21"/>
        <v>0</v>
      </c>
      <c r="AH47" s="84">
        <f t="shared" si="21"/>
        <v>0</v>
      </c>
      <c r="AI47" s="84">
        <f t="shared" si="21"/>
        <v>0</v>
      </c>
      <c r="AJ47" s="84">
        <f t="shared" si="21"/>
        <v>0</v>
      </c>
      <c r="AK47" s="84">
        <f t="shared" si="21"/>
        <v>0</v>
      </c>
      <c r="AL47" s="84">
        <f t="shared" si="21"/>
        <v>0</v>
      </c>
      <c r="AM47" s="84">
        <f t="shared" si="21"/>
        <v>0</v>
      </c>
      <c r="AN47" s="84">
        <f t="shared" si="21"/>
        <v>0</v>
      </c>
      <c r="AO47" s="84">
        <f t="shared" si="21"/>
        <v>0</v>
      </c>
      <c r="AP47" s="84">
        <f t="shared" si="21"/>
        <v>0</v>
      </c>
      <c r="AQ47" s="84">
        <f t="shared" si="21"/>
        <v>0</v>
      </c>
      <c r="AR47" s="84">
        <f t="shared" si="21"/>
        <v>0</v>
      </c>
      <c r="AS47" s="84">
        <f t="shared" si="21"/>
        <v>0</v>
      </c>
      <c r="AT47" s="84">
        <f t="shared" si="21"/>
        <v>0</v>
      </c>
      <c r="AU47" s="84">
        <f t="shared" si="21"/>
        <v>0</v>
      </c>
      <c r="AV47" s="84">
        <f t="shared" si="21"/>
        <v>0</v>
      </c>
      <c r="AW47" s="84">
        <f t="shared" si="21"/>
        <v>0</v>
      </c>
      <c r="AX47" s="142"/>
      <c r="AY47" s="84">
        <f t="shared" si="21"/>
        <v>25815.3</v>
      </c>
      <c r="AZ47" s="84">
        <f t="shared" si="21"/>
        <v>25815.3</v>
      </c>
      <c r="BA47" s="84">
        <f>AZ47-AY47</f>
        <v>0</v>
      </c>
    </row>
    <row r="48" spans="1:53" ht="33.75" customHeight="1">
      <c r="A48" s="44" t="s">
        <v>651</v>
      </c>
      <c r="B48" s="45" t="s">
        <v>364</v>
      </c>
      <c r="C48" s="45">
        <v>15</v>
      </c>
      <c r="D48" s="45" t="s">
        <v>128</v>
      </c>
      <c r="E48" s="45" t="s">
        <v>650</v>
      </c>
      <c r="F48" s="84"/>
      <c r="G48" s="84">
        <f>F48+H48</f>
        <v>385</v>
      </c>
      <c r="H48" s="84">
        <f>SUM(I48:AX48)</f>
        <v>385</v>
      </c>
      <c r="I48" s="84">
        <v>385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142"/>
      <c r="AY48" s="84">
        <v>25815.3</v>
      </c>
      <c r="AZ48" s="84">
        <v>25815.3</v>
      </c>
      <c r="BA48" s="84">
        <f>AZ48-AY48</f>
        <v>0</v>
      </c>
    </row>
    <row r="49" spans="1:53" s="40" customFormat="1" ht="15.75">
      <c r="A49" s="47" t="s">
        <v>406</v>
      </c>
      <c r="B49" s="39" t="s">
        <v>375</v>
      </c>
      <c r="C49" s="39" t="s">
        <v>365</v>
      </c>
      <c r="D49" s="39" t="s">
        <v>366</v>
      </c>
      <c r="E49" s="39" t="s">
        <v>367</v>
      </c>
      <c r="F49" s="88">
        <f aca="true" t="shared" si="22" ref="F49:G51">F50</f>
        <v>1878</v>
      </c>
      <c r="G49" s="88">
        <f t="shared" si="22"/>
        <v>1878</v>
      </c>
      <c r="H49" s="84">
        <f t="shared" si="0"/>
        <v>0</v>
      </c>
      <c r="I49" s="88">
        <f aca="true" t="shared" si="23" ref="I49:AY51">I50</f>
        <v>0</v>
      </c>
      <c r="J49" s="88">
        <f t="shared" si="23"/>
        <v>0</v>
      </c>
      <c r="K49" s="88">
        <f t="shared" si="23"/>
        <v>0</v>
      </c>
      <c r="L49" s="88">
        <f t="shared" si="23"/>
        <v>0</v>
      </c>
      <c r="M49" s="88">
        <f t="shared" si="23"/>
        <v>0</v>
      </c>
      <c r="N49" s="88">
        <f t="shared" si="23"/>
        <v>0</v>
      </c>
      <c r="O49" s="88">
        <f t="shared" si="23"/>
        <v>0</v>
      </c>
      <c r="P49" s="88">
        <f t="shared" si="23"/>
        <v>0</v>
      </c>
      <c r="Q49" s="88">
        <f t="shared" si="23"/>
        <v>0</v>
      </c>
      <c r="R49" s="88">
        <f t="shared" si="23"/>
        <v>0</v>
      </c>
      <c r="S49" s="88">
        <f t="shared" si="23"/>
        <v>0</v>
      </c>
      <c r="T49" s="88">
        <f t="shared" si="23"/>
        <v>0</v>
      </c>
      <c r="U49" s="88">
        <f t="shared" si="23"/>
        <v>0</v>
      </c>
      <c r="V49" s="88">
        <f t="shared" si="23"/>
        <v>0</v>
      </c>
      <c r="W49" s="88">
        <f t="shared" si="23"/>
        <v>0</v>
      </c>
      <c r="X49" s="88">
        <f t="shared" si="23"/>
        <v>0</v>
      </c>
      <c r="Y49" s="88">
        <f t="shared" si="23"/>
        <v>0</v>
      </c>
      <c r="Z49" s="88">
        <f t="shared" si="23"/>
        <v>0</v>
      </c>
      <c r="AA49" s="88">
        <f t="shared" si="23"/>
        <v>0</v>
      </c>
      <c r="AB49" s="88">
        <f t="shared" si="23"/>
        <v>0</v>
      </c>
      <c r="AC49" s="88">
        <f t="shared" si="23"/>
        <v>0</v>
      </c>
      <c r="AD49" s="88">
        <f t="shared" si="23"/>
        <v>0</v>
      </c>
      <c r="AE49" s="88">
        <f t="shared" si="23"/>
        <v>0</v>
      </c>
      <c r="AF49" s="88">
        <f t="shared" si="23"/>
        <v>0</v>
      </c>
      <c r="AG49" s="88">
        <f t="shared" si="23"/>
        <v>0</v>
      </c>
      <c r="AH49" s="88">
        <f t="shared" si="23"/>
        <v>0</v>
      </c>
      <c r="AI49" s="88">
        <f t="shared" si="23"/>
        <v>0</v>
      </c>
      <c r="AJ49" s="88">
        <f t="shared" si="23"/>
        <v>0</v>
      </c>
      <c r="AK49" s="88">
        <f t="shared" si="23"/>
        <v>0</v>
      </c>
      <c r="AL49" s="88">
        <f t="shared" si="23"/>
        <v>0</v>
      </c>
      <c r="AM49" s="88">
        <f t="shared" si="23"/>
        <v>0</v>
      </c>
      <c r="AN49" s="88">
        <f t="shared" si="23"/>
        <v>0</v>
      </c>
      <c r="AO49" s="88">
        <f t="shared" si="23"/>
        <v>0</v>
      </c>
      <c r="AP49" s="88">
        <f t="shared" si="23"/>
        <v>0</v>
      </c>
      <c r="AQ49" s="88">
        <f t="shared" si="23"/>
        <v>0</v>
      </c>
      <c r="AR49" s="88">
        <f t="shared" si="23"/>
        <v>0</v>
      </c>
      <c r="AS49" s="88">
        <f t="shared" si="23"/>
        <v>0</v>
      </c>
      <c r="AT49" s="88">
        <f t="shared" si="23"/>
        <v>0</v>
      </c>
      <c r="AU49" s="88">
        <f t="shared" si="23"/>
        <v>0</v>
      </c>
      <c r="AV49" s="88">
        <f t="shared" si="23"/>
        <v>0</v>
      </c>
      <c r="AW49" s="88">
        <f t="shared" si="23"/>
        <v>0</v>
      </c>
      <c r="AX49" s="210"/>
      <c r="AY49" s="88">
        <f t="shared" si="23"/>
        <v>1878</v>
      </c>
      <c r="AZ49" s="88">
        <f aca="true" t="shared" si="24" ref="AY49:AZ51">AZ50</f>
        <v>1878</v>
      </c>
      <c r="BA49" s="84">
        <f t="shared" si="4"/>
        <v>0</v>
      </c>
    </row>
    <row r="50" spans="1:53" s="43" customFormat="1" ht="31.5">
      <c r="A50" s="46" t="s">
        <v>207</v>
      </c>
      <c r="B50" s="42" t="s">
        <v>375</v>
      </c>
      <c r="C50" s="42" t="s">
        <v>381</v>
      </c>
      <c r="D50" s="42" t="s">
        <v>407</v>
      </c>
      <c r="E50" s="42" t="s">
        <v>367</v>
      </c>
      <c r="F50" s="85">
        <f t="shared" si="22"/>
        <v>1878</v>
      </c>
      <c r="G50" s="85">
        <f t="shared" si="22"/>
        <v>1878</v>
      </c>
      <c r="H50" s="84">
        <f t="shared" si="0"/>
        <v>0</v>
      </c>
      <c r="I50" s="85">
        <f t="shared" si="23"/>
        <v>0</v>
      </c>
      <c r="J50" s="85">
        <f t="shared" si="23"/>
        <v>0</v>
      </c>
      <c r="K50" s="85">
        <f t="shared" si="23"/>
        <v>0</v>
      </c>
      <c r="L50" s="85">
        <f t="shared" si="23"/>
        <v>0</v>
      </c>
      <c r="M50" s="85">
        <f t="shared" si="23"/>
        <v>0</v>
      </c>
      <c r="N50" s="85">
        <f t="shared" si="23"/>
        <v>0</v>
      </c>
      <c r="O50" s="85">
        <f t="shared" si="23"/>
        <v>0</v>
      </c>
      <c r="P50" s="85">
        <f t="shared" si="23"/>
        <v>0</v>
      </c>
      <c r="Q50" s="85">
        <f t="shared" si="23"/>
        <v>0</v>
      </c>
      <c r="R50" s="85">
        <f t="shared" si="23"/>
        <v>0</v>
      </c>
      <c r="S50" s="85">
        <f t="shared" si="23"/>
        <v>0</v>
      </c>
      <c r="T50" s="85">
        <f t="shared" si="23"/>
        <v>0</v>
      </c>
      <c r="U50" s="85">
        <f t="shared" si="23"/>
        <v>0</v>
      </c>
      <c r="V50" s="85">
        <f t="shared" si="23"/>
        <v>0</v>
      </c>
      <c r="W50" s="85">
        <f t="shared" si="23"/>
        <v>0</v>
      </c>
      <c r="X50" s="85">
        <f t="shared" si="23"/>
        <v>0</v>
      </c>
      <c r="Y50" s="85">
        <f t="shared" si="23"/>
        <v>0</v>
      </c>
      <c r="Z50" s="85">
        <f t="shared" si="23"/>
        <v>0</v>
      </c>
      <c r="AA50" s="85">
        <f t="shared" si="23"/>
        <v>0</v>
      </c>
      <c r="AB50" s="85">
        <f t="shared" si="23"/>
        <v>0</v>
      </c>
      <c r="AC50" s="85">
        <f t="shared" si="23"/>
        <v>0</v>
      </c>
      <c r="AD50" s="85">
        <f t="shared" si="23"/>
        <v>0</v>
      </c>
      <c r="AE50" s="85">
        <f t="shared" si="23"/>
        <v>0</v>
      </c>
      <c r="AF50" s="85">
        <f t="shared" si="23"/>
        <v>0</v>
      </c>
      <c r="AG50" s="85">
        <f t="shared" si="23"/>
        <v>0</v>
      </c>
      <c r="AH50" s="85">
        <f t="shared" si="23"/>
        <v>0</v>
      </c>
      <c r="AI50" s="85">
        <f t="shared" si="23"/>
        <v>0</v>
      </c>
      <c r="AJ50" s="85">
        <f t="shared" si="23"/>
        <v>0</v>
      </c>
      <c r="AK50" s="85">
        <f t="shared" si="23"/>
        <v>0</v>
      </c>
      <c r="AL50" s="85">
        <f t="shared" si="23"/>
        <v>0</v>
      </c>
      <c r="AM50" s="85">
        <f t="shared" si="23"/>
        <v>0</v>
      </c>
      <c r="AN50" s="85">
        <f t="shared" si="23"/>
        <v>0</v>
      </c>
      <c r="AO50" s="85">
        <f t="shared" si="23"/>
        <v>0</v>
      </c>
      <c r="AP50" s="85">
        <f t="shared" si="23"/>
        <v>0</v>
      </c>
      <c r="AQ50" s="85">
        <f t="shared" si="23"/>
        <v>0</v>
      </c>
      <c r="AR50" s="85">
        <f t="shared" si="23"/>
        <v>0</v>
      </c>
      <c r="AS50" s="85">
        <f t="shared" si="23"/>
        <v>0</v>
      </c>
      <c r="AT50" s="85">
        <f t="shared" si="23"/>
        <v>0</v>
      </c>
      <c r="AU50" s="85">
        <f t="shared" si="23"/>
        <v>0</v>
      </c>
      <c r="AV50" s="85">
        <f t="shared" si="23"/>
        <v>0</v>
      </c>
      <c r="AW50" s="85">
        <f t="shared" si="23"/>
        <v>0</v>
      </c>
      <c r="AX50" s="211"/>
      <c r="AY50" s="85">
        <f t="shared" si="24"/>
        <v>1878</v>
      </c>
      <c r="AZ50" s="85">
        <f t="shared" si="24"/>
        <v>1878</v>
      </c>
      <c r="BA50" s="84">
        <f t="shared" si="4"/>
        <v>0</v>
      </c>
    </row>
    <row r="51" spans="1:53" ht="47.25">
      <c r="A51" s="44" t="s">
        <v>408</v>
      </c>
      <c r="B51" s="45" t="s">
        <v>375</v>
      </c>
      <c r="C51" s="45" t="s">
        <v>381</v>
      </c>
      <c r="D51" s="45" t="s">
        <v>409</v>
      </c>
      <c r="E51" s="45" t="s">
        <v>367</v>
      </c>
      <c r="F51" s="84">
        <f t="shared" si="22"/>
        <v>1878</v>
      </c>
      <c r="G51" s="84">
        <f t="shared" si="22"/>
        <v>1878</v>
      </c>
      <c r="H51" s="84">
        <f t="shared" si="0"/>
        <v>0</v>
      </c>
      <c r="I51" s="84">
        <f t="shared" si="23"/>
        <v>0</v>
      </c>
      <c r="J51" s="84">
        <f t="shared" si="23"/>
        <v>0</v>
      </c>
      <c r="K51" s="84">
        <f t="shared" si="23"/>
        <v>0</v>
      </c>
      <c r="L51" s="84">
        <f t="shared" si="23"/>
        <v>0</v>
      </c>
      <c r="M51" s="84">
        <f t="shared" si="23"/>
        <v>0</v>
      </c>
      <c r="N51" s="84">
        <f t="shared" si="23"/>
        <v>0</v>
      </c>
      <c r="O51" s="84">
        <f t="shared" si="23"/>
        <v>0</v>
      </c>
      <c r="P51" s="84">
        <f t="shared" si="23"/>
        <v>0</v>
      </c>
      <c r="Q51" s="84">
        <f t="shared" si="23"/>
        <v>0</v>
      </c>
      <c r="R51" s="84">
        <f t="shared" si="23"/>
        <v>0</v>
      </c>
      <c r="S51" s="84">
        <f t="shared" si="23"/>
        <v>0</v>
      </c>
      <c r="T51" s="84">
        <f t="shared" si="23"/>
        <v>0</v>
      </c>
      <c r="U51" s="84">
        <f t="shared" si="23"/>
        <v>0</v>
      </c>
      <c r="V51" s="84">
        <f t="shared" si="23"/>
        <v>0</v>
      </c>
      <c r="W51" s="84">
        <f t="shared" si="23"/>
        <v>0</v>
      </c>
      <c r="X51" s="84">
        <f t="shared" si="23"/>
        <v>0</v>
      </c>
      <c r="Y51" s="84">
        <f t="shared" si="23"/>
        <v>0</v>
      </c>
      <c r="Z51" s="84">
        <f t="shared" si="23"/>
        <v>0</v>
      </c>
      <c r="AA51" s="84">
        <f t="shared" si="23"/>
        <v>0</v>
      </c>
      <c r="AB51" s="84">
        <f t="shared" si="23"/>
        <v>0</v>
      </c>
      <c r="AC51" s="84">
        <f t="shared" si="23"/>
        <v>0</v>
      </c>
      <c r="AD51" s="84">
        <f t="shared" si="23"/>
        <v>0</v>
      </c>
      <c r="AE51" s="84">
        <f t="shared" si="23"/>
        <v>0</v>
      </c>
      <c r="AF51" s="84">
        <f t="shared" si="23"/>
        <v>0</v>
      </c>
      <c r="AG51" s="84">
        <f t="shared" si="23"/>
        <v>0</v>
      </c>
      <c r="AH51" s="84">
        <f t="shared" si="23"/>
        <v>0</v>
      </c>
      <c r="AI51" s="84">
        <f t="shared" si="23"/>
        <v>0</v>
      </c>
      <c r="AJ51" s="84">
        <f t="shared" si="23"/>
        <v>0</v>
      </c>
      <c r="AK51" s="84">
        <f t="shared" si="23"/>
        <v>0</v>
      </c>
      <c r="AL51" s="84">
        <f t="shared" si="23"/>
        <v>0</v>
      </c>
      <c r="AM51" s="84">
        <f t="shared" si="23"/>
        <v>0</v>
      </c>
      <c r="AN51" s="84">
        <f t="shared" si="23"/>
        <v>0</v>
      </c>
      <c r="AO51" s="84">
        <f t="shared" si="23"/>
        <v>0</v>
      </c>
      <c r="AP51" s="84">
        <f t="shared" si="23"/>
        <v>0</v>
      </c>
      <c r="AQ51" s="84">
        <f t="shared" si="23"/>
        <v>0</v>
      </c>
      <c r="AR51" s="84">
        <f t="shared" si="23"/>
        <v>0</v>
      </c>
      <c r="AS51" s="84">
        <f t="shared" si="23"/>
        <v>0</v>
      </c>
      <c r="AT51" s="84">
        <f t="shared" si="23"/>
        <v>0</v>
      </c>
      <c r="AU51" s="84">
        <f t="shared" si="23"/>
        <v>0</v>
      </c>
      <c r="AV51" s="84">
        <f t="shared" si="23"/>
        <v>0</v>
      </c>
      <c r="AW51" s="84">
        <f t="shared" si="23"/>
        <v>0</v>
      </c>
      <c r="AX51" s="142"/>
      <c r="AY51" s="84">
        <f t="shared" si="24"/>
        <v>1878</v>
      </c>
      <c r="AZ51" s="84">
        <f t="shared" si="24"/>
        <v>1878</v>
      </c>
      <c r="BA51" s="84">
        <f t="shared" si="4"/>
        <v>0</v>
      </c>
    </row>
    <row r="52" spans="1:53" ht="47.25">
      <c r="A52" s="44" t="s">
        <v>410</v>
      </c>
      <c r="B52" s="45" t="s">
        <v>375</v>
      </c>
      <c r="C52" s="45" t="s">
        <v>381</v>
      </c>
      <c r="D52" s="45" t="s">
        <v>409</v>
      </c>
      <c r="E52" s="45">
        <v>237</v>
      </c>
      <c r="F52" s="84">
        <v>1878</v>
      </c>
      <c r="G52" s="84">
        <f>F52+H52</f>
        <v>1878</v>
      </c>
      <c r="H52" s="84">
        <f t="shared" si="0"/>
        <v>0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142"/>
      <c r="AY52" s="84">
        <v>1878</v>
      </c>
      <c r="AZ52" s="84">
        <v>1878</v>
      </c>
      <c r="BA52" s="84">
        <f t="shared" si="4"/>
        <v>0</v>
      </c>
    </row>
    <row r="53" spans="1:53" s="40" customFormat="1" ht="47.25">
      <c r="A53" s="47" t="s">
        <v>209</v>
      </c>
      <c r="B53" s="39" t="s">
        <v>381</v>
      </c>
      <c r="C53" s="39" t="s">
        <v>365</v>
      </c>
      <c r="D53" s="39" t="s">
        <v>366</v>
      </c>
      <c r="E53" s="39" t="s">
        <v>367</v>
      </c>
      <c r="F53" s="88">
        <f aca="true" t="shared" si="25" ref="F53:AW53">F54+F65+F73+F62</f>
        <v>81695.4</v>
      </c>
      <c r="G53" s="88">
        <f t="shared" si="25"/>
        <v>111517.9</v>
      </c>
      <c r="H53" s="88">
        <f t="shared" si="25"/>
        <v>29822.5</v>
      </c>
      <c r="I53" s="88">
        <f t="shared" si="25"/>
        <v>24044.5</v>
      </c>
      <c r="J53" s="88">
        <f t="shared" si="25"/>
        <v>0</v>
      </c>
      <c r="K53" s="88">
        <f t="shared" si="25"/>
        <v>0</v>
      </c>
      <c r="L53" s="88">
        <f t="shared" si="25"/>
        <v>0</v>
      </c>
      <c r="M53" s="88">
        <f t="shared" si="25"/>
        <v>0</v>
      </c>
      <c r="N53" s="88">
        <f t="shared" si="25"/>
        <v>5778</v>
      </c>
      <c r="O53" s="88">
        <f t="shared" si="25"/>
        <v>0</v>
      </c>
      <c r="P53" s="88">
        <f t="shared" si="25"/>
        <v>0</v>
      </c>
      <c r="Q53" s="88">
        <f t="shared" si="25"/>
        <v>0</v>
      </c>
      <c r="R53" s="88">
        <f t="shared" si="25"/>
        <v>0</v>
      </c>
      <c r="S53" s="88">
        <f t="shared" si="25"/>
        <v>0</v>
      </c>
      <c r="T53" s="88">
        <f t="shared" si="25"/>
        <v>0</v>
      </c>
      <c r="U53" s="88">
        <f t="shared" si="25"/>
        <v>0</v>
      </c>
      <c r="V53" s="88">
        <f t="shared" si="25"/>
        <v>0</v>
      </c>
      <c r="W53" s="88">
        <f t="shared" si="25"/>
        <v>0</v>
      </c>
      <c r="X53" s="88">
        <f t="shared" si="25"/>
        <v>0</v>
      </c>
      <c r="Y53" s="88">
        <f t="shared" si="25"/>
        <v>0</v>
      </c>
      <c r="Z53" s="88">
        <f t="shared" si="25"/>
        <v>0</v>
      </c>
      <c r="AA53" s="88">
        <f t="shared" si="25"/>
        <v>0</v>
      </c>
      <c r="AB53" s="88">
        <f t="shared" si="25"/>
        <v>0</v>
      </c>
      <c r="AC53" s="88">
        <f t="shared" si="25"/>
        <v>0</v>
      </c>
      <c r="AD53" s="88">
        <f t="shared" si="25"/>
        <v>0</v>
      </c>
      <c r="AE53" s="88">
        <f t="shared" si="25"/>
        <v>0</v>
      </c>
      <c r="AF53" s="88">
        <f t="shared" si="25"/>
        <v>0</v>
      </c>
      <c r="AG53" s="88">
        <f t="shared" si="25"/>
        <v>0</v>
      </c>
      <c r="AH53" s="88">
        <f t="shared" si="25"/>
        <v>0</v>
      </c>
      <c r="AI53" s="88">
        <f t="shared" si="25"/>
        <v>0</v>
      </c>
      <c r="AJ53" s="88">
        <f t="shared" si="25"/>
        <v>0</v>
      </c>
      <c r="AK53" s="88">
        <f t="shared" si="25"/>
        <v>0</v>
      </c>
      <c r="AL53" s="88">
        <f t="shared" si="25"/>
        <v>0</v>
      </c>
      <c r="AM53" s="88">
        <f t="shared" si="25"/>
        <v>0</v>
      </c>
      <c r="AN53" s="88">
        <f t="shared" si="25"/>
        <v>0</v>
      </c>
      <c r="AO53" s="88">
        <f t="shared" si="25"/>
        <v>0</v>
      </c>
      <c r="AP53" s="88">
        <f t="shared" si="25"/>
        <v>0</v>
      </c>
      <c r="AQ53" s="88">
        <f t="shared" si="25"/>
        <v>0</v>
      </c>
      <c r="AR53" s="88">
        <f t="shared" si="25"/>
        <v>0</v>
      </c>
      <c r="AS53" s="88">
        <f t="shared" si="25"/>
        <v>0</v>
      </c>
      <c r="AT53" s="88">
        <f t="shared" si="25"/>
        <v>0</v>
      </c>
      <c r="AU53" s="88">
        <f t="shared" si="25"/>
        <v>0</v>
      </c>
      <c r="AV53" s="88">
        <f t="shared" si="25"/>
        <v>0</v>
      </c>
      <c r="AW53" s="88">
        <f t="shared" si="25"/>
        <v>0</v>
      </c>
      <c r="AX53" s="210"/>
      <c r="AY53" s="88">
        <f>AY54+AY65+AY73</f>
        <v>81522</v>
      </c>
      <c r="AZ53" s="88">
        <f>AZ54+AZ65+AZ73</f>
        <v>81522</v>
      </c>
      <c r="BA53" s="84">
        <f t="shared" si="4"/>
        <v>0</v>
      </c>
    </row>
    <row r="54" spans="1:53" s="43" customFormat="1" ht="15.75">
      <c r="A54" s="46" t="s">
        <v>211</v>
      </c>
      <c r="B54" s="42" t="s">
        <v>381</v>
      </c>
      <c r="C54" s="42" t="s">
        <v>375</v>
      </c>
      <c r="D54" s="42" t="s">
        <v>366</v>
      </c>
      <c r="E54" s="48" t="s">
        <v>367</v>
      </c>
      <c r="F54" s="85">
        <f>F55</f>
        <v>65198</v>
      </c>
      <c r="G54" s="85">
        <f>G55</f>
        <v>65198</v>
      </c>
      <c r="H54" s="84">
        <f t="shared" si="0"/>
        <v>0</v>
      </c>
      <c r="I54" s="85">
        <f aca="true" t="shared" si="26" ref="I54:AZ54">I55</f>
        <v>0</v>
      </c>
      <c r="J54" s="85">
        <f t="shared" si="26"/>
        <v>0</v>
      </c>
      <c r="K54" s="85">
        <f t="shared" si="26"/>
        <v>0</v>
      </c>
      <c r="L54" s="85">
        <f t="shared" si="26"/>
        <v>0</v>
      </c>
      <c r="M54" s="85">
        <f t="shared" si="26"/>
        <v>0</v>
      </c>
      <c r="N54" s="85">
        <f t="shared" si="26"/>
        <v>0</v>
      </c>
      <c r="O54" s="85">
        <f t="shared" si="26"/>
        <v>0</v>
      </c>
      <c r="P54" s="85">
        <f t="shared" si="26"/>
        <v>0</v>
      </c>
      <c r="Q54" s="85">
        <f t="shared" si="26"/>
        <v>0</v>
      </c>
      <c r="R54" s="85">
        <f t="shared" si="26"/>
        <v>0</v>
      </c>
      <c r="S54" s="85">
        <f t="shared" si="26"/>
        <v>0</v>
      </c>
      <c r="T54" s="85">
        <f t="shared" si="26"/>
        <v>0</v>
      </c>
      <c r="U54" s="85">
        <f t="shared" si="26"/>
        <v>0</v>
      </c>
      <c r="V54" s="85">
        <f t="shared" si="26"/>
        <v>0</v>
      </c>
      <c r="W54" s="85">
        <f t="shared" si="26"/>
        <v>0</v>
      </c>
      <c r="X54" s="85">
        <f t="shared" si="26"/>
        <v>0</v>
      </c>
      <c r="Y54" s="85">
        <f t="shared" si="26"/>
        <v>0</v>
      </c>
      <c r="Z54" s="85">
        <f t="shared" si="26"/>
        <v>0</v>
      </c>
      <c r="AA54" s="85">
        <f t="shared" si="26"/>
        <v>0</v>
      </c>
      <c r="AB54" s="85">
        <f t="shared" si="26"/>
        <v>0</v>
      </c>
      <c r="AC54" s="85">
        <f t="shared" si="26"/>
        <v>0</v>
      </c>
      <c r="AD54" s="85">
        <f t="shared" si="26"/>
        <v>0</v>
      </c>
      <c r="AE54" s="85">
        <f t="shared" si="26"/>
        <v>0</v>
      </c>
      <c r="AF54" s="85">
        <f t="shared" si="26"/>
        <v>0</v>
      </c>
      <c r="AG54" s="85">
        <f t="shared" si="26"/>
        <v>0</v>
      </c>
      <c r="AH54" s="85">
        <f t="shared" si="26"/>
        <v>0</v>
      </c>
      <c r="AI54" s="85">
        <f t="shared" si="26"/>
        <v>0</v>
      </c>
      <c r="AJ54" s="85">
        <f t="shared" si="26"/>
        <v>0</v>
      </c>
      <c r="AK54" s="85">
        <f t="shared" si="26"/>
        <v>0</v>
      </c>
      <c r="AL54" s="85">
        <f t="shared" si="26"/>
        <v>0</v>
      </c>
      <c r="AM54" s="85">
        <f t="shared" si="26"/>
        <v>0</v>
      </c>
      <c r="AN54" s="85">
        <f t="shared" si="26"/>
        <v>0</v>
      </c>
      <c r="AO54" s="85">
        <f t="shared" si="26"/>
        <v>0</v>
      </c>
      <c r="AP54" s="85">
        <f t="shared" si="26"/>
        <v>0</v>
      </c>
      <c r="AQ54" s="85">
        <f t="shared" si="26"/>
        <v>0</v>
      </c>
      <c r="AR54" s="85">
        <f t="shared" si="26"/>
        <v>0</v>
      </c>
      <c r="AS54" s="85">
        <f t="shared" si="26"/>
        <v>0</v>
      </c>
      <c r="AT54" s="85">
        <f t="shared" si="26"/>
        <v>0</v>
      </c>
      <c r="AU54" s="85">
        <f t="shared" si="26"/>
        <v>0</v>
      </c>
      <c r="AV54" s="85">
        <f t="shared" si="26"/>
        <v>0</v>
      </c>
      <c r="AW54" s="85">
        <f t="shared" si="26"/>
        <v>0</v>
      </c>
      <c r="AX54" s="211"/>
      <c r="AY54" s="85">
        <f t="shared" si="26"/>
        <v>65198</v>
      </c>
      <c r="AZ54" s="85">
        <f t="shared" si="26"/>
        <v>65198</v>
      </c>
      <c r="BA54" s="84">
        <f t="shared" si="4"/>
        <v>0</v>
      </c>
    </row>
    <row r="55" spans="1:53" ht="31.5">
      <c r="A55" s="44" t="s">
        <v>412</v>
      </c>
      <c r="B55" s="45" t="s">
        <v>381</v>
      </c>
      <c r="C55" s="45" t="s">
        <v>375</v>
      </c>
      <c r="D55" s="45" t="s">
        <v>413</v>
      </c>
      <c r="E55" s="45" t="s">
        <v>367</v>
      </c>
      <c r="F55" s="84">
        <f>SUM(F56:F61)</f>
        <v>65198</v>
      </c>
      <c r="G55" s="84">
        <f>SUM(G56:G61)</f>
        <v>65198</v>
      </c>
      <c r="H55" s="84">
        <f t="shared" si="0"/>
        <v>0</v>
      </c>
      <c r="I55" s="84">
        <f>SUM(I56:I61)</f>
        <v>0</v>
      </c>
      <c r="J55" s="84">
        <f aca="true" t="shared" si="27" ref="J55:AD55">SUM(J56:J61)</f>
        <v>0</v>
      </c>
      <c r="K55" s="84">
        <f t="shared" si="27"/>
        <v>0</v>
      </c>
      <c r="L55" s="84">
        <f t="shared" si="27"/>
        <v>0</v>
      </c>
      <c r="M55" s="84">
        <f t="shared" si="27"/>
        <v>0</v>
      </c>
      <c r="N55" s="84">
        <f t="shared" si="27"/>
        <v>0</v>
      </c>
      <c r="O55" s="84">
        <f t="shared" si="27"/>
        <v>0</v>
      </c>
      <c r="P55" s="84">
        <f>SUM(P56:P61)</f>
        <v>0</v>
      </c>
      <c r="Q55" s="84">
        <f t="shared" si="27"/>
        <v>0</v>
      </c>
      <c r="R55" s="84">
        <f t="shared" si="27"/>
        <v>0</v>
      </c>
      <c r="S55" s="84">
        <f t="shared" si="27"/>
        <v>0</v>
      </c>
      <c r="T55" s="84">
        <f t="shared" si="27"/>
        <v>0</v>
      </c>
      <c r="U55" s="84">
        <f t="shared" si="27"/>
        <v>0</v>
      </c>
      <c r="V55" s="84">
        <f t="shared" si="27"/>
        <v>0</v>
      </c>
      <c r="W55" s="84">
        <f t="shared" si="27"/>
        <v>0</v>
      </c>
      <c r="X55" s="84">
        <f t="shared" si="27"/>
        <v>0</v>
      </c>
      <c r="Y55" s="84">
        <f t="shared" si="27"/>
        <v>0</v>
      </c>
      <c r="Z55" s="84">
        <f t="shared" si="27"/>
        <v>0</v>
      </c>
      <c r="AA55" s="84">
        <f t="shared" si="27"/>
        <v>0</v>
      </c>
      <c r="AB55" s="84">
        <f t="shared" si="27"/>
        <v>0</v>
      </c>
      <c r="AC55" s="84">
        <f t="shared" si="27"/>
        <v>0</v>
      </c>
      <c r="AD55" s="84">
        <f t="shared" si="27"/>
        <v>0</v>
      </c>
      <c r="AE55" s="84">
        <f aca="true" t="shared" si="28" ref="AE55:AW55">SUM(AE56:AE61)</f>
        <v>0</v>
      </c>
      <c r="AF55" s="84">
        <f t="shared" si="28"/>
        <v>0</v>
      </c>
      <c r="AG55" s="84">
        <f t="shared" si="28"/>
        <v>0</v>
      </c>
      <c r="AH55" s="84">
        <f t="shared" si="28"/>
        <v>0</v>
      </c>
      <c r="AI55" s="84">
        <f t="shared" si="28"/>
        <v>0</v>
      </c>
      <c r="AJ55" s="84">
        <f t="shared" si="28"/>
        <v>0</v>
      </c>
      <c r="AK55" s="84">
        <f t="shared" si="28"/>
        <v>0</v>
      </c>
      <c r="AL55" s="84">
        <f t="shared" si="28"/>
        <v>0</v>
      </c>
      <c r="AM55" s="84">
        <f t="shared" si="28"/>
        <v>0</v>
      </c>
      <c r="AN55" s="84">
        <f t="shared" si="28"/>
        <v>0</v>
      </c>
      <c r="AO55" s="84">
        <f t="shared" si="28"/>
        <v>0</v>
      </c>
      <c r="AP55" s="84">
        <f t="shared" si="28"/>
        <v>0</v>
      </c>
      <c r="AQ55" s="84">
        <f t="shared" si="28"/>
        <v>0</v>
      </c>
      <c r="AR55" s="84">
        <f t="shared" si="28"/>
        <v>0</v>
      </c>
      <c r="AS55" s="84">
        <f t="shared" si="28"/>
        <v>0</v>
      </c>
      <c r="AT55" s="84">
        <f t="shared" si="28"/>
        <v>0</v>
      </c>
      <c r="AU55" s="84">
        <f t="shared" si="28"/>
        <v>0</v>
      </c>
      <c r="AV55" s="84">
        <f t="shared" si="28"/>
        <v>0</v>
      </c>
      <c r="AW55" s="84">
        <f t="shared" si="28"/>
        <v>0</v>
      </c>
      <c r="AX55" s="142"/>
      <c r="AY55" s="84">
        <f>SUM(AY56:AY61)</f>
        <v>65198</v>
      </c>
      <c r="AZ55" s="84">
        <f>SUM(AZ56:AZ61)</f>
        <v>65198</v>
      </c>
      <c r="BA55" s="84">
        <f t="shared" si="4"/>
        <v>0</v>
      </c>
    </row>
    <row r="56" spans="1:53" ht="15.75">
      <c r="A56" s="44" t="s">
        <v>414</v>
      </c>
      <c r="B56" s="45" t="s">
        <v>381</v>
      </c>
      <c r="C56" s="45" t="s">
        <v>375</v>
      </c>
      <c r="D56" s="45" t="s">
        <v>413</v>
      </c>
      <c r="E56" s="45">
        <v>220</v>
      </c>
      <c r="F56" s="84">
        <v>725</v>
      </c>
      <c r="G56" s="84">
        <f aca="true" t="shared" si="29" ref="G56:G61">F56+H56</f>
        <v>765</v>
      </c>
      <c r="H56" s="84">
        <f t="shared" si="0"/>
        <v>40</v>
      </c>
      <c r="I56" s="84"/>
      <c r="J56" s="84"/>
      <c r="K56" s="84"/>
      <c r="L56" s="84"/>
      <c r="M56" s="84">
        <v>40</v>
      </c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142"/>
      <c r="AY56" s="84">
        <v>948</v>
      </c>
      <c r="AZ56" s="84">
        <v>725</v>
      </c>
      <c r="BA56" s="84">
        <f t="shared" si="4"/>
        <v>-223</v>
      </c>
    </row>
    <row r="57" spans="1:53" ht="31.5">
      <c r="A57" s="44" t="s">
        <v>415</v>
      </c>
      <c r="B57" s="45" t="s">
        <v>381</v>
      </c>
      <c r="C57" s="45" t="s">
        <v>375</v>
      </c>
      <c r="D57" s="45" t="s">
        <v>413</v>
      </c>
      <c r="E57" s="45">
        <v>221</v>
      </c>
      <c r="F57" s="84">
        <v>2617</v>
      </c>
      <c r="G57" s="84">
        <f t="shared" si="29"/>
        <v>2580</v>
      </c>
      <c r="H57" s="84">
        <f t="shared" si="0"/>
        <v>-37</v>
      </c>
      <c r="I57" s="84"/>
      <c r="J57" s="84"/>
      <c r="K57" s="84"/>
      <c r="L57" s="84"/>
      <c r="M57" s="84">
        <v>-37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142"/>
      <c r="AY57" s="84">
        <v>2639</v>
      </c>
      <c r="AZ57" s="84">
        <v>2639</v>
      </c>
      <c r="BA57" s="84">
        <f t="shared" si="4"/>
        <v>0</v>
      </c>
    </row>
    <row r="58" spans="1:53" ht="63">
      <c r="A58" s="44" t="s">
        <v>416</v>
      </c>
      <c r="B58" s="45" t="s">
        <v>381</v>
      </c>
      <c r="C58" s="45" t="s">
        <v>375</v>
      </c>
      <c r="D58" s="45" t="s">
        <v>413</v>
      </c>
      <c r="E58" s="45" t="s">
        <v>466</v>
      </c>
      <c r="F58" s="84">
        <v>41174</v>
      </c>
      <c r="G58" s="84">
        <f t="shared" si="29"/>
        <v>40884</v>
      </c>
      <c r="H58" s="84">
        <f t="shared" si="0"/>
        <v>-290</v>
      </c>
      <c r="I58" s="84"/>
      <c r="J58" s="84"/>
      <c r="K58" s="84"/>
      <c r="L58" s="84"/>
      <c r="M58" s="84">
        <v>-290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142"/>
      <c r="AY58" s="84">
        <v>41423</v>
      </c>
      <c r="AZ58" s="84">
        <v>41372</v>
      </c>
      <c r="BA58" s="84">
        <f t="shared" si="4"/>
        <v>-51</v>
      </c>
    </row>
    <row r="59" spans="1:53" ht="15.75">
      <c r="A59" s="44" t="s">
        <v>417</v>
      </c>
      <c r="B59" s="45" t="s">
        <v>381</v>
      </c>
      <c r="C59" s="45" t="s">
        <v>375</v>
      </c>
      <c r="D59" s="45" t="s">
        <v>413</v>
      </c>
      <c r="E59" s="45">
        <v>240</v>
      </c>
      <c r="F59" s="84">
        <v>5565</v>
      </c>
      <c r="G59" s="84">
        <f t="shared" si="29"/>
        <v>5511</v>
      </c>
      <c r="H59" s="84">
        <f t="shared" si="0"/>
        <v>-54</v>
      </c>
      <c r="I59" s="84"/>
      <c r="J59" s="84"/>
      <c r="K59" s="84"/>
      <c r="L59" s="84"/>
      <c r="M59" s="84">
        <v>-54</v>
      </c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142"/>
      <c r="AY59" s="84">
        <v>5724</v>
      </c>
      <c r="AZ59" s="84">
        <v>5739</v>
      </c>
      <c r="BA59" s="84">
        <f t="shared" si="4"/>
        <v>15</v>
      </c>
    </row>
    <row r="60" spans="1:53" ht="94.5">
      <c r="A60" s="44" t="s">
        <v>418</v>
      </c>
      <c r="B60" s="45" t="s">
        <v>381</v>
      </c>
      <c r="C60" s="45" t="s">
        <v>375</v>
      </c>
      <c r="D60" s="45" t="s">
        <v>413</v>
      </c>
      <c r="E60" s="45">
        <v>253</v>
      </c>
      <c r="F60" s="84">
        <v>12689</v>
      </c>
      <c r="G60" s="84">
        <f t="shared" si="29"/>
        <v>13070</v>
      </c>
      <c r="H60" s="84">
        <f t="shared" si="0"/>
        <v>381</v>
      </c>
      <c r="I60" s="84"/>
      <c r="J60" s="84"/>
      <c r="K60" s="84"/>
      <c r="L60" s="84"/>
      <c r="M60" s="84">
        <v>381</v>
      </c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142"/>
      <c r="AY60" s="84">
        <v>11570</v>
      </c>
      <c r="AZ60" s="84">
        <v>12295</v>
      </c>
      <c r="BA60" s="84">
        <f t="shared" si="4"/>
        <v>725</v>
      </c>
    </row>
    <row r="61" spans="1:53" ht="63">
      <c r="A61" s="44" t="s">
        <v>419</v>
      </c>
      <c r="B61" s="45" t="s">
        <v>381</v>
      </c>
      <c r="C61" s="45" t="s">
        <v>375</v>
      </c>
      <c r="D61" s="45" t="s">
        <v>413</v>
      </c>
      <c r="E61" s="45">
        <v>472</v>
      </c>
      <c r="F61" s="84">
        <v>2428</v>
      </c>
      <c r="G61" s="84">
        <f t="shared" si="29"/>
        <v>2388</v>
      </c>
      <c r="H61" s="84">
        <f t="shared" si="0"/>
        <v>-40</v>
      </c>
      <c r="I61" s="84"/>
      <c r="J61" s="84"/>
      <c r="K61" s="84"/>
      <c r="L61" s="84"/>
      <c r="M61" s="84">
        <v>-40</v>
      </c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142"/>
      <c r="AY61" s="84">
        <v>2894</v>
      </c>
      <c r="AZ61" s="84">
        <v>2428</v>
      </c>
      <c r="BA61" s="84">
        <f t="shared" si="4"/>
        <v>-466</v>
      </c>
    </row>
    <row r="62" spans="1:53" s="43" customFormat="1" ht="15.75">
      <c r="A62" s="41" t="s">
        <v>638</v>
      </c>
      <c r="B62" s="42" t="s">
        <v>381</v>
      </c>
      <c r="C62" s="42" t="s">
        <v>387</v>
      </c>
      <c r="D62" s="42" t="s">
        <v>366</v>
      </c>
      <c r="E62" s="42" t="s">
        <v>367</v>
      </c>
      <c r="F62" s="85">
        <f>F63</f>
        <v>0</v>
      </c>
      <c r="G62" s="85">
        <f aca="true" t="shared" si="30" ref="G62:BA62">G63</f>
        <v>5778</v>
      </c>
      <c r="H62" s="85">
        <f t="shared" si="30"/>
        <v>5778</v>
      </c>
      <c r="I62" s="85">
        <f t="shared" si="30"/>
        <v>0</v>
      </c>
      <c r="J62" s="85">
        <f t="shared" si="30"/>
        <v>0</v>
      </c>
      <c r="K62" s="85">
        <f t="shared" si="30"/>
        <v>0</v>
      </c>
      <c r="L62" s="85">
        <f t="shared" si="30"/>
        <v>0</v>
      </c>
      <c r="M62" s="85">
        <f t="shared" si="30"/>
        <v>0</v>
      </c>
      <c r="N62" s="85">
        <f t="shared" si="30"/>
        <v>5778</v>
      </c>
      <c r="O62" s="85">
        <f t="shared" si="30"/>
        <v>0</v>
      </c>
      <c r="P62" s="85">
        <f t="shared" si="30"/>
        <v>0</v>
      </c>
      <c r="Q62" s="85">
        <f t="shared" si="30"/>
        <v>0</v>
      </c>
      <c r="R62" s="85">
        <f t="shared" si="30"/>
        <v>0</v>
      </c>
      <c r="S62" s="85">
        <f t="shared" si="30"/>
        <v>0</v>
      </c>
      <c r="T62" s="85">
        <f t="shared" si="30"/>
        <v>0</v>
      </c>
      <c r="U62" s="85">
        <f t="shared" si="30"/>
        <v>0</v>
      </c>
      <c r="V62" s="85">
        <f t="shared" si="30"/>
        <v>0</v>
      </c>
      <c r="W62" s="85">
        <f t="shared" si="30"/>
        <v>0</v>
      </c>
      <c r="X62" s="85">
        <f t="shared" si="30"/>
        <v>0</v>
      </c>
      <c r="Y62" s="85">
        <f t="shared" si="30"/>
        <v>0</v>
      </c>
      <c r="Z62" s="85">
        <f t="shared" si="30"/>
        <v>0</v>
      </c>
      <c r="AA62" s="85">
        <f t="shared" si="30"/>
        <v>0</v>
      </c>
      <c r="AB62" s="85">
        <f t="shared" si="30"/>
        <v>0</v>
      </c>
      <c r="AC62" s="85">
        <f t="shared" si="30"/>
        <v>0</v>
      </c>
      <c r="AD62" s="85">
        <f t="shared" si="30"/>
        <v>0</v>
      </c>
      <c r="AE62" s="85">
        <f t="shared" si="30"/>
        <v>0</v>
      </c>
      <c r="AF62" s="85">
        <f t="shared" si="30"/>
        <v>0</v>
      </c>
      <c r="AG62" s="85">
        <f t="shared" si="30"/>
        <v>0</v>
      </c>
      <c r="AH62" s="85">
        <f t="shared" si="30"/>
        <v>0</v>
      </c>
      <c r="AI62" s="85">
        <f t="shared" si="30"/>
        <v>0</v>
      </c>
      <c r="AJ62" s="85">
        <f t="shared" si="30"/>
        <v>0</v>
      </c>
      <c r="AK62" s="85">
        <f t="shared" si="30"/>
        <v>0</v>
      </c>
      <c r="AL62" s="85">
        <f t="shared" si="30"/>
        <v>0</v>
      </c>
      <c r="AM62" s="85">
        <f t="shared" si="30"/>
        <v>0</v>
      </c>
      <c r="AN62" s="85">
        <f t="shared" si="30"/>
        <v>0</v>
      </c>
      <c r="AO62" s="85">
        <f t="shared" si="30"/>
        <v>0</v>
      </c>
      <c r="AP62" s="85">
        <f t="shared" si="30"/>
        <v>0</v>
      </c>
      <c r="AQ62" s="85">
        <f t="shared" si="30"/>
        <v>0</v>
      </c>
      <c r="AR62" s="85">
        <f t="shared" si="30"/>
        <v>0</v>
      </c>
      <c r="AS62" s="85">
        <f t="shared" si="30"/>
        <v>0</v>
      </c>
      <c r="AT62" s="85">
        <f t="shared" si="30"/>
        <v>0</v>
      </c>
      <c r="AU62" s="85">
        <f t="shared" si="30"/>
        <v>0</v>
      </c>
      <c r="AV62" s="85">
        <f t="shared" si="30"/>
        <v>0</v>
      </c>
      <c r="AW62" s="85">
        <f t="shared" si="30"/>
        <v>0</v>
      </c>
      <c r="AX62" s="85">
        <f t="shared" si="30"/>
        <v>0</v>
      </c>
      <c r="AY62" s="85">
        <f t="shared" si="30"/>
        <v>51187</v>
      </c>
      <c r="AZ62" s="85">
        <f t="shared" si="30"/>
        <v>51187</v>
      </c>
      <c r="BA62" s="85">
        <f t="shared" si="30"/>
        <v>0</v>
      </c>
    </row>
    <row r="63" spans="1:53" ht="15.75">
      <c r="A63" s="44" t="s">
        <v>127</v>
      </c>
      <c r="B63" s="45" t="s">
        <v>381</v>
      </c>
      <c r="C63" s="45" t="s">
        <v>387</v>
      </c>
      <c r="D63" s="45" t="s">
        <v>128</v>
      </c>
      <c r="E63" s="45" t="s">
        <v>367</v>
      </c>
      <c r="F63" s="84">
        <f>F64</f>
        <v>0</v>
      </c>
      <c r="G63" s="84">
        <f aca="true" t="shared" si="31" ref="G63:BA63">G64</f>
        <v>5778</v>
      </c>
      <c r="H63" s="84">
        <f t="shared" si="31"/>
        <v>5778</v>
      </c>
      <c r="I63" s="84">
        <f t="shared" si="31"/>
        <v>0</v>
      </c>
      <c r="J63" s="84">
        <f t="shared" si="31"/>
        <v>0</v>
      </c>
      <c r="K63" s="84">
        <f t="shared" si="31"/>
        <v>0</v>
      </c>
      <c r="L63" s="84">
        <f t="shared" si="31"/>
        <v>0</v>
      </c>
      <c r="M63" s="84">
        <f t="shared" si="31"/>
        <v>0</v>
      </c>
      <c r="N63" s="84">
        <f t="shared" si="31"/>
        <v>5778</v>
      </c>
      <c r="O63" s="84">
        <f t="shared" si="31"/>
        <v>0</v>
      </c>
      <c r="P63" s="84">
        <f t="shared" si="31"/>
        <v>0</v>
      </c>
      <c r="Q63" s="84">
        <f t="shared" si="31"/>
        <v>0</v>
      </c>
      <c r="R63" s="84">
        <f t="shared" si="31"/>
        <v>0</v>
      </c>
      <c r="S63" s="84">
        <f t="shared" si="31"/>
        <v>0</v>
      </c>
      <c r="T63" s="84">
        <f t="shared" si="31"/>
        <v>0</v>
      </c>
      <c r="U63" s="84">
        <f t="shared" si="31"/>
        <v>0</v>
      </c>
      <c r="V63" s="84">
        <f t="shared" si="31"/>
        <v>0</v>
      </c>
      <c r="W63" s="84">
        <f t="shared" si="31"/>
        <v>0</v>
      </c>
      <c r="X63" s="84">
        <f t="shared" si="31"/>
        <v>0</v>
      </c>
      <c r="Y63" s="84">
        <f t="shared" si="31"/>
        <v>0</v>
      </c>
      <c r="Z63" s="84">
        <f t="shared" si="31"/>
        <v>0</v>
      </c>
      <c r="AA63" s="84">
        <f t="shared" si="31"/>
        <v>0</v>
      </c>
      <c r="AB63" s="84">
        <f t="shared" si="31"/>
        <v>0</v>
      </c>
      <c r="AC63" s="84">
        <f t="shared" si="31"/>
        <v>0</v>
      </c>
      <c r="AD63" s="84">
        <f t="shared" si="31"/>
        <v>0</v>
      </c>
      <c r="AE63" s="84">
        <f t="shared" si="31"/>
        <v>0</v>
      </c>
      <c r="AF63" s="84">
        <f t="shared" si="31"/>
        <v>0</v>
      </c>
      <c r="AG63" s="84">
        <f t="shared" si="31"/>
        <v>0</v>
      </c>
      <c r="AH63" s="84">
        <f t="shared" si="31"/>
        <v>0</v>
      </c>
      <c r="AI63" s="84">
        <f t="shared" si="31"/>
        <v>0</v>
      </c>
      <c r="AJ63" s="84">
        <f t="shared" si="31"/>
        <v>0</v>
      </c>
      <c r="AK63" s="84">
        <f t="shared" si="31"/>
        <v>0</v>
      </c>
      <c r="AL63" s="84">
        <f t="shared" si="31"/>
        <v>0</v>
      </c>
      <c r="AM63" s="84">
        <f t="shared" si="31"/>
        <v>0</v>
      </c>
      <c r="AN63" s="84">
        <f t="shared" si="31"/>
        <v>0</v>
      </c>
      <c r="AO63" s="84">
        <f t="shared" si="31"/>
        <v>0</v>
      </c>
      <c r="AP63" s="84">
        <f t="shared" si="31"/>
        <v>0</v>
      </c>
      <c r="AQ63" s="84">
        <f t="shared" si="31"/>
        <v>0</v>
      </c>
      <c r="AR63" s="84">
        <f t="shared" si="31"/>
        <v>0</v>
      </c>
      <c r="AS63" s="84">
        <f t="shared" si="31"/>
        <v>0</v>
      </c>
      <c r="AT63" s="84">
        <f t="shared" si="31"/>
        <v>0</v>
      </c>
      <c r="AU63" s="84">
        <f t="shared" si="31"/>
        <v>0</v>
      </c>
      <c r="AV63" s="84">
        <f t="shared" si="31"/>
        <v>0</v>
      </c>
      <c r="AW63" s="84">
        <f t="shared" si="31"/>
        <v>0</v>
      </c>
      <c r="AX63" s="84">
        <f t="shared" si="31"/>
        <v>0</v>
      </c>
      <c r="AY63" s="84">
        <f t="shared" si="31"/>
        <v>51187</v>
      </c>
      <c r="AZ63" s="84">
        <f t="shared" si="31"/>
        <v>51187</v>
      </c>
      <c r="BA63" s="84">
        <f t="shared" si="31"/>
        <v>0</v>
      </c>
    </row>
    <row r="64" spans="1:53" ht="31.5">
      <c r="A64" s="44" t="s">
        <v>640</v>
      </c>
      <c r="B64" s="45" t="s">
        <v>381</v>
      </c>
      <c r="C64" s="45" t="s">
        <v>387</v>
      </c>
      <c r="D64" s="45" t="s">
        <v>128</v>
      </c>
      <c r="E64" s="45" t="s">
        <v>639</v>
      </c>
      <c r="F64" s="84"/>
      <c r="G64" s="84">
        <f>F64+H64</f>
        <v>5778</v>
      </c>
      <c r="H64" s="84">
        <f>SUM(I64:AX64)</f>
        <v>5778</v>
      </c>
      <c r="I64" s="84"/>
      <c r="J64" s="84"/>
      <c r="K64" s="84"/>
      <c r="L64" s="84"/>
      <c r="M64" s="84"/>
      <c r="N64" s="84">
        <v>5778</v>
      </c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142"/>
      <c r="AY64" s="84">
        <v>51187</v>
      </c>
      <c r="AZ64" s="84">
        <v>51187</v>
      </c>
      <c r="BA64" s="84">
        <f>AZ64-AY64</f>
        <v>0</v>
      </c>
    </row>
    <row r="65" spans="1:53" s="43" customFormat="1" ht="78.75">
      <c r="A65" s="46" t="s">
        <v>213</v>
      </c>
      <c r="B65" s="42" t="s">
        <v>381</v>
      </c>
      <c r="C65" s="42" t="s">
        <v>420</v>
      </c>
      <c r="D65" s="42" t="s">
        <v>366</v>
      </c>
      <c r="E65" s="42" t="s">
        <v>367</v>
      </c>
      <c r="F65" s="85">
        <f>F66+F71</f>
        <v>11693.4</v>
      </c>
      <c r="G65" s="85">
        <f>G66+G71</f>
        <v>35737.9</v>
      </c>
      <c r="H65" s="84">
        <f t="shared" si="0"/>
        <v>24044.5</v>
      </c>
      <c r="I65" s="85">
        <f>I66+I71</f>
        <v>24044.5</v>
      </c>
      <c r="J65" s="85">
        <f aca="true" t="shared" si="32" ref="J65:AD65">J66+J71</f>
        <v>0</v>
      </c>
      <c r="K65" s="85">
        <f t="shared" si="32"/>
        <v>0</v>
      </c>
      <c r="L65" s="85">
        <f t="shared" si="32"/>
        <v>0</v>
      </c>
      <c r="M65" s="85">
        <f t="shared" si="32"/>
        <v>0</v>
      </c>
      <c r="N65" s="85">
        <f t="shared" si="32"/>
        <v>0</v>
      </c>
      <c r="O65" s="85">
        <f t="shared" si="32"/>
        <v>0</v>
      </c>
      <c r="P65" s="85">
        <f>P66+P71</f>
        <v>0</v>
      </c>
      <c r="Q65" s="85">
        <f t="shared" si="32"/>
        <v>0</v>
      </c>
      <c r="R65" s="85">
        <f t="shared" si="32"/>
        <v>0</v>
      </c>
      <c r="S65" s="85">
        <f t="shared" si="32"/>
        <v>0</v>
      </c>
      <c r="T65" s="85">
        <f t="shared" si="32"/>
        <v>0</v>
      </c>
      <c r="U65" s="85">
        <f t="shared" si="32"/>
        <v>0</v>
      </c>
      <c r="V65" s="85">
        <f t="shared" si="32"/>
        <v>0</v>
      </c>
      <c r="W65" s="85">
        <f t="shared" si="32"/>
        <v>0</v>
      </c>
      <c r="X65" s="85">
        <f t="shared" si="32"/>
        <v>0</v>
      </c>
      <c r="Y65" s="85">
        <f t="shared" si="32"/>
        <v>0</v>
      </c>
      <c r="Z65" s="85">
        <f t="shared" si="32"/>
        <v>0</v>
      </c>
      <c r="AA65" s="85">
        <f t="shared" si="32"/>
        <v>0</v>
      </c>
      <c r="AB65" s="85">
        <f t="shared" si="32"/>
        <v>0</v>
      </c>
      <c r="AC65" s="85">
        <f t="shared" si="32"/>
        <v>0</v>
      </c>
      <c r="AD65" s="85">
        <f t="shared" si="32"/>
        <v>0</v>
      </c>
      <c r="AE65" s="85">
        <f aca="true" t="shared" si="33" ref="AE65:AW65">AE66+AE71</f>
        <v>0</v>
      </c>
      <c r="AF65" s="85">
        <f t="shared" si="33"/>
        <v>0</v>
      </c>
      <c r="AG65" s="85">
        <f t="shared" si="33"/>
        <v>0</v>
      </c>
      <c r="AH65" s="85">
        <f t="shared" si="33"/>
        <v>0</v>
      </c>
      <c r="AI65" s="85">
        <f t="shared" si="33"/>
        <v>0</v>
      </c>
      <c r="AJ65" s="85">
        <f t="shared" si="33"/>
        <v>0</v>
      </c>
      <c r="AK65" s="85">
        <f t="shared" si="33"/>
        <v>0</v>
      </c>
      <c r="AL65" s="85">
        <f t="shared" si="33"/>
        <v>0</v>
      </c>
      <c r="AM65" s="85">
        <f t="shared" si="33"/>
        <v>0</v>
      </c>
      <c r="AN65" s="85">
        <f t="shared" si="33"/>
        <v>0</v>
      </c>
      <c r="AO65" s="85">
        <f t="shared" si="33"/>
        <v>0</v>
      </c>
      <c r="AP65" s="85">
        <f t="shared" si="33"/>
        <v>0</v>
      </c>
      <c r="AQ65" s="85">
        <f t="shared" si="33"/>
        <v>0</v>
      </c>
      <c r="AR65" s="85">
        <f t="shared" si="33"/>
        <v>0</v>
      </c>
      <c r="AS65" s="85">
        <f t="shared" si="33"/>
        <v>0</v>
      </c>
      <c r="AT65" s="85">
        <f t="shared" si="33"/>
        <v>0</v>
      </c>
      <c r="AU65" s="85">
        <f t="shared" si="33"/>
        <v>0</v>
      </c>
      <c r="AV65" s="85">
        <f t="shared" si="33"/>
        <v>0</v>
      </c>
      <c r="AW65" s="85">
        <f t="shared" si="33"/>
        <v>0</v>
      </c>
      <c r="AX65" s="211"/>
      <c r="AY65" s="85">
        <f>AY66+AY71</f>
        <v>11520</v>
      </c>
      <c r="AZ65" s="85">
        <f>AZ66+AZ71</f>
        <v>11520</v>
      </c>
      <c r="BA65" s="84">
        <f t="shared" si="4"/>
        <v>0</v>
      </c>
    </row>
    <row r="66" spans="1:53" ht="31.5">
      <c r="A66" s="44" t="s">
        <v>412</v>
      </c>
      <c r="B66" s="45" t="s">
        <v>381</v>
      </c>
      <c r="C66" s="45" t="s">
        <v>420</v>
      </c>
      <c r="D66" s="45" t="s">
        <v>413</v>
      </c>
      <c r="E66" s="45" t="s">
        <v>367</v>
      </c>
      <c r="F66" s="84">
        <f>SUM(F67:F70)</f>
        <v>11693.4</v>
      </c>
      <c r="G66" s="84">
        <f>SUM(G67:G70)</f>
        <v>11693.4</v>
      </c>
      <c r="H66" s="84">
        <f t="shared" si="0"/>
        <v>0</v>
      </c>
      <c r="I66" s="84">
        <f>SUM(I67:I70)</f>
        <v>0</v>
      </c>
      <c r="J66" s="84">
        <f aca="true" t="shared" si="34" ref="J66:AD66">SUM(J67:J70)</f>
        <v>0</v>
      </c>
      <c r="K66" s="84">
        <f t="shared" si="34"/>
        <v>0</v>
      </c>
      <c r="L66" s="84">
        <f t="shared" si="34"/>
        <v>0</v>
      </c>
      <c r="M66" s="84">
        <f t="shared" si="34"/>
        <v>0</v>
      </c>
      <c r="N66" s="84">
        <f t="shared" si="34"/>
        <v>0</v>
      </c>
      <c r="O66" s="84">
        <f t="shared" si="34"/>
        <v>0</v>
      </c>
      <c r="P66" s="84">
        <f>SUM(P67:P70)</f>
        <v>0</v>
      </c>
      <c r="Q66" s="84">
        <f t="shared" si="34"/>
        <v>0</v>
      </c>
      <c r="R66" s="84">
        <f t="shared" si="34"/>
        <v>0</v>
      </c>
      <c r="S66" s="84">
        <f t="shared" si="34"/>
        <v>0</v>
      </c>
      <c r="T66" s="84">
        <f t="shared" si="34"/>
        <v>0</v>
      </c>
      <c r="U66" s="84">
        <f t="shared" si="34"/>
        <v>0</v>
      </c>
      <c r="V66" s="84">
        <f t="shared" si="34"/>
        <v>0</v>
      </c>
      <c r="W66" s="84">
        <f t="shared" si="34"/>
        <v>0</v>
      </c>
      <c r="X66" s="84">
        <f t="shared" si="34"/>
        <v>0</v>
      </c>
      <c r="Y66" s="84">
        <f t="shared" si="34"/>
        <v>0</v>
      </c>
      <c r="Z66" s="84">
        <f t="shared" si="34"/>
        <v>0</v>
      </c>
      <c r="AA66" s="84">
        <f t="shared" si="34"/>
        <v>0</v>
      </c>
      <c r="AB66" s="84">
        <f t="shared" si="34"/>
        <v>0</v>
      </c>
      <c r="AC66" s="84">
        <f t="shared" si="34"/>
        <v>0</v>
      </c>
      <c r="AD66" s="84">
        <f t="shared" si="34"/>
        <v>0</v>
      </c>
      <c r="AE66" s="84">
        <f aca="true" t="shared" si="35" ref="AE66:AW66">SUM(AE67:AE70)</f>
        <v>0</v>
      </c>
      <c r="AF66" s="84">
        <f t="shared" si="35"/>
        <v>0</v>
      </c>
      <c r="AG66" s="84">
        <f t="shared" si="35"/>
        <v>0</v>
      </c>
      <c r="AH66" s="84">
        <f t="shared" si="35"/>
        <v>0</v>
      </c>
      <c r="AI66" s="84">
        <f t="shared" si="35"/>
        <v>0</v>
      </c>
      <c r="AJ66" s="84">
        <f t="shared" si="35"/>
        <v>0</v>
      </c>
      <c r="AK66" s="84">
        <f t="shared" si="35"/>
        <v>0</v>
      </c>
      <c r="AL66" s="84">
        <f t="shared" si="35"/>
        <v>0</v>
      </c>
      <c r="AM66" s="84">
        <f t="shared" si="35"/>
        <v>0</v>
      </c>
      <c r="AN66" s="84">
        <f t="shared" si="35"/>
        <v>0</v>
      </c>
      <c r="AO66" s="84">
        <f t="shared" si="35"/>
        <v>0</v>
      </c>
      <c r="AP66" s="84">
        <f t="shared" si="35"/>
        <v>0</v>
      </c>
      <c r="AQ66" s="84">
        <f t="shared" si="35"/>
        <v>0</v>
      </c>
      <c r="AR66" s="84">
        <f t="shared" si="35"/>
        <v>0</v>
      </c>
      <c r="AS66" s="84">
        <f t="shared" si="35"/>
        <v>0</v>
      </c>
      <c r="AT66" s="84">
        <f t="shared" si="35"/>
        <v>0</v>
      </c>
      <c r="AU66" s="84">
        <f t="shared" si="35"/>
        <v>0</v>
      </c>
      <c r="AV66" s="84">
        <f t="shared" si="35"/>
        <v>0</v>
      </c>
      <c r="AW66" s="84">
        <f t="shared" si="35"/>
        <v>0</v>
      </c>
      <c r="AX66" s="142"/>
      <c r="AY66" s="84">
        <f>SUM(AY67:AY70)</f>
        <v>11520</v>
      </c>
      <c r="AZ66" s="84">
        <f>SUM(AZ67:AZ70)</f>
        <v>11520</v>
      </c>
      <c r="BA66" s="84">
        <f t="shared" si="4"/>
        <v>0</v>
      </c>
    </row>
    <row r="67" spans="1:53" ht="15.75">
      <c r="A67" s="44" t="s">
        <v>414</v>
      </c>
      <c r="B67" s="45" t="s">
        <v>381</v>
      </c>
      <c r="C67" s="45" t="s">
        <v>420</v>
      </c>
      <c r="D67" s="45" t="s">
        <v>413</v>
      </c>
      <c r="E67" s="45">
        <v>220</v>
      </c>
      <c r="F67" s="84">
        <v>148</v>
      </c>
      <c r="G67" s="84">
        <f aca="true" t="shared" si="36" ref="G67:G72">F67+H67</f>
        <v>115</v>
      </c>
      <c r="H67" s="84">
        <f t="shared" si="0"/>
        <v>-33</v>
      </c>
      <c r="I67" s="84"/>
      <c r="J67" s="84"/>
      <c r="K67" s="84"/>
      <c r="L67" s="84"/>
      <c r="M67" s="84">
        <v>-33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142"/>
      <c r="AY67" s="84">
        <v>148</v>
      </c>
      <c r="AZ67" s="84">
        <v>148</v>
      </c>
      <c r="BA67" s="84">
        <f t="shared" si="4"/>
        <v>0</v>
      </c>
    </row>
    <row r="68" spans="1:53" ht="31.5">
      <c r="A68" s="44" t="s">
        <v>415</v>
      </c>
      <c r="B68" s="45" t="s">
        <v>381</v>
      </c>
      <c r="C68" s="45" t="s">
        <v>420</v>
      </c>
      <c r="D68" s="45" t="s">
        <v>413</v>
      </c>
      <c r="E68" s="45">
        <v>221</v>
      </c>
      <c r="F68" s="84">
        <v>30</v>
      </c>
      <c r="G68" s="84">
        <f t="shared" si="36"/>
        <v>56</v>
      </c>
      <c r="H68" s="84">
        <f t="shared" si="0"/>
        <v>26</v>
      </c>
      <c r="I68" s="84"/>
      <c r="J68" s="84"/>
      <c r="K68" s="84"/>
      <c r="L68" s="84"/>
      <c r="M68" s="84">
        <v>26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142"/>
      <c r="AY68" s="84">
        <v>30</v>
      </c>
      <c r="AZ68" s="84">
        <v>30</v>
      </c>
      <c r="BA68" s="84">
        <f t="shared" si="4"/>
        <v>0</v>
      </c>
    </row>
    <row r="69" spans="1:53" ht="15.75">
      <c r="A69" s="44" t="s">
        <v>417</v>
      </c>
      <c r="B69" s="45" t="s">
        <v>381</v>
      </c>
      <c r="C69" s="45" t="s">
        <v>420</v>
      </c>
      <c r="D69" s="45" t="s">
        <v>413</v>
      </c>
      <c r="E69" s="45">
        <v>240</v>
      </c>
      <c r="F69" s="84">
        <v>9764.4</v>
      </c>
      <c r="G69" s="84">
        <f t="shared" si="36"/>
        <v>9764.4</v>
      </c>
      <c r="H69" s="84">
        <f t="shared" si="0"/>
        <v>0</v>
      </c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142"/>
      <c r="AY69" s="84">
        <v>9591</v>
      </c>
      <c r="AZ69" s="84">
        <v>9591</v>
      </c>
      <c r="BA69" s="84">
        <f t="shared" si="4"/>
        <v>0</v>
      </c>
    </row>
    <row r="70" spans="1:53" ht="94.5">
      <c r="A70" s="44" t="s">
        <v>418</v>
      </c>
      <c r="B70" s="45" t="s">
        <v>381</v>
      </c>
      <c r="C70" s="45" t="s">
        <v>420</v>
      </c>
      <c r="D70" s="45" t="s">
        <v>413</v>
      </c>
      <c r="E70" s="45">
        <v>253</v>
      </c>
      <c r="F70" s="84">
        <v>1751</v>
      </c>
      <c r="G70" s="84">
        <f t="shared" si="36"/>
        <v>1758</v>
      </c>
      <c r="H70" s="84">
        <f t="shared" si="0"/>
        <v>7</v>
      </c>
      <c r="I70" s="84"/>
      <c r="J70" s="84"/>
      <c r="K70" s="84"/>
      <c r="L70" s="84"/>
      <c r="M70" s="84">
        <v>7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142"/>
      <c r="AY70" s="84">
        <v>1751</v>
      </c>
      <c r="AZ70" s="84">
        <v>1751</v>
      </c>
      <c r="BA70" s="84">
        <f t="shared" si="4"/>
        <v>0</v>
      </c>
    </row>
    <row r="71" spans="1:53" ht="65.25" customHeight="1">
      <c r="A71" s="44" t="s">
        <v>421</v>
      </c>
      <c r="B71" s="45" t="s">
        <v>381</v>
      </c>
      <c r="C71" s="45" t="s">
        <v>420</v>
      </c>
      <c r="D71" s="45" t="s">
        <v>422</v>
      </c>
      <c r="E71" s="45" t="s">
        <v>367</v>
      </c>
      <c r="F71" s="84">
        <f>F72</f>
        <v>0</v>
      </c>
      <c r="G71" s="84">
        <f t="shared" si="36"/>
        <v>24044.5</v>
      </c>
      <c r="H71" s="84">
        <f t="shared" si="0"/>
        <v>24044.5</v>
      </c>
      <c r="I71" s="84">
        <f aca="true" t="shared" si="37" ref="I71:AZ71">I72</f>
        <v>24044.5</v>
      </c>
      <c r="J71" s="84">
        <f t="shared" si="37"/>
        <v>0</v>
      </c>
      <c r="K71" s="84">
        <f t="shared" si="37"/>
        <v>0</v>
      </c>
      <c r="L71" s="84">
        <f t="shared" si="37"/>
        <v>0</v>
      </c>
      <c r="M71" s="84">
        <f t="shared" si="37"/>
        <v>0</v>
      </c>
      <c r="N71" s="84">
        <f t="shared" si="37"/>
        <v>0</v>
      </c>
      <c r="O71" s="84">
        <f t="shared" si="37"/>
        <v>0</v>
      </c>
      <c r="P71" s="84">
        <f t="shared" si="37"/>
        <v>0</v>
      </c>
      <c r="Q71" s="84">
        <f t="shared" si="37"/>
        <v>0</v>
      </c>
      <c r="R71" s="84">
        <f t="shared" si="37"/>
        <v>0</v>
      </c>
      <c r="S71" s="84">
        <f t="shared" si="37"/>
        <v>0</v>
      </c>
      <c r="T71" s="84">
        <f t="shared" si="37"/>
        <v>0</v>
      </c>
      <c r="U71" s="84">
        <f t="shared" si="37"/>
        <v>0</v>
      </c>
      <c r="V71" s="84">
        <f t="shared" si="37"/>
        <v>0</v>
      </c>
      <c r="W71" s="84">
        <f t="shared" si="37"/>
        <v>0</v>
      </c>
      <c r="X71" s="84">
        <f t="shared" si="37"/>
        <v>0</v>
      </c>
      <c r="Y71" s="84">
        <f t="shared" si="37"/>
        <v>0</v>
      </c>
      <c r="Z71" s="84">
        <f t="shared" si="37"/>
        <v>0</v>
      </c>
      <c r="AA71" s="84">
        <f t="shared" si="37"/>
        <v>0</v>
      </c>
      <c r="AB71" s="84">
        <f t="shared" si="37"/>
        <v>0</v>
      </c>
      <c r="AC71" s="84">
        <f t="shared" si="37"/>
        <v>0</v>
      </c>
      <c r="AD71" s="84">
        <f t="shared" si="37"/>
        <v>0</v>
      </c>
      <c r="AE71" s="84">
        <f t="shared" si="37"/>
        <v>0</v>
      </c>
      <c r="AF71" s="84">
        <f t="shared" si="37"/>
        <v>0</v>
      </c>
      <c r="AG71" s="84">
        <f t="shared" si="37"/>
        <v>0</v>
      </c>
      <c r="AH71" s="84">
        <f t="shared" si="37"/>
        <v>0</v>
      </c>
      <c r="AI71" s="84">
        <f t="shared" si="37"/>
        <v>0</v>
      </c>
      <c r="AJ71" s="84">
        <f t="shared" si="37"/>
        <v>0</v>
      </c>
      <c r="AK71" s="84">
        <f t="shared" si="37"/>
        <v>0</v>
      </c>
      <c r="AL71" s="84">
        <f t="shared" si="37"/>
        <v>0</v>
      </c>
      <c r="AM71" s="84">
        <f t="shared" si="37"/>
        <v>0</v>
      </c>
      <c r="AN71" s="84">
        <f t="shared" si="37"/>
        <v>0</v>
      </c>
      <c r="AO71" s="84">
        <f t="shared" si="37"/>
        <v>0</v>
      </c>
      <c r="AP71" s="84">
        <f t="shared" si="37"/>
        <v>0</v>
      </c>
      <c r="AQ71" s="84">
        <f t="shared" si="37"/>
        <v>0</v>
      </c>
      <c r="AR71" s="84">
        <f t="shared" si="37"/>
        <v>0</v>
      </c>
      <c r="AS71" s="84">
        <f t="shared" si="37"/>
        <v>0</v>
      </c>
      <c r="AT71" s="84">
        <f t="shared" si="37"/>
        <v>0</v>
      </c>
      <c r="AU71" s="84">
        <f t="shared" si="37"/>
        <v>0</v>
      </c>
      <c r="AV71" s="84">
        <f t="shared" si="37"/>
        <v>0</v>
      </c>
      <c r="AW71" s="84">
        <f t="shared" si="37"/>
        <v>0</v>
      </c>
      <c r="AX71" s="142"/>
      <c r="AY71" s="84">
        <f t="shared" si="37"/>
        <v>0</v>
      </c>
      <c r="AZ71" s="84">
        <f t="shared" si="37"/>
        <v>0</v>
      </c>
      <c r="BA71" s="84">
        <f t="shared" si="4"/>
        <v>0</v>
      </c>
    </row>
    <row r="72" spans="1:53" ht="77.25" customHeight="1">
      <c r="A72" s="44" t="s">
        <v>423</v>
      </c>
      <c r="B72" s="45" t="s">
        <v>381</v>
      </c>
      <c r="C72" s="45" t="s">
        <v>420</v>
      </c>
      <c r="D72" s="45" t="s">
        <v>422</v>
      </c>
      <c r="E72" s="45">
        <v>260</v>
      </c>
      <c r="F72" s="84"/>
      <c r="G72" s="84">
        <f t="shared" si="36"/>
        <v>24044.5</v>
      </c>
      <c r="H72" s="84">
        <f t="shared" si="0"/>
        <v>24044.5</v>
      </c>
      <c r="I72" s="84">
        <v>24044.5</v>
      </c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142"/>
      <c r="AY72" s="84"/>
      <c r="AZ72" s="84"/>
      <c r="BA72" s="84">
        <f t="shared" si="4"/>
        <v>0</v>
      </c>
    </row>
    <row r="73" spans="1:53" s="43" customFormat="1" ht="33.75" customHeight="1">
      <c r="A73" s="46" t="s">
        <v>424</v>
      </c>
      <c r="B73" s="42" t="s">
        <v>381</v>
      </c>
      <c r="C73" s="42">
        <v>10</v>
      </c>
      <c r="D73" s="42" t="s">
        <v>366</v>
      </c>
      <c r="E73" s="42" t="s">
        <v>367</v>
      </c>
      <c r="F73" s="85">
        <f>F74</f>
        <v>4804</v>
      </c>
      <c r="G73" s="85">
        <f>G74</f>
        <v>4804</v>
      </c>
      <c r="H73" s="84">
        <f t="shared" si="0"/>
        <v>0</v>
      </c>
      <c r="I73" s="85">
        <f aca="true" t="shared" si="38" ref="I73:AZ73">I74</f>
        <v>0</v>
      </c>
      <c r="J73" s="85">
        <f t="shared" si="38"/>
        <v>0</v>
      </c>
      <c r="K73" s="85">
        <f t="shared" si="38"/>
        <v>0</v>
      </c>
      <c r="L73" s="85">
        <f t="shared" si="38"/>
        <v>0</v>
      </c>
      <c r="M73" s="85">
        <f t="shared" si="38"/>
        <v>0</v>
      </c>
      <c r="N73" s="85">
        <f t="shared" si="38"/>
        <v>0</v>
      </c>
      <c r="O73" s="85">
        <f t="shared" si="38"/>
        <v>0</v>
      </c>
      <c r="P73" s="85">
        <f t="shared" si="38"/>
        <v>0</v>
      </c>
      <c r="Q73" s="85">
        <f t="shared" si="38"/>
        <v>0</v>
      </c>
      <c r="R73" s="85">
        <f t="shared" si="38"/>
        <v>0</v>
      </c>
      <c r="S73" s="85">
        <f t="shared" si="38"/>
        <v>0</v>
      </c>
      <c r="T73" s="85">
        <f t="shared" si="38"/>
        <v>0</v>
      </c>
      <c r="U73" s="85">
        <f t="shared" si="38"/>
        <v>0</v>
      </c>
      <c r="V73" s="85">
        <f t="shared" si="38"/>
        <v>0</v>
      </c>
      <c r="W73" s="85">
        <f t="shared" si="38"/>
        <v>0</v>
      </c>
      <c r="X73" s="85">
        <f t="shared" si="38"/>
        <v>0</v>
      </c>
      <c r="Y73" s="85">
        <f t="shared" si="38"/>
        <v>0</v>
      </c>
      <c r="Z73" s="85">
        <f t="shared" si="38"/>
        <v>0</v>
      </c>
      <c r="AA73" s="85">
        <f t="shared" si="38"/>
        <v>0</v>
      </c>
      <c r="AB73" s="85">
        <f t="shared" si="38"/>
        <v>0</v>
      </c>
      <c r="AC73" s="85">
        <f t="shared" si="38"/>
        <v>0</v>
      </c>
      <c r="AD73" s="85">
        <f t="shared" si="38"/>
        <v>0</v>
      </c>
      <c r="AE73" s="85">
        <f t="shared" si="38"/>
        <v>0</v>
      </c>
      <c r="AF73" s="85">
        <f t="shared" si="38"/>
        <v>0</v>
      </c>
      <c r="AG73" s="85">
        <f t="shared" si="38"/>
        <v>0</v>
      </c>
      <c r="AH73" s="85">
        <f t="shared" si="38"/>
        <v>0</v>
      </c>
      <c r="AI73" s="85">
        <f t="shared" si="38"/>
        <v>0</v>
      </c>
      <c r="AJ73" s="85">
        <f t="shared" si="38"/>
        <v>0</v>
      </c>
      <c r="AK73" s="85">
        <f t="shared" si="38"/>
        <v>0</v>
      </c>
      <c r="AL73" s="85">
        <f t="shared" si="38"/>
        <v>0</v>
      </c>
      <c r="AM73" s="85">
        <f t="shared" si="38"/>
        <v>0</v>
      </c>
      <c r="AN73" s="85">
        <f t="shared" si="38"/>
        <v>0</v>
      </c>
      <c r="AO73" s="85">
        <f t="shared" si="38"/>
        <v>0</v>
      </c>
      <c r="AP73" s="85">
        <f t="shared" si="38"/>
        <v>0</v>
      </c>
      <c r="AQ73" s="85">
        <f t="shared" si="38"/>
        <v>0</v>
      </c>
      <c r="AR73" s="85">
        <f t="shared" si="38"/>
        <v>0</v>
      </c>
      <c r="AS73" s="85">
        <f t="shared" si="38"/>
        <v>0</v>
      </c>
      <c r="AT73" s="85">
        <f t="shared" si="38"/>
        <v>0</v>
      </c>
      <c r="AU73" s="85">
        <f t="shared" si="38"/>
        <v>0</v>
      </c>
      <c r="AV73" s="85">
        <f t="shared" si="38"/>
        <v>0</v>
      </c>
      <c r="AW73" s="85">
        <f t="shared" si="38"/>
        <v>0</v>
      </c>
      <c r="AX73" s="211"/>
      <c r="AY73" s="85">
        <f t="shared" si="38"/>
        <v>4804</v>
      </c>
      <c r="AZ73" s="85">
        <f t="shared" si="38"/>
        <v>4804</v>
      </c>
      <c r="BA73" s="84">
        <f t="shared" si="4"/>
        <v>0</v>
      </c>
    </row>
    <row r="74" spans="1:53" ht="31.5">
      <c r="A74" s="44" t="s">
        <v>412</v>
      </c>
      <c r="B74" s="45" t="s">
        <v>381</v>
      </c>
      <c r="C74" s="45">
        <v>10</v>
      </c>
      <c r="D74" s="45" t="s">
        <v>413</v>
      </c>
      <c r="E74" s="45" t="s">
        <v>367</v>
      </c>
      <c r="F74" s="84">
        <f>SUM(F75:F77)</f>
        <v>4804</v>
      </c>
      <c r="G74" s="84">
        <f>SUM(G75:G77)</f>
        <v>4804</v>
      </c>
      <c r="H74" s="84">
        <f t="shared" si="0"/>
        <v>0</v>
      </c>
      <c r="I74" s="84">
        <f>SUM(I75:I77)</f>
        <v>0</v>
      </c>
      <c r="J74" s="84">
        <f aca="true" t="shared" si="39" ref="J74:AD74">SUM(J75:J77)</f>
        <v>0</v>
      </c>
      <c r="K74" s="84">
        <f t="shared" si="39"/>
        <v>0</v>
      </c>
      <c r="L74" s="84">
        <f t="shared" si="39"/>
        <v>0</v>
      </c>
      <c r="M74" s="84">
        <f t="shared" si="39"/>
        <v>0</v>
      </c>
      <c r="N74" s="84">
        <f t="shared" si="39"/>
        <v>0</v>
      </c>
      <c r="O74" s="84">
        <f t="shared" si="39"/>
        <v>0</v>
      </c>
      <c r="P74" s="84">
        <f>SUM(P75:P77)</f>
        <v>0</v>
      </c>
      <c r="Q74" s="84">
        <f t="shared" si="39"/>
        <v>0</v>
      </c>
      <c r="R74" s="84">
        <f t="shared" si="39"/>
        <v>0</v>
      </c>
      <c r="S74" s="84">
        <f t="shared" si="39"/>
        <v>0</v>
      </c>
      <c r="T74" s="84">
        <f t="shared" si="39"/>
        <v>0</v>
      </c>
      <c r="U74" s="84">
        <f t="shared" si="39"/>
        <v>0</v>
      </c>
      <c r="V74" s="84">
        <f t="shared" si="39"/>
        <v>0</v>
      </c>
      <c r="W74" s="84">
        <f t="shared" si="39"/>
        <v>0</v>
      </c>
      <c r="X74" s="84">
        <f t="shared" si="39"/>
        <v>0</v>
      </c>
      <c r="Y74" s="84">
        <f t="shared" si="39"/>
        <v>0</v>
      </c>
      <c r="Z74" s="84">
        <f t="shared" si="39"/>
        <v>0</v>
      </c>
      <c r="AA74" s="84">
        <f t="shared" si="39"/>
        <v>0</v>
      </c>
      <c r="AB74" s="84">
        <f t="shared" si="39"/>
        <v>0</v>
      </c>
      <c r="AC74" s="84">
        <f t="shared" si="39"/>
        <v>0</v>
      </c>
      <c r="AD74" s="84">
        <f t="shared" si="39"/>
        <v>0</v>
      </c>
      <c r="AE74" s="84">
        <f aca="true" t="shared" si="40" ref="AE74:AW74">SUM(AE75:AE77)</f>
        <v>0</v>
      </c>
      <c r="AF74" s="84">
        <f t="shared" si="40"/>
        <v>0</v>
      </c>
      <c r="AG74" s="84">
        <f t="shared" si="40"/>
        <v>0</v>
      </c>
      <c r="AH74" s="84">
        <f t="shared" si="40"/>
        <v>0</v>
      </c>
      <c r="AI74" s="84">
        <f t="shared" si="40"/>
        <v>0</v>
      </c>
      <c r="AJ74" s="84">
        <f t="shared" si="40"/>
        <v>0</v>
      </c>
      <c r="AK74" s="84">
        <f t="shared" si="40"/>
        <v>0</v>
      </c>
      <c r="AL74" s="84">
        <f t="shared" si="40"/>
        <v>0</v>
      </c>
      <c r="AM74" s="84">
        <f t="shared" si="40"/>
        <v>0</v>
      </c>
      <c r="AN74" s="84">
        <f t="shared" si="40"/>
        <v>0</v>
      </c>
      <c r="AO74" s="84">
        <f t="shared" si="40"/>
        <v>0</v>
      </c>
      <c r="AP74" s="84">
        <f t="shared" si="40"/>
        <v>0</v>
      </c>
      <c r="AQ74" s="84">
        <f t="shared" si="40"/>
        <v>0</v>
      </c>
      <c r="AR74" s="84">
        <f t="shared" si="40"/>
        <v>0</v>
      </c>
      <c r="AS74" s="84">
        <f t="shared" si="40"/>
        <v>0</v>
      </c>
      <c r="AT74" s="84">
        <f t="shared" si="40"/>
        <v>0</v>
      </c>
      <c r="AU74" s="84">
        <f t="shared" si="40"/>
        <v>0</v>
      </c>
      <c r="AV74" s="84">
        <f t="shared" si="40"/>
        <v>0</v>
      </c>
      <c r="AW74" s="84">
        <f t="shared" si="40"/>
        <v>0</v>
      </c>
      <c r="AX74" s="142"/>
      <c r="AY74" s="84">
        <f>SUM(AY75:AY77)</f>
        <v>4804</v>
      </c>
      <c r="AZ74" s="84">
        <f>SUM(AZ75:AZ77)</f>
        <v>4804</v>
      </c>
      <c r="BA74" s="84">
        <f t="shared" si="4"/>
        <v>0</v>
      </c>
    </row>
    <row r="75" spans="1:53" ht="15.75">
      <c r="A75" s="44" t="s">
        <v>414</v>
      </c>
      <c r="B75" s="45" t="s">
        <v>381</v>
      </c>
      <c r="C75" s="45">
        <v>10</v>
      </c>
      <c r="D75" s="45" t="s">
        <v>413</v>
      </c>
      <c r="E75" s="45">
        <v>220</v>
      </c>
      <c r="F75" s="84">
        <v>150</v>
      </c>
      <c r="G75" s="84">
        <f>F75+H75</f>
        <v>150</v>
      </c>
      <c r="H75" s="84">
        <f t="shared" si="0"/>
        <v>0</v>
      </c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142"/>
      <c r="AY75" s="84">
        <v>150</v>
      </c>
      <c r="AZ75" s="84">
        <v>150</v>
      </c>
      <c r="BA75" s="84">
        <f t="shared" si="4"/>
        <v>0</v>
      </c>
    </row>
    <row r="76" spans="1:53" ht="63">
      <c r="A76" s="44" t="s">
        <v>416</v>
      </c>
      <c r="B76" s="45" t="s">
        <v>381</v>
      </c>
      <c r="C76" s="45">
        <v>10</v>
      </c>
      <c r="D76" s="45" t="s">
        <v>413</v>
      </c>
      <c r="E76" s="45">
        <v>239</v>
      </c>
      <c r="F76" s="84">
        <v>4529</v>
      </c>
      <c r="G76" s="84">
        <f>F76+H76</f>
        <v>4459</v>
      </c>
      <c r="H76" s="84">
        <f t="shared" si="0"/>
        <v>-70</v>
      </c>
      <c r="I76" s="84"/>
      <c r="J76" s="84"/>
      <c r="K76" s="84"/>
      <c r="L76" s="84"/>
      <c r="M76" s="84"/>
      <c r="N76" s="84">
        <v>-70</v>
      </c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142"/>
      <c r="AY76" s="84">
        <v>4529</v>
      </c>
      <c r="AZ76" s="84">
        <v>4529</v>
      </c>
      <c r="BA76" s="84">
        <f t="shared" si="4"/>
        <v>0</v>
      </c>
    </row>
    <row r="77" spans="1:53" ht="94.5">
      <c r="A77" s="44" t="s">
        <v>418</v>
      </c>
      <c r="B77" s="45" t="s">
        <v>381</v>
      </c>
      <c r="C77" s="45">
        <v>10</v>
      </c>
      <c r="D77" s="45" t="s">
        <v>413</v>
      </c>
      <c r="E77" s="45">
        <v>253</v>
      </c>
      <c r="F77" s="84">
        <v>125</v>
      </c>
      <c r="G77" s="84">
        <f>F77+H77</f>
        <v>195</v>
      </c>
      <c r="H77" s="84">
        <f t="shared" si="0"/>
        <v>70</v>
      </c>
      <c r="I77" s="84"/>
      <c r="J77" s="84"/>
      <c r="K77" s="84"/>
      <c r="L77" s="84"/>
      <c r="M77" s="84"/>
      <c r="N77" s="84">
        <v>70</v>
      </c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142"/>
      <c r="AY77" s="84">
        <v>125</v>
      </c>
      <c r="AZ77" s="84">
        <v>125</v>
      </c>
      <c r="BA77" s="84">
        <f t="shared" si="4"/>
        <v>0</v>
      </c>
    </row>
    <row r="78" spans="1:53" s="40" customFormat="1" ht="15.75">
      <c r="A78" s="47" t="s">
        <v>433</v>
      </c>
      <c r="B78" s="39" t="s">
        <v>387</v>
      </c>
      <c r="C78" s="39" t="s">
        <v>365</v>
      </c>
      <c r="D78" s="39" t="s">
        <v>366</v>
      </c>
      <c r="E78" s="39" t="s">
        <v>367</v>
      </c>
      <c r="F78" s="88">
        <f>F87+F92+F97+F79</f>
        <v>161492.4</v>
      </c>
      <c r="G78" s="88">
        <f>G87+G92+G97+G79</f>
        <v>164947.9</v>
      </c>
      <c r="H78" s="84">
        <f t="shared" si="0"/>
        <v>3455.5</v>
      </c>
      <c r="I78" s="88">
        <f>I87+I92+I97+I79</f>
        <v>2927.5</v>
      </c>
      <c r="J78" s="88">
        <f aca="true" t="shared" si="41" ref="J78:AD78">J87+J92+J97+J79</f>
        <v>528</v>
      </c>
      <c r="K78" s="88">
        <f t="shared" si="41"/>
        <v>0</v>
      </c>
      <c r="L78" s="88">
        <f t="shared" si="41"/>
        <v>0</v>
      </c>
      <c r="M78" s="88">
        <f t="shared" si="41"/>
        <v>0</v>
      </c>
      <c r="N78" s="88">
        <f t="shared" si="41"/>
        <v>0</v>
      </c>
      <c r="O78" s="88">
        <f t="shared" si="41"/>
        <v>0</v>
      </c>
      <c r="P78" s="88">
        <f>P87+P92+P97+P79</f>
        <v>0</v>
      </c>
      <c r="Q78" s="88">
        <f t="shared" si="41"/>
        <v>0</v>
      </c>
      <c r="R78" s="88">
        <f t="shared" si="41"/>
        <v>0</v>
      </c>
      <c r="S78" s="88">
        <f t="shared" si="41"/>
        <v>0</v>
      </c>
      <c r="T78" s="88">
        <f t="shared" si="41"/>
        <v>0</v>
      </c>
      <c r="U78" s="88">
        <f t="shared" si="41"/>
        <v>0</v>
      </c>
      <c r="V78" s="88">
        <f t="shared" si="41"/>
        <v>0</v>
      </c>
      <c r="W78" s="88">
        <f t="shared" si="41"/>
        <v>0</v>
      </c>
      <c r="X78" s="88">
        <f t="shared" si="41"/>
        <v>0</v>
      </c>
      <c r="Y78" s="88">
        <f t="shared" si="41"/>
        <v>0</v>
      </c>
      <c r="Z78" s="88">
        <f t="shared" si="41"/>
        <v>0</v>
      </c>
      <c r="AA78" s="88">
        <f t="shared" si="41"/>
        <v>0</v>
      </c>
      <c r="AB78" s="88">
        <f t="shared" si="41"/>
        <v>0</v>
      </c>
      <c r="AC78" s="88">
        <f t="shared" si="41"/>
        <v>0</v>
      </c>
      <c r="AD78" s="88">
        <f t="shared" si="41"/>
        <v>0</v>
      </c>
      <c r="AE78" s="88">
        <f aca="true" t="shared" si="42" ref="AE78:AW78">AE87+AE92+AE97+AE79</f>
        <v>0</v>
      </c>
      <c r="AF78" s="88">
        <f t="shared" si="42"/>
        <v>0</v>
      </c>
      <c r="AG78" s="88">
        <f t="shared" si="42"/>
        <v>0</v>
      </c>
      <c r="AH78" s="88">
        <f t="shared" si="42"/>
        <v>0</v>
      </c>
      <c r="AI78" s="88">
        <f t="shared" si="42"/>
        <v>0</v>
      </c>
      <c r="AJ78" s="88">
        <f t="shared" si="42"/>
        <v>0</v>
      </c>
      <c r="AK78" s="88">
        <f t="shared" si="42"/>
        <v>0</v>
      </c>
      <c r="AL78" s="88">
        <f t="shared" si="42"/>
        <v>0</v>
      </c>
      <c r="AM78" s="88">
        <f t="shared" si="42"/>
        <v>0</v>
      </c>
      <c r="AN78" s="88">
        <f t="shared" si="42"/>
        <v>0</v>
      </c>
      <c r="AO78" s="88">
        <f t="shared" si="42"/>
        <v>0</v>
      </c>
      <c r="AP78" s="88">
        <f t="shared" si="42"/>
        <v>0</v>
      </c>
      <c r="AQ78" s="88">
        <f t="shared" si="42"/>
        <v>0</v>
      </c>
      <c r="AR78" s="88">
        <f t="shared" si="42"/>
        <v>0</v>
      </c>
      <c r="AS78" s="88">
        <f t="shared" si="42"/>
        <v>0</v>
      </c>
      <c r="AT78" s="88">
        <f t="shared" si="42"/>
        <v>0</v>
      </c>
      <c r="AU78" s="88">
        <f t="shared" si="42"/>
        <v>0</v>
      </c>
      <c r="AV78" s="88">
        <f t="shared" si="42"/>
        <v>0</v>
      </c>
      <c r="AW78" s="88">
        <f t="shared" si="42"/>
        <v>0</v>
      </c>
      <c r="AX78" s="210"/>
      <c r="AY78" s="88">
        <f>AY87+AY92+AY97+AY79</f>
        <v>161492.4</v>
      </c>
      <c r="AZ78" s="88">
        <f>AZ87+AZ92+AZ97+AZ79</f>
        <v>161492.4</v>
      </c>
      <c r="BA78" s="84">
        <f t="shared" si="4"/>
        <v>0</v>
      </c>
    </row>
    <row r="79" spans="1:53" s="43" customFormat="1" ht="31.5">
      <c r="A79" s="41" t="s">
        <v>474</v>
      </c>
      <c r="B79" s="42" t="s">
        <v>387</v>
      </c>
      <c r="C79" s="42" t="s">
        <v>17</v>
      </c>
      <c r="D79" s="42" t="s">
        <v>366</v>
      </c>
      <c r="E79" s="42" t="s">
        <v>367</v>
      </c>
      <c r="F79" s="85">
        <f>F80+F82</f>
        <v>13495</v>
      </c>
      <c r="G79" s="85">
        <f>G80+G82</f>
        <v>16799.8</v>
      </c>
      <c r="H79" s="85">
        <f>H80+H82</f>
        <v>3304.8</v>
      </c>
      <c r="I79" s="85">
        <f>I80+I82</f>
        <v>3304.8</v>
      </c>
      <c r="J79" s="85">
        <f aca="true" t="shared" si="43" ref="J79:AW79">J80+J82</f>
        <v>0</v>
      </c>
      <c r="K79" s="85">
        <f t="shared" si="43"/>
        <v>0</v>
      </c>
      <c r="L79" s="85">
        <f t="shared" si="43"/>
        <v>0</v>
      </c>
      <c r="M79" s="85">
        <f t="shared" si="43"/>
        <v>0</v>
      </c>
      <c r="N79" s="85">
        <f t="shared" si="43"/>
        <v>0</v>
      </c>
      <c r="O79" s="85">
        <f t="shared" si="43"/>
        <v>0</v>
      </c>
      <c r="P79" s="85">
        <f t="shared" si="43"/>
        <v>0</v>
      </c>
      <c r="Q79" s="85">
        <f t="shared" si="43"/>
        <v>0</v>
      </c>
      <c r="R79" s="85">
        <f t="shared" si="43"/>
        <v>0</v>
      </c>
      <c r="S79" s="85">
        <f t="shared" si="43"/>
        <v>0</v>
      </c>
      <c r="T79" s="85">
        <f t="shared" si="43"/>
        <v>0</v>
      </c>
      <c r="U79" s="85">
        <f t="shared" si="43"/>
        <v>0</v>
      </c>
      <c r="V79" s="85">
        <f t="shared" si="43"/>
        <v>0</v>
      </c>
      <c r="W79" s="85">
        <f t="shared" si="43"/>
        <v>0</v>
      </c>
      <c r="X79" s="85">
        <f t="shared" si="43"/>
        <v>0</v>
      </c>
      <c r="Y79" s="85">
        <f t="shared" si="43"/>
        <v>0</v>
      </c>
      <c r="Z79" s="85">
        <f t="shared" si="43"/>
        <v>0</v>
      </c>
      <c r="AA79" s="85">
        <f t="shared" si="43"/>
        <v>0</v>
      </c>
      <c r="AB79" s="85">
        <f t="shared" si="43"/>
        <v>0</v>
      </c>
      <c r="AC79" s="85">
        <f t="shared" si="43"/>
        <v>0</v>
      </c>
      <c r="AD79" s="85">
        <f t="shared" si="43"/>
        <v>0</v>
      </c>
      <c r="AE79" s="85">
        <f t="shared" si="43"/>
        <v>0</v>
      </c>
      <c r="AF79" s="85">
        <f t="shared" si="43"/>
        <v>0</v>
      </c>
      <c r="AG79" s="85">
        <f t="shared" si="43"/>
        <v>0</v>
      </c>
      <c r="AH79" s="85">
        <f t="shared" si="43"/>
        <v>0</v>
      </c>
      <c r="AI79" s="85">
        <f t="shared" si="43"/>
        <v>0</v>
      </c>
      <c r="AJ79" s="85">
        <f t="shared" si="43"/>
        <v>0</v>
      </c>
      <c r="AK79" s="85">
        <f t="shared" si="43"/>
        <v>0</v>
      </c>
      <c r="AL79" s="85">
        <f t="shared" si="43"/>
        <v>0</v>
      </c>
      <c r="AM79" s="85">
        <f t="shared" si="43"/>
        <v>0</v>
      </c>
      <c r="AN79" s="85">
        <f t="shared" si="43"/>
        <v>0</v>
      </c>
      <c r="AO79" s="85">
        <f t="shared" si="43"/>
        <v>0</v>
      </c>
      <c r="AP79" s="85">
        <f t="shared" si="43"/>
        <v>0</v>
      </c>
      <c r="AQ79" s="85">
        <f t="shared" si="43"/>
        <v>0</v>
      </c>
      <c r="AR79" s="85">
        <f t="shared" si="43"/>
        <v>0</v>
      </c>
      <c r="AS79" s="85">
        <f t="shared" si="43"/>
        <v>0</v>
      </c>
      <c r="AT79" s="85">
        <f t="shared" si="43"/>
        <v>0</v>
      </c>
      <c r="AU79" s="85">
        <f t="shared" si="43"/>
        <v>0</v>
      </c>
      <c r="AV79" s="85">
        <f t="shared" si="43"/>
        <v>0</v>
      </c>
      <c r="AW79" s="85">
        <f t="shared" si="43"/>
        <v>0</v>
      </c>
      <c r="AX79" s="211"/>
      <c r="AY79" s="85">
        <f>AY80+AY82</f>
        <v>13495</v>
      </c>
      <c r="AZ79" s="85">
        <f>AZ80+AZ82</f>
        <v>13495</v>
      </c>
      <c r="BA79" s="84">
        <f t="shared" si="4"/>
        <v>0</v>
      </c>
    </row>
    <row r="80" spans="1:53" s="43" customFormat="1" ht="31.5">
      <c r="A80" s="44" t="s">
        <v>201</v>
      </c>
      <c r="B80" s="45" t="s">
        <v>387</v>
      </c>
      <c r="C80" s="45" t="s">
        <v>17</v>
      </c>
      <c r="D80" s="45" t="s">
        <v>373</v>
      </c>
      <c r="E80" s="45" t="s">
        <v>367</v>
      </c>
      <c r="F80" s="84">
        <f>F81</f>
        <v>1025</v>
      </c>
      <c r="G80" s="84">
        <f>G81</f>
        <v>1025</v>
      </c>
      <c r="H80" s="84">
        <f t="shared" si="0"/>
        <v>0</v>
      </c>
      <c r="I80" s="84">
        <f aca="true" t="shared" si="44" ref="I80:AZ80">I81</f>
        <v>0</v>
      </c>
      <c r="J80" s="84">
        <f t="shared" si="44"/>
        <v>0</v>
      </c>
      <c r="K80" s="84">
        <f t="shared" si="44"/>
        <v>0</v>
      </c>
      <c r="L80" s="84">
        <f t="shared" si="44"/>
        <v>0</v>
      </c>
      <c r="M80" s="84">
        <f t="shared" si="44"/>
        <v>0</v>
      </c>
      <c r="N80" s="84">
        <f t="shared" si="44"/>
        <v>0</v>
      </c>
      <c r="O80" s="84">
        <f t="shared" si="44"/>
        <v>0</v>
      </c>
      <c r="P80" s="84">
        <f t="shared" si="44"/>
        <v>0</v>
      </c>
      <c r="Q80" s="84">
        <f t="shared" si="44"/>
        <v>0</v>
      </c>
      <c r="R80" s="84">
        <f t="shared" si="44"/>
        <v>0</v>
      </c>
      <c r="S80" s="84">
        <f t="shared" si="44"/>
        <v>0</v>
      </c>
      <c r="T80" s="84">
        <f t="shared" si="44"/>
        <v>0</v>
      </c>
      <c r="U80" s="84">
        <f t="shared" si="44"/>
        <v>0</v>
      </c>
      <c r="V80" s="84">
        <f t="shared" si="44"/>
        <v>0</v>
      </c>
      <c r="W80" s="84">
        <f t="shared" si="44"/>
        <v>0</v>
      </c>
      <c r="X80" s="84">
        <f t="shared" si="44"/>
        <v>0</v>
      </c>
      <c r="Y80" s="84">
        <f t="shared" si="44"/>
        <v>0</v>
      </c>
      <c r="Z80" s="84">
        <f t="shared" si="44"/>
        <v>0</v>
      </c>
      <c r="AA80" s="84">
        <f t="shared" si="44"/>
        <v>0</v>
      </c>
      <c r="AB80" s="84">
        <f t="shared" si="44"/>
        <v>0</v>
      </c>
      <c r="AC80" s="84">
        <f t="shared" si="44"/>
        <v>0</v>
      </c>
      <c r="AD80" s="84">
        <f t="shared" si="44"/>
        <v>0</v>
      </c>
      <c r="AE80" s="84">
        <f t="shared" si="44"/>
        <v>0</v>
      </c>
      <c r="AF80" s="84">
        <f t="shared" si="44"/>
        <v>0</v>
      </c>
      <c r="AG80" s="84">
        <f t="shared" si="44"/>
        <v>0</v>
      </c>
      <c r="AH80" s="84">
        <f t="shared" si="44"/>
        <v>0</v>
      </c>
      <c r="AI80" s="84">
        <f t="shared" si="44"/>
        <v>0</v>
      </c>
      <c r="AJ80" s="84">
        <f t="shared" si="44"/>
        <v>0</v>
      </c>
      <c r="AK80" s="84">
        <f t="shared" si="44"/>
        <v>0</v>
      </c>
      <c r="AL80" s="84">
        <f t="shared" si="44"/>
        <v>0</v>
      </c>
      <c r="AM80" s="84">
        <f t="shared" si="44"/>
        <v>0</v>
      </c>
      <c r="AN80" s="84">
        <f t="shared" si="44"/>
        <v>0</v>
      </c>
      <c r="AO80" s="84">
        <f t="shared" si="44"/>
        <v>0</v>
      </c>
      <c r="AP80" s="84">
        <f t="shared" si="44"/>
        <v>0</v>
      </c>
      <c r="AQ80" s="84">
        <f t="shared" si="44"/>
        <v>0</v>
      </c>
      <c r="AR80" s="84">
        <f t="shared" si="44"/>
        <v>0</v>
      </c>
      <c r="AS80" s="84">
        <f t="shared" si="44"/>
        <v>0</v>
      </c>
      <c r="AT80" s="84">
        <f t="shared" si="44"/>
        <v>0</v>
      </c>
      <c r="AU80" s="84">
        <f t="shared" si="44"/>
        <v>0</v>
      </c>
      <c r="AV80" s="84">
        <f t="shared" si="44"/>
        <v>0</v>
      </c>
      <c r="AW80" s="84">
        <f t="shared" si="44"/>
        <v>0</v>
      </c>
      <c r="AX80" s="211"/>
      <c r="AY80" s="84">
        <f t="shared" si="44"/>
        <v>1025</v>
      </c>
      <c r="AZ80" s="84">
        <f t="shared" si="44"/>
        <v>1025</v>
      </c>
      <c r="BA80" s="84">
        <f t="shared" si="4"/>
        <v>0</v>
      </c>
    </row>
    <row r="81" spans="1:53" s="43" customFormat="1" ht="15.75">
      <c r="A81" s="44" t="s">
        <v>378</v>
      </c>
      <c r="B81" s="45" t="s">
        <v>387</v>
      </c>
      <c r="C81" s="45" t="s">
        <v>17</v>
      </c>
      <c r="D81" s="45" t="s">
        <v>373</v>
      </c>
      <c r="E81" s="45" t="s">
        <v>379</v>
      </c>
      <c r="F81" s="84">
        <v>1025</v>
      </c>
      <c r="G81" s="84">
        <f>F81+H81</f>
        <v>1025</v>
      </c>
      <c r="H81" s="84">
        <f t="shared" si="0"/>
        <v>0</v>
      </c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211"/>
      <c r="AY81" s="84">
        <v>1025</v>
      </c>
      <c r="AZ81" s="84">
        <v>1025</v>
      </c>
      <c r="BA81" s="84">
        <f t="shared" si="4"/>
        <v>0</v>
      </c>
    </row>
    <row r="82" spans="1:53" ht="31.5">
      <c r="A82" s="44" t="s">
        <v>477</v>
      </c>
      <c r="B82" s="45" t="s">
        <v>387</v>
      </c>
      <c r="C82" s="45" t="s">
        <v>17</v>
      </c>
      <c r="D82" s="45" t="s">
        <v>476</v>
      </c>
      <c r="E82" s="45" t="s">
        <v>367</v>
      </c>
      <c r="F82" s="84">
        <f>F83+F85+F86+F84</f>
        <v>12470</v>
      </c>
      <c r="G82" s="84">
        <f>G83+G85+G86+G84</f>
        <v>15774.8</v>
      </c>
      <c r="H82" s="84">
        <f t="shared" si="0"/>
        <v>3304.8</v>
      </c>
      <c r="I82" s="84">
        <f aca="true" t="shared" si="45" ref="I82:AW82">I83+I85+I86+I84</f>
        <v>3304.8</v>
      </c>
      <c r="J82" s="84">
        <f t="shared" si="45"/>
        <v>0</v>
      </c>
      <c r="K82" s="84">
        <f t="shared" si="45"/>
        <v>0</v>
      </c>
      <c r="L82" s="84">
        <f t="shared" si="45"/>
        <v>0</v>
      </c>
      <c r="M82" s="84">
        <f t="shared" si="45"/>
        <v>0</v>
      </c>
      <c r="N82" s="84">
        <f t="shared" si="45"/>
        <v>0</v>
      </c>
      <c r="O82" s="84">
        <f t="shared" si="45"/>
        <v>0</v>
      </c>
      <c r="P82" s="84">
        <f t="shared" si="45"/>
        <v>0</v>
      </c>
      <c r="Q82" s="84">
        <f t="shared" si="45"/>
        <v>0</v>
      </c>
      <c r="R82" s="84">
        <f t="shared" si="45"/>
        <v>0</v>
      </c>
      <c r="S82" s="84">
        <f t="shared" si="45"/>
        <v>0</v>
      </c>
      <c r="T82" s="84">
        <f t="shared" si="45"/>
        <v>0</v>
      </c>
      <c r="U82" s="84">
        <f t="shared" si="45"/>
        <v>0</v>
      </c>
      <c r="V82" s="84">
        <f t="shared" si="45"/>
        <v>0</v>
      </c>
      <c r="W82" s="84">
        <f t="shared" si="45"/>
        <v>0</v>
      </c>
      <c r="X82" s="84">
        <f t="shared" si="45"/>
        <v>0</v>
      </c>
      <c r="Y82" s="84">
        <f t="shared" si="45"/>
        <v>0</v>
      </c>
      <c r="Z82" s="84">
        <f t="shared" si="45"/>
        <v>0</v>
      </c>
      <c r="AA82" s="84">
        <f t="shared" si="45"/>
        <v>0</v>
      </c>
      <c r="AB82" s="84">
        <f t="shared" si="45"/>
        <v>0</v>
      </c>
      <c r="AC82" s="84">
        <f t="shared" si="45"/>
        <v>0</v>
      </c>
      <c r="AD82" s="84">
        <f t="shared" si="45"/>
        <v>0</v>
      </c>
      <c r="AE82" s="84">
        <f t="shared" si="45"/>
        <v>0</v>
      </c>
      <c r="AF82" s="84">
        <f t="shared" si="45"/>
        <v>0</v>
      </c>
      <c r="AG82" s="84">
        <f t="shared" si="45"/>
        <v>0</v>
      </c>
      <c r="AH82" s="84">
        <f t="shared" si="45"/>
        <v>0</v>
      </c>
      <c r="AI82" s="84">
        <f t="shared" si="45"/>
        <v>0</v>
      </c>
      <c r="AJ82" s="84">
        <f t="shared" si="45"/>
        <v>0</v>
      </c>
      <c r="AK82" s="84">
        <f t="shared" si="45"/>
        <v>0</v>
      </c>
      <c r="AL82" s="84">
        <f t="shared" si="45"/>
        <v>0</v>
      </c>
      <c r="AM82" s="84">
        <f t="shared" si="45"/>
        <v>0</v>
      </c>
      <c r="AN82" s="84">
        <f t="shared" si="45"/>
        <v>0</v>
      </c>
      <c r="AO82" s="84">
        <f t="shared" si="45"/>
        <v>0</v>
      </c>
      <c r="AP82" s="84">
        <f t="shared" si="45"/>
        <v>0</v>
      </c>
      <c r="AQ82" s="84">
        <f t="shared" si="45"/>
        <v>0</v>
      </c>
      <c r="AR82" s="84">
        <f t="shared" si="45"/>
        <v>0</v>
      </c>
      <c r="AS82" s="84">
        <f t="shared" si="45"/>
        <v>0</v>
      </c>
      <c r="AT82" s="84">
        <f t="shared" si="45"/>
        <v>0</v>
      </c>
      <c r="AU82" s="84">
        <f t="shared" si="45"/>
        <v>0</v>
      </c>
      <c r="AV82" s="84">
        <f t="shared" si="45"/>
        <v>0</v>
      </c>
      <c r="AW82" s="84">
        <f t="shared" si="45"/>
        <v>0</v>
      </c>
      <c r="AX82" s="142"/>
      <c r="AY82" s="84">
        <f>AY83+AY85+AY86+AY84</f>
        <v>12470</v>
      </c>
      <c r="AZ82" s="84">
        <f>AZ83+AZ85+AZ86+AZ84</f>
        <v>12470</v>
      </c>
      <c r="BA82" s="84">
        <f t="shared" si="4"/>
        <v>0</v>
      </c>
    </row>
    <row r="83" spans="1:53" ht="15.75">
      <c r="A83" s="44" t="s">
        <v>475</v>
      </c>
      <c r="B83" s="45" t="s">
        <v>387</v>
      </c>
      <c r="C83" s="45" t="s">
        <v>17</v>
      </c>
      <c r="D83" s="45" t="s">
        <v>476</v>
      </c>
      <c r="E83" s="45" t="s">
        <v>478</v>
      </c>
      <c r="F83" s="84">
        <v>5330</v>
      </c>
      <c r="G83" s="84">
        <f>F83+H83</f>
        <v>7030</v>
      </c>
      <c r="H83" s="84">
        <f t="shared" si="0"/>
        <v>1700</v>
      </c>
      <c r="I83" s="84">
        <v>1700</v>
      </c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142"/>
      <c r="AY83" s="84">
        <v>5330</v>
      </c>
      <c r="AZ83" s="84">
        <v>5330</v>
      </c>
      <c r="BA83" s="84">
        <f t="shared" si="4"/>
        <v>0</v>
      </c>
    </row>
    <row r="84" spans="1:53" s="43" customFormat="1" ht="47.25">
      <c r="A84" s="44" t="s">
        <v>510</v>
      </c>
      <c r="B84" s="45" t="s">
        <v>387</v>
      </c>
      <c r="C84" s="45" t="s">
        <v>17</v>
      </c>
      <c r="D84" s="45" t="s">
        <v>476</v>
      </c>
      <c r="E84" s="45" t="s">
        <v>509</v>
      </c>
      <c r="F84" s="84">
        <v>280</v>
      </c>
      <c r="G84" s="84">
        <f>F84+H84</f>
        <v>280</v>
      </c>
      <c r="H84" s="84">
        <f t="shared" si="0"/>
        <v>0</v>
      </c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>
        <f aca="true" t="shared" si="46" ref="AR84:AW85">AR85</f>
        <v>0</v>
      </c>
      <c r="AS84" s="84">
        <f t="shared" si="46"/>
        <v>0</v>
      </c>
      <c r="AT84" s="84">
        <f t="shared" si="46"/>
        <v>0</v>
      </c>
      <c r="AU84" s="84">
        <f t="shared" si="46"/>
        <v>0</v>
      </c>
      <c r="AV84" s="84">
        <f t="shared" si="46"/>
        <v>0</v>
      </c>
      <c r="AW84" s="84">
        <f t="shared" si="46"/>
        <v>0</v>
      </c>
      <c r="AX84" s="211"/>
      <c r="AY84" s="84">
        <v>280</v>
      </c>
      <c r="AZ84" s="84">
        <v>280</v>
      </c>
      <c r="BA84" s="84">
        <f t="shared" si="4"/>
        <v>0</v>
      </c>
    </row>
    <row r="85" spans="1:53" s="43" customFormat="1" ht="31.5">
      <c r="A85" s="44" t="s">
        <v>479</v>
      </c>
      <c r="B85" s="45" t="s">
        <v>387</v>
      </c>
      <c r="C85" s="45" t="s">
        <v>17</v>
      </c>
      <c r="D85" s="45" t="s">
        <v>476</v>
      </c>
      <c r="E85" s="45" t="s">
        <v>480</v>
      </c>
      <c r="F85" s="84">
        <v>5500</v>
      </c>
      <c r="G85" s="84">
        <f>F85+H85</f>
        <v>5500</v>
      </c>
      <c r="H85" s="84">
        <f t="shared" si="0"/>
        <v>0</v>
      </c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>
        <f t="shared" si="46"/>
        <v>0</v>
      </c>
      <c r="AS85" s="84">
        <f t="shared" si="46"/>
        <v>0</v>
      </c>
      <c r="AT85" s="84">
        <f t="shared" si="46"/>
        <v>0</v>
      </c>
      <c r="AU85" s="84">
        <f t="shared" si="46"/>
        <v>0</v>
      </c>
      <c r="AV85" s="84">
        <f t="shared" si="46"/>
        <v>0</v>
      </c>
      <c r="AW85" s="84">
        <f t="shared" si="46"/>
        <v>0</v>
      </c>
      <c r="AX85" s="211"/>
      <c r="AY85" s="84">
        <v>5500</v>
      </c>
      <c r="AZ85" s="84">
        <v>5500</v>
      </c>
      <c r="BA85" s="84">
        <f t="shared" si="4"/>
        <v>0</v>
      </c>
    </row>
    <row r="86" spans="1:53" s="43" customFormat="1" ht="47.25">
      <c r="A86" s="44" t="s">
        <v>481</v>
      </c>
      <c r="B86" s="45" t="s">
        <v>387</v>
      </c>
      <c r="C86" s="45" t="s">
        <v>17</v>
      </c>
      <c r="D86" s="45" t="s">
        <v>476</v>
      </c>
      <c r="E86" s="45" t="s">
        <v>482</v>
      </c>
      <c r="F86" s="84">
        <v>1360</v>
      </c>
      <c r="G86" s="84">
        <f>F86+H86</f>
        <v>2964.8</v>
      </c>
      <c r="H86" s="84">
        <f t="shared" si="0"/>
        <v>1604.8</v>
      </c>
      <c r="I86" s="84">
        <v>1604.8</v>
      </c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211"/>
      <c r="AY86" s="84">
        <v>1360</v>
      </c>
      <c r="AZ86" s="84">
        <v>1360</v>
      </c>
      <c r="BA86" s="84">
        <f t="shared" si="4"/>
        <v>0</v>
      </c>
    </row>
    <row r="87" spans="1:53" s="43" customFormat="1" ht="15.75">
      <c r="A87" s="41" t="s">
        <v>435</v>
      </c>
      <c r="B87" s="42" t="s">
        <v>387</v>
      </c>
      <c r="C87" s="42" t="s">
        <v>411</v>
      </c>
      <c r="D87" s="42" t="s">
        <v>366</v>
      </c>
      <c r="E87" s="42" t="s">
        <v>367</v>
      </c>
      <c r="F87" s="85">
        <f>F88+F90</f>
        <v>50000</v>
      </c>
      <c r="G87" s="85">
        <f>G88+G90</f>
        <v>50000</v>
      </c>
      <c r="H87" s="84">
        <f aca="true" t="shared" si="47" ref="H87:H161">SUM(I87:AX87)</f>
        <v>0</v>
      </c>
      <c r="I87" s="85">
        <f>I88+I90</f>
        <v>0</v>
      </c>
      <c r="J87" s="85">
        <f aca="true" t="shared" si="48" ref="J87:AD87">J88+J90</f>
        <v>0</v>
      </c>
      <c r="K87" s="85">
        <f t="shared" si="48"/>
        <v>0</v>
      </c>
      <c r="L87" s="85">
        <f t="shared" si="48"/>
        <v>0</v>
      </c>
      <c r="M87" s="85">
        <f t="shared" si="48"/>
        <v>0</v>
      </c>
      <c r="N87" s="85">
        <f t="shared" si="48"/>
        <v>0</v>
      </c>
      <c r="O87" s="85">
        <f t="shared" si="48"/>
        <v>0</v>
      </c>
      <c r="P87" s="85">
        <f>P88+P90</f>
        <v>0</v>
      </c>
      <c r="Q87" s="85">
        <f t="shared" si="48"/>
        <v>0</v>
      </c>
      <c r="R87" s="85">
        <f t="shared" si="48"/>
        <v>0</v>
      </c>
      <c r="S87" s="85">
        <f t="shared" si="48"/>
        <v>0</v>
      </c>
      <c r="T87" s="85">
        <f t="shared" si="48"/>
        <v>0</v>
      </c>
      <c r="U87" s="85">
        <f t="shared" si="48"/>
        <v>0</v>
      </c>
      <c r="V87" s="85">
        <f t="shared" si="48"/>
        <v>0</v>
      </c>
      <c r="W87" s="85">
        <f t="shared" si="48"/>
        <v>0</v>
      </c>
      <c r="X87" s="85">
        <f t="shared" si="48"/>
        <v>0</v>
      </c>
      <c r="Y87" s="85">
        <f t="shared" si="48"/>
        <v>0</v>
      </c>
      <c r="Z87" s="85">
        <f t="shared" si="48"/>
        <v>0</v>
      </c>
      <c r="AA87" s="85">
        <f t="shared" si="48"/>
        <v>0</v>
      </c>
      <c r="AB87" s="85">
        <f t="shared" si="48"/>
        <v>0</v>
      </c>
      <c r="AC87" s="85">
        <f t="shared" si="48"/>
        <v>0</v>
      </c>
      <c r="AD87" s="85">
        <f t="shared" si="48"/>
        <v>0</v>
      </c>
      <c r="AE87" s="85">
        <f aca="true" t="shared" si="49" ref="AE87:AW87">AE88+AE90</f>
        <v>0</v>
      </c>
      <c r="AF87" s="85">
        <f t="shared" si="49"/>
        <v>0</v>
      </c>
      <c r="AG87" s="85">
        <f t="shared" si="49"/>
        <v>0</v>
      </c>
      <c r="AH87" s="85">
        <f t="shared" si="49"/>
        <v>0</v>
      </c>
      <c r="AI87" s="85">
        <f t="shared" si="49"/>
        <v>0</v>
      </c>
      <c r="AJ87" s="85">
        <f t="shared" si="49"/>
        <v>0</v>
      </c>
      <c r="AK87" s="85">
        <f t="shared" si="49"/>
        <v>0</v>
      </c>
      <c r="AL87" s="85">
        <f t="shared" si="49"/>
        <v>0</v>
      </c>
      <c r="AM87" s="85">
        <f t="shared" si="49"/>
        <v>0</v>
      </c>
      <c r="AN87" s="85">
        <f t="shared" si="49"/>
        <v>0</v>
      </c>
      <c r="AO87" s="85">
        <f t="shared" si="49"/>
        <v>0</v>
      </c>
      <c r="AP87" s="85">
        <f t="shared" si="49"/>
        <v>0</v>
      </c>
      <c r="AQ87" s="85">
        <f t="shared" si="49"/>
        <v>0</v>
      </c>
      <c r="AR87" s="85">
        <f t="shared" si="49"/>
        <v>0</v>
      </c>
      <c r="AS87" s="85">
        <f t="shared" si="49"/>
        <v>0</v>
      </c>
      <c r="AT87" s="85">
        <f t="shared" si="49"/>
        <v>0</v>
      </c>
      <c r="AU87" s="85">
        <f t="shared" si="49"/>
        <v>0</v>
      </c>
      <c r="AV87" s="85">
        <f t="shared" si="49"/>
        <v>0</v>
      </c>
      <c r="AW87" s="85">
        <f t="shared" si="49"/>
        <v>0</v>
      </c>
      <c r="AX87" s="211"/>
      <c r="AY87" s="85">
        <f>AY88+AY90</f>
        <v>50000</v>
      </c>
      <c r="AZ87" s="85">
        <f>AZ88+AZ90</f>
        <v>50000</v>
      </c>
      <c r="BA87" s="84">
        <f t="shared" si="4"/>
        <v>0</v>
      </c>
    </row>
    <row r="88" spans="1:53" s="43" customFormat="1" ht="31.5" hidden="1">
      <c r="A88" s="44" t="s">
        <v>201</v>
      </c>
      <c r="B88" s="45" t="s">
        <v>387</v>
      </c>
      <c r="C88" s="45" t="s">
        <v>411</v>
      </c>
      <c r="D88" s="45" t="s">
        <v>373</v>
      </c>
      <c r="E88" s="45" t="s">
        <v>367</v>
      </c>
      <c r="F88" s="84">
        <f>F89</f>
        <v>0</v>
      </c>
      <c r="G88" s="84">
        <f>G89</f>
        <v>0</v>
      </c>
      <c r="H88" s="84">
        <f t="shared" si="47"/>
        <v>0</v>
      </c>
      <c r="I88" s="84">
        <f aca="true" t="shared" si="50" ref="I88:AZ88">I89</f>
        <v>0</v>
      </c>
      <c r="J88" s="84">
        <f t="shared" si="50"/>
        <v>0</v>
      </c>
      <c r="K88" s="84">
        <f t="shared" si="50"/>
        <v>0</v>
      </c>
      <c r="L88" s="84">
        <f t="shared" si="50"/>
        <v>0</v>
      </c>
      <c r="M88" s="84">
        <f t="shared" si="50"/>
        <v>0</v>
      </c>
      <c r="N88" s="84">
        <f t="shared" si="50"/>
        <v>0</v>
      </c>
      <c r="O88" s="84">
        <f t="shared" si="50"/>
        <v>0</v>
      </c>
      <c r="P88" s="84">
        <f t="shared" si="50"/>
        <v>0</v>
      </c>
      <c r="Q88" s="84">
        <f t="shared" si="50"/>
        <v>0</v>
      </c>
      <c r="R88" s="84">
        <f t="shared" si="50"/>
        <v>0</v>
      </c>
      <c r="S88" s="84">
        <f t="shared" si="50"/>
        <v>0</v>
      </c>
      <c r="T88" s="84">
        <f t="shared" si="50"/>
        <v>0</v>
      </c>
      <c r="U88" s="84">
        <f t="shared" si="50"/>
        <v>0</v>
      </c>
      <c r="V88" s="84">
        <f t="shared" si="50"/>
        <v>0</v>
      </c>
      <c r="W88" s="84">
        <f t="shared" si="50"/>
        <v>0</v>
      </c>
      <c r="X88" s="84">
        <f t="shared" si="50"/>
        <v>0</v>
      </c>
      <c r="Y88" s="84">
        <f t="shared" si="50"/>
        <v>0</v>
      </c>
      <c r="Z88" s="84">
        <f t="shared" si="50"/>
        <v>0</v>
      </c>
      <c r="AA88" s="84">
        <f t="shared" si="50"/>
        <v>0</v>
      </c>
      <c r="AB88" s="84">
        <f t="shared" si="50"/>
        <v>0</v>
      </c>
      <c r="AC88" s="84">
        <f t="shared" si="50"/>
        <v>0</v>
      </c>
      <c r="AD88" s="84">
        <f t="shared" si="50"/>
        <v>0</v>
      </c>
      <c r="AE88" s="84">
        <f t="shared" si="50"/>
        <v>0</v>
      </c>
      <c r="AF88" s="84">
        <f t="shared" si="50"/>
        <v>0</v>
      </c>
      <c r="AG88" s="84">
        <f t="shared" si="50"/>
        <v>0</v>
      </c>
      <c r="AH88" s="84">
        <f t="shared" si="50"/>
        <v>0</v>
      </c>
      <c r="AI88" s="84">
        <f t="shared" si="50"/>
        <v>0</v>
      </c>
      <c r="AJ88" s="84">
        <f t="shared" si="50"/>
        <v>0</v>
      </c>
      <c r="AK88" s="84">
        <f t="shared" si="50"/>
        <v>0</v>
      </c>
      <c r="AL88" s="84">
        <f t="shared" si="50"/>
        <v>0</v>
      </c>
      <c r="AM88" s="84">
        <f t="shared" si="50"/>
        <v>0</v>
      </c>
      <c r="AN88" s="84">
        <f t="shared" si="50"/>
        <v>0</v>
      </c>
      <c r="AO88" s="84">
        <f t="shared" si="50"/>
        <v>0</v>
      </c>
      <c r="AP88" s="84">
        <f t="shared" si="50"/>
        <v>0</v>
      </c>
      <c r="AQ88" s="84">
        <f t="shared" si="50"/>
        <v>0</v>
      </c>
      <c r="AR88" s="84">
        <f t="shared" si="50"/>
        <v>0</v>
      </c>
      <c r="AS88" s="84">
        <f t="shared" si="50"/>
        <v>0</v>
      </c>
      <c r="AT88" s="84">
        <f t="shared" si="50"/>
        <v>0</v>
      </c>
      <c r="AU88" s="84">
        <f t="shared" si="50"/>
        <v>0</v>
      </c>
      <c r="AV88" s="84">
        <f t="shared" si="50"/>
        <v>0</v>
      </c>
      <c r="AW88" s="84">
        <f t="shared" si="50"/>
        <v>0</v>
      </c>
      <c r="AX88" s="211"/>
      <c r="AY88" s="84">
        <f t="shared" si="50"/>
        <v>0</v>
      </c>
      <c r="AZ88" s="84">
        <f t="shared" si="50"/>
        <v>0</v>
      </c>
      <c r="BA88" s="84">
        <f aca="true" t="shared" si="51" ref="BA88:BA162">AZ88-AY88</f>
        <v>0</v>
      </c>
    </row>
    <row r="89" spans="1:53" s="43" customFormat="1" ht="15.75" hidden="1">
      <c r="A89" s="44" t="s">
        <v>378</v>
      </c>
      <c r="B89" s="45" t="s">
        <v>387</v>
      </c>
      <c r="C89" s="45" t="s">
        <v>411</v>
      </c>
      <c r="D89" s="45" t="s">
        <v>373</v>
      </c>
      <c r="E89" s="45" t="s">
        <v>379</v>
      </c>
      <c r="F89" s="84">
        <f>SUM(I89:AW89)</f>
        <v>0</v>
      </c>
      <c r="G89" s="84">
        <f>SUM(J89:AX89)</f>
        <v>0</v>
      </c>
      <c r="H89" s="84">
        <f t="shared" si="47"/>
        <v>0</v>
      </c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211"/>
      <c r="AY89" s="84"/>
      <c r="AZ89" s="84"/>
      <c r="BA89" s="84">
        <f t="shared" si="51"/>
        <v>0</v>
      </c>
    </row>
    <row r="90" spans="1:53" ht="15.75">
      <c r="A90" s="44" t="s">
        <v>1</v>
      </c>
      <c r="B90" s="45" t="s">
        <v>387</v>
      </c>
      <c r="C90" s="45" t="s">
        <v>411</v>
      </c>
      <c r="D90" s="45" t="s">
        <v>2</v>
      </c>
      <c r="E90" s="45" t="s">
        <v>367</v>
      </c>
      <c r="F90" s="84">
        <f>F91</f>
        <v>50000</v>
      </c>
      <c r="G90" s="84">
        <f>G91</f>
        <v>50000</v>
      </c>
      <c r="H90" s="84">
        <f t="shared" si="47"/>
        <v>0</v>
      </c>
      <c r="I90" s="84">
        <f aca="true" t="shared" si="52" ref="I90:AZ90">I91</f>
        <v>0</v>
      </c>
      <c r="J90" s="84">
        <f t="shared" si="52"/>
        <v>0</v>
      </c>
      <c r="K90" s="84">
        <f t="shared" si="52"/>
        <v>0</v>
      </c>
      <c r="L90" s="84">
        <f t="shared" si="52"/>
        <v>0</v>
      </c>
      <c r="M90" s="84">
        <f t="shared" si="52"/>
        <v>0</v>
      </c>
      <c r="N90" s="84">
        <f t="shared" si="52"/>
        <v>0</v>
      </c>
      <c r="O90" s="84">
        <f t="shared" si="52"/>
        <v>0</v>
      </c>
      <c r="P90" s="84">
        <f t="shared" si="52"/>
        <v>0</v>
      </c>
      <c r="Q90" s="84">
        <f t="shared" si="52"/>
        <v>0</v>
      </c>
      <c r="R90" s="84">
        <f t="shared" si="52"/>
        <v>0</v>
      </c>
      <c r="S90" s="84">
        <f t="shared" si="52"/>
        <v>0</v>
      </c>
      <c r="T90" s="84">
        <f t="shared" si="52"/>
        <v>0</v>
      </c>
      <c r="U90" s="84">
        <f t="shared" si="52"/>
        <v>0</v>
      </c>
      <c r="V90" s="84">
        <f t="shared" si="52"/>
        <v>0</v>
      </c>
      <c r="W90" s="84">
        <f t="shared" si="52"/>
        <v>0</v>
      </c>
      <c r="X90" s="84">
        <f t="shared" si="52"/>
        <v>0</v>
      </c>
      <c r="Y90" s="84">
        <f t="shared" si="52"/>
        <v>0</v>
      </c>
      <c r="Z90" s="84">
        <f t="shared" si="52"/>
        <v>0</v>
      </c>
      <c r="AA90" s="84">
        <f t="shared" si="52"/>
        <v>0</v>
      </c>
      <c r="AB90" s="84">
        <f t="shared" si="52"/>
        <v>0</v>
      </c>
      <c r="AC90" s="84">
        <f t="shared" si="52"/>
        <v>0</v>
      </c>
      <c r="AD90" s="84">
        <f t="shared" si="52"/>
        <v>0</v>
      </c>
      <c r="AE90" s="84">
        <f t="shared" si="52"/>
        <v>0</v>
      </c>
      <c r="AF90" s="84">
        <f t="shared" si="52"/>
        <v>0</v>
      </c>
      <c r="AG90" s="84">
        <f t="shared" si="52"/>
        <v>0</v>
      </c>
      <c r="AH90" s="84">
        <f t="shared" si="52"/>
        <v>0</v>
      </c>
      <c r="AI90" s="84">
        <f t="shared" si="52"/>
        <v>0</v>
      </c>
      <c r="AJ90" s="84">
        <f t="shared" si="52"/>
        <v>0</v>
      </c>
      <c r="AK90" s="84">
        <f t="shared" si="52"/>
        <v>0</v>
      </c>
      <c r="AL90" s="84">
        <f t="shared" si="52"/>
        <v>0</v>
      </c>
      <c r="AM90" s="84">
        <f t="shared" si="52"/>
        <v>0</v>
      </c>
      <c r="AN90" s="84">
        <f t="shared" si="52"/>
        <v>0</v>
      </c>
      <c r="AO90" s="84">
        <f t="shared" si="52"/>
        <v>0</v>
      </c>
      <c r="AP90" s="84">
        <f t="shared" si="52"/>
        <v>0</v>
      </c>
      <c r="AQ90" s="84">
        <f t="shared" si="52"/>
        <v>0</v>
      </c>
      <c r="AR90" s="84">
        <f t="shared" si="52"/>
        <v>0</v>
      </c>
      <c r="AS90" s="84">
        <f t="shared" si="52"/>
        <v>0</v>
      </c>
      <c r="AT90" s="84">
        <f t="shared" si="52"/>
        <v>0</v>
      </c>
      <c r="AU90" s="84">
        <f t="shared" si="52"/>
        <v>0</v>
      </c>
      <c r="AV90" s="84">
        <f t="shared" si="52"/>
        <v>0</v>
      </c>
      <c r="AW90" s="84">
        <f t="shared" si="52"/>
        <v>0</v>
      </c>
      <c r="AX90" s="142"/>
      <c r="AY90" s="84">
        <f t="shared" si="52"/>
        <v>50000</v>
      </c>
      <c r="AZ90" s="84">
        <f t="shared" si="52"/>
        <v>50000</v>
      </c>
      <c r="BA90" s="84">
        <f t="shared" si="51"/>
        <v>0</v>
      </c>
    </row>
    <row r="91" spans="1:53" ht="31.5">
      <c r="A91" s="44" t="s">
        <v>3</v>
      </c>
      <c r="B91" s="45" t="s">
        <v>387</v>
      </c>
      <c r="C91" s="45" t="s">
        <v>411</v>
      </c>
      <c r="D91" s="45" t="s">
        <v>2</v>
      </c>
      <c r="E91" s="45">
        <v>366</v>
      </c>
      <c r="F91" s="84">
        <v>50000</v>
      </c>
      <c r="G91" s="84">
        <f>F91+H91</f>
        <v>50000</v>
      </c>
      <c r="H91" s="84">
        <f t="shared" si="47"/>
        <v>0</v>
      </c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142"/>
      <c r="AY91" s="84">
        <v>50000</v>
      </c>
      <c r="AZ91" s="84">
        <v>50000</v>
      </c>
      <c r="BA91" s="84">
        <f t="shared" si="51"/>
        <v>0</v>
      </c>
    </row>
    <row r="92" spans="1:53" s="43" customFormat="1" ht="15.75">
      <c r="A92" s="41" t="s">
        <v>225</v>
      </c>
      <c r="B92" s="42" t="s">
        <v>387</v>
      </c>
      <c r="C92" s="42" t="s">
        <v>420</v>
      </c>
      <c r="D92" s="42" t="s">
        <v>366</v>
      </c>
      <c r="E92" s="42" t="s">
        <v>367</v>
      </c>
      <c r="F92" s="85">
        <f>F93+F95</f>
        <v>14935</v>
      </c>
      <c r="G92" s="85">
        <f>G93+G95</f>
        <v>15313</v>
      </c>
      <c r="H92" s="84">
        <f t="shared" si="47"/>
        <v>378</v>
      </c>
      <c r="I92" s="85">
        <f>I93+I95</f>
        <v>-150</v>
      </c>
      <c r="J92" s="85">
        <f aca="true" t="shared" si="53" ref="J92:AD92">J93+J95</f>
        <v>528</v>
      </c>
      <c r="K92" s="85">
        <f t="shared" si="53"/>
        <v>0</v>
      </c>
      <c r="L92" s="85">
        <f t="shared" si="53"/>
        <v>0</v>
      </c>
      <c r="M92" s="85">
        <f t="shared" si="53"/>
        <v>0</v>
      </c>
      <c r="N92" s="85">
        <f t="shared" si="53"/>
        <v>0</v>
      </c>
      <c r="O92" s="85">
        <f t="shared" si="53"/>
        <v>0</v>
      </c>
      <c r="P92" s="85">
        <f>P93+P95</f>
        <v>0</v>
      </c>
      <c r="Q92" s="85">
        <f t="shared" si="53"/>
        <v>0</v>
      </c>
      <c r="R92" s="85">
        <f t="shared" si="53"/>
        <v>0</v>
      </c>
      <c r="S92" s="85">
        <f t="shared" si="53"/>
        <v>0</v>
      </c>
      <c r="T92" s="85">
        <f t="shared" si="53"/>
        <v>0</v>
      </c>
      <c r="U92" s="85">
        <f t="shared" si="53"/>
        <v>0</v>
      </c>
      <c r="V92" s="85">
        <f t="shared" si="53"/>
        <v>0</v>
      </c>
      <c r="W92" s="85">
        <f t="shared" si="53"/>
        <v>0</v>
      </c>
      <c r="X92" s="85">
        <f t="shared" si="53"/>
        <v>0</v>
      </c>
      <c r="Y92" s="85">
        <f t="shared" si="53"/>
        <v>0</v>
      </c>
      <c r="Z92" s="85">
        <f t="shared" si="53"/>
        <v>0</v>
      </c>
      <c r="AA92" s="85">
        <f t="shared" si="53"/>
        <v>0</v>
      </c>
      <c r="AB92" s="85">
        <f t="shared" si="53"/>
        <v>0</v>
      </c>
      <c r="AC92" s="85">
        <f t="shared" si="53"/>
        <v>0</v>
      </c>
      <c r="AD92" s="85">
        <f t="shared" si="53"/>
        <v>0</v>
      </c>
      <c r="AE92" s="85">
        <f aca="true" t="shared" si="54" ref="AE92:AW92">AE93+AE95</f>
        <v>0</v>
      </c>
      <c r="AF92" s="85">
        <f t="shared" si="54"/>
        <v>0</v>
      </c>
      <c r="AG92" s="85">
        <f t="shared" si="54"/>
        <v>0</v>
      </c>
      <c r="AH92" s="85">
        <f t="shared" si="54"/>
        <v>0</v>
      </c>
      <c r="AI92" s="85">
        <f t="shared" si="54"/>
        <v>0</v>
      </c>
      <c r="AJ92" s="85">
        <f t="shared" si="54"/>
        <v>0</v>
      </c>
      <c r="AK92" s="85">
        <f t="shared" si="54"/>
        <v>0</v>
      </c>
      <c r="AL92" s="85">
        <f t="shared" si="54"/>
        <v>0</v>
      </c>
      <c r="AM92" s="85">
        <f t="shared" si="54"/>
        <v>0</v>
      </c>
      <c r="AN92" s="85">
        <f t="shared" si="54"/>
        <v>0</v>
      </c>
      <c r="AO92" s="85">
        <f t="shared" si="54"/>
        <v>0</v>
      </c>
      <c r="AP92" s="85">
        <f t="shared" si="54"/>
        <v>0</v>
      </c>
      <c r="AQ92" s="85">
        <f t="shared" si="54"/>
        <v>0</v>
      </c>
      <c r="AR92" s="85">
        <f t="shared" si="54"/>
        <v>0</v>
      </c>
      <c r="AS92" s="85">
        <f t="shared" si="54"/>
        <v>0</v>
      </c>
      <c r="AT92" s="85">
        <f t="shared" si="54"/>
        <v>0</v>
      </c>
      <c r="AU92" s="85">
        <f t="shared" si="54"/>
        <v>0</v>
      </c>
      <c r="AV92" s="85">
        <f t="shared" si="54"/>
        <v>0</v>
      </c>
      <c r="AW92" s="85">
        <f t="shared" si="54"/>
        <v>0</v>
      </c>
      <c r="AX92" s="211"/>
      <c r="AY92" s="85">
        <f>AY93+AY95</f>
        <v>14935</v>
      </c>
      <c r="AZ92" s="85">
        <f>AZ93+AZ95</f>
        <v>14935</v>
      </c>
      <c r="BA92" s="84">
        <f t="shared" si="51"/>
        <v>0</v>
      </c>
    </row>
    <row r="93" spans="1:53" ht="31.5">
      <c r="A93" s="44" t="s">
        <v>4</v>
      </c>
      <c r="B93" s="45" t="s">
        <v>387</v>
      </c>
      <c r="C93" s="45" t="s">
        <v>420</v>
      </c>
      <c r="D93" s="45" t="s">
        <v>5</v>
      </c>
      <c r="E93" s="45" t="s">
        <v>367</v>
      </c>
      <c r="F93" s="84">
        <f>F94</f>
        <v>14455</v>
      </c>
      <c r="G93" s="84">
        <f>G94</f>
        <v>14983</v>
      </c>
      <c r="H93" s="84">
        <f t="shared" si="47"/>
        <v>528</v>
      </c>
      <c r="I93" s="84">
        <f aca="true" t="shared" si="55" ref="I93:AZ93">I94</f>
        <v>0</v>
      </c>
      <c r="J93" s="84">
        <f t="shared" si="55"/>
        <v>528</v>
      </c>
      <c r="K93" s="84">
        <f t="shared" si="55"/>
        <v>0</v>
      </c>
      <c r="L93" s="84">
        <f t="shared" si="55"/>
        <v>0</v>
      </c>
      <c r="M93" s="84">
        <f t="shared" si="55"/>
        <v>0</v>
      </c>
      <c r="N93" s="84">
        <f t="shared" si="55"/>
        <v>0</v>
      </c>
      <c r="O93" s="84">
        <f t="shared" si="55"/>
        <v>0</v>
      </c>
      <c r="P93" s="84">
        <f t="shared" si="55"/>
        <v>0</v>
      </c>
      <c r="Q93" s="84">
        <f t="shared" si="55"/>
        <v>0</v>
      </c>
      <c r="R93" s="84">
        <f t="shared" si="55"/>
        <v>0</v>
      </c>
      <c r="S93" s="84">
        <f t="shared" si="55"/>
        <v>0</v>
      </c>
      <c r="T93" s="84">
        <f t="shared" si="55"/>
        <v>0</v>
      </c>
      <c r="U93" s="84">
        <f t="shared" si="55"/>
        <v>0</v>
      </c>
      <c r="V93" s="84">
        <f t="shared" si="55"/>
        <v>0</v>
      </c>
      <c r="W93" s="84">
        <f t="shared" si="55"/>
        <v>0</v>
      </c>
      <c r="X93" s="84">
        <f t="shared" si="55"/>
        <v>0</v>
      </c>
      <c r="Y93" s="84">
        <f t="shared" si="55"/>
        <v>0</v>
      </c>
      <c r="Z93" s="84">
        <f t="shared" si="55"/>
        <v>0</v>
      </c>
      <c r="AA93" s="84">
        <f t="shared" si="55"/>
        <v>0</v>
      </c>
      <c r="AB93" s="84">
        <f t="shared" si="55"/>
        <v>0</v>
      </c>
      <c r="AC93" s="84">
        <f t="shared" si="55"/>
        <v>0</v>
      </c>
      <c r="AD93" s="84">
        <f t="shared" si="55"/>
        <v>0</v>
      </c>
      <c r="AE93" s="84">
        <f t="shared" si="55"/>
        <v>0</v>
      </c>
      <c r="AF93" s="84">
        <f t="shared" si="55"/>
        <v>0</v>
      </c>
      <c r="AG93" s="84">
        <f t="shared" si="55"/>
        <v>0</v>
      </c>
      <c r="AH93" s="84">
        <f t="shared" si="55"/>
        <v>0</v>
      </c>
      <c r="AI93" s="84">
        <f t="shared" si="55"/>
        <v>0</v>
      </c>
      <c r="AJ93" s="84">
        <f t="shared" si="55"/>
        <v>0</v>
      </c>
      <c r="AK93" s="84">
        <f t="shared" si="55"/>
        <v>0</v>
      </c>
      <c r="AL93" s="84">
        <f t="shared" si="55"/>
        <v>0</v>
      </c>
      <c r="AM93" s="84">
        <f t="shared" si="55"/>
        <v>0</v>
      </c>
      <c r="AN93" s="84">
        <f t="shared" si="55"/>
        <v>0</v>
      </c>
      <c r="AO93" s="84">
        <f t="shared" si="55"/>
        <v>0</v>
      </c>
      <c r="AP93" s="84">
        <f t="shared" si="55"/>
        <v>0</v>
      </c>
      <c r="AQ93" s="84">
        <f t="shared" si="55"/>
        <v>0</v>
      </c>
      <c r="AR93" s="84">
        <f t="shared" si="55"/>
        <v>0</v>
      </c>
      <c r="AS93" s="84">
        <f t="shared" si="55"/>
        <v>0</v>
      </c>
      <c r="AT93" s="84">
        <f t="shared" si="55"/>
        <v>0</v>
      </c>
      <c r="AU93" s="84">
        <f t="shared" si="55"/>
        <v>0</v>
      </c>
      <c r="AV93" s="84">
        <f t="shared" si="55"/>
        <v>0</v>
      </c>
      <c r="AW93" s="84">
        <f t="shared" si="55"/>
        <v>0</v>
      </c>
      <c r="AX93" s="142"/>
      <c r="AY93" s="84">
        <f t="shared" si="55"/>
        <v>14455</v>
      </c>
      <c r="AZ93" s="84">
        <f t="shared" si="55"/>
        <v>14455</v>
      </c>
      <c r="BA93" s="84">
        <f t="shared" si="51"/>
        <v>0</v>
      </c>
    </row>
    <row r="94" spans="1:53" ht="31.5">
      <c r="A94" s="44" t="s">
        <v>399</v>
      </c>
      <c r="B94" s="45" t="s">
        <v>387</v>
      </c>
      <c r="C94" s="45" t="s">
        <v>420</v>
      </c>
      <c r="D94" s="45" t="s">
        <v>5</v>
      </c>
      <c r="E94" s="45">
        <v>327</v>
      </c>
      <c r="F94" s="84">
        <v>14455</v>
      </c>
      <c r="G94" s="84">
        <f>F94+H94</f>
        <v>14983</v>
      </c>
      <c r="H94" s="84">
        <f t="shared" si="47"/>
        <v>528</v>
      </c>
      <c r="I94" s="84"/>
      <c r="J94" s="84">
        <v>528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142"/>
      <c r="AY94" s="84">
        <v>14455</v>
      </c>
      <c r="AZ94" s="84">
        <v>14455</v>
      </c>
      <c r="BA94" s="84">
        <f t="shared" si="51"/>
        <v>0</v>
      </c>
    </row>
    <row r="95" spans="1:53" ht="31.5">
      <c r="A95" s="44" t="s">
        <v>426</v>
      </c>
      <c r="B95" s="45" t="s">
        <v>387</v>
      </c>
      <c r="C95" s="45" t="s">
        <v>420</v>
      </c>
      <c r="D95" s="45" t="s">
        <v>427</v>
      </c>
      <c r="E95" s="45" t="s">
        <v>367</v>
      </c>
      <c r="F95" s="84">
        <f>SUM(F96)</f>
        <v>480</v>
      </c>
      <c r="G95" s="84">
        <f>SUM(G96)</f>
        <v>330</v>
      </c>
      <c r="H95" s="84">
        <f t="shared" si="47"/>
        <v>-150</v>
      </c>
      <c r="I95" s="84">
        <f aca="true" t="shared" si="56" ref="I95:AZ95">SUM(I96)</f>
        <v>-150</v>
      </c>
      <c r="J95" s="84">
        <f t="shared" si="56"/>
        <v>0</v>
      </c>
      <c r="K95" s="84">
        <f t="shared" si="56"/>
        <v>0</v>
      </c>
      <c r="L95" s="84">
        <f t="shared" si="56"/>
        <v>0</v>
      </c>
      <c r="M95" s="84">
        <f t="shared" si="56"/>
        <v>0</v>
      </c>
      <c r="N95" s="84">
        <f t="shared" si="56"/>
        <v>0</v>
      </c>
      <c r="O95" s="84">
        <f t="shared" si="56"/>
        <v>0</v>
      </c>
      <c r="P95" s="84">
        <f t="shared" si="56"/>
        <v>0</v>
      </c>
      <c r="Q95" s="84">
        <f t="shared" si="56"/>
        <v>0</v>
      </c>
      <c r="R95" s="84">
        <f t="shared" si="56"/>
        <v>0</v>
      </c>
      <c r="S95" s="84">
        <f t="shared" si="56"/>
        <v>0</v>
      </c>
      <c r="T95" s="84">
        <f t="shared" si="56"/>
        <v>0</v>
      </c>
      <c r="U95" s="84">
        <f t="shared" si="56"/>
        <v>0</v>
      </c>
      <c r="V95" s="84">
        <f t="shared" si="56"/>
        <v>0</v>
      </c>
      <c r="W95" s="84">
        <f t="shared" si="56"/>
        <v>0</v>
      </c>
      <c r="X95" s="84">
        <f t="shared" si="56"/>
        <v>0</v>
      </c>
      <c r="Y95" s="84">
        <f t="shared" si="56"/>
        <v>0</v>
      </c>
      <c r="Z95" s="84">
        <f t="shared" si="56"/>
        <v>0</v>
      </c>
      <c r="AA95" s="84">
        <f t="shared" si="56"/>
        <v>0</v>
      </c>
      <c r="AB95" s="84">
        <f t="shared" si="56"/>
        <v>0</v>
      </c>
      <c r="AC95" s="84">
        <f t="shared" si="56"/>
        <v>0</v>
      </c>
      <c r="AD95" s="84">
        <f t="shared" si="56"/>
        <v>0</v>
      </c>
      <c r="AE95" s="84">
        <f t="shared" si="56"/>
        <v>0</v>
      </c>
      <c r="AF95" s="84">
        <f t="shared" si="56"/>
        <v>0</v>
      </c>
      <c r="AG95" s="84">
        <f t="shared" si="56"/>
        <v>0</v>
      </c>
      <c r="AH95" s="84">
        <f t="shared" si="56"/>
        <v>0</v>
      </c>
      <c r="AI95" s="84">
        <f t="shared" si="56"/>
        <v>0</v>
      </c>
      <c r="AJ95" s="84">
        <f t="shared" si="56"/>
        <v>0</v>
      </c>
      <c r="AK95" s="84">
        <f t="shared" si="56"/>
        <v>0</v>
      </c>
      <c r="AL95" s="84">
        <f t="shared" si="56"/>
        <v>0</v>
      </c>
      <c r="AM95" s="84">
        <f t="shared" si="56"/>
        <v>0</v>
      </c>
      <c r="AN95" s="84">
        <f t="shared" si="56"/>
        <v>0</v>
      </c>
      <c r="AO95" s="84">
        <f t="shared" si="56"/>
        <v>0</v>
      </c>
      <c r="AP95" s="84">
        <f t="shared" si="56"/>
        <v>0</v>
      </c>
      <c r="AQ95" s="84">
        <f t="shared" si="56"/>
        <v>0</v>
      </c>
      <c r="AR95" s="84">
        <f t="shared" si="56"/>
        <v>0</v>
      </c>
      <c r="AS95" s="84">
        <f t="shared" si="56"/>
        <v>0</v>
      </c>
      <c r="AT95" s="84">
        <f t="shared" si="56"/>
        <v>0</v>
      </c>
      <c r="AU95" s="84">
        <f t="shared" si="56"/>
        <v>0</v>
      </c>
      <c r="AV95" s="84">
        <f t="shared" si="56"/>
        <v>0</v>
      </c>
      <c r="AW95" s="84">
        <f t="shared" si="56"/>
        <v>0</v>
      </c>
      <c r="AX95" s="142"/>
      <c r="AY95" s="84">
        <f t="shared" si="56"/>
        <v>480</v>
      </c>
      <c r="AZ95" s="84">
        <f t="shared" si="56"/>
        <v>480</v>
      </c>
      <c r="BA95" s="84">
        <f t="shared" si="51"/>
        <v>0</v>
      </c>
    </row>
    <row r="96" spans="1:53" ht="31.5">
      <c r="A96" s="44" t="s">
        <v>6</v>
      </c>
      <c r="B96" s="45" t="s">
        <v>387</v>
      </c>
      <c r="C96" s="45" t="s">
        <v>420</v>
      </c>
      <c r="D96" s="45" t="s">
        <v>427</v>
      </c>
      <c r="E96" s="45">
        <v>382</v>
      </c>
      <c r="F96" s="84">
        <v>480</v>
      </c>
      <c r="G96" s="84">
        <f>F96+H96</f>
        <v>330</v>
      </c>
      <c r="H96" s="84">
        <f t="shared" si="47"/>
        <v>-150</v>
      </c>
      <c r="I96" s="84">
        <v>-150</v>
      </c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142"/>
      <c r="AY96" s="84">
        <v>480</v>
      </c>
      <c r="AZ96" s="84">
        <v>480</v>
      </c>
      <c r="BA96" s="84">
        <f t="shared" si="51"/>
        <v>0</v>
      </c>
    </row>
    <row r="97" spans="1:53" s="43" customFormat="1" ht="31.5">
      <c r="A97" s="41" t="s">
        <v>227</v>
      </c>
      <c r="B97" s="42" t="s">
        <v>387</v>
      </c>
      <c r="C97" s="42">
        <v>11</v>
      </c>
      <c r="D97" s="42" t="s">
        <v>366</v>
      </c>
      <c r="E97" s="42" t="s">
        <v>367</v>
      </c>
      <c r="F97" s="85">
        <f>F98+F102+F104+F100</f>
        <v>83062.4</v>
      </c>
      <c r="G97" s="85">
        <f>G98+G102+G104+G100</f>
        <v>82835.1</v>
      </c>
      <c r="H97" s="84">
        <f t="shared" si="47"/>
        <v>-227.3</v>
      </c>
      <c r="I97" s="85">
        <f>I98+I102+I104+I100</f>
        <v>-227.3</v>
      </c>
      <c r="J97" s="85">
        <f aca="true" t="shared" si="57" ref="J97:AD97">J98+J102+J104+J100</f>
        <v>0</v>
      </c>
      <c r="K97" s="85">
        <f t="shared" si="57"/>
        <v>0</v>
      </c>
      <c r="L97" s="85">
        <f t="shared" si="57"/>
        <v>0</v>
      </c>
      <c r="M97" s="85">
        <f t="shared" si="57"/>
        <v>0</v>
      </c>
      <c r="N97" s="85">
        <f t="shared" si="57"/>
        <v>0</v>
      </c>
      <c r="O97" s="85">
        <f t="shared" si="57"/>
        <v>0</v>
      </c>
      <c r="P97" s="85">
        <f>P98+P102+P104+P100</f>
        <v>0</v>
      </c>
      <c r="Q97" s="85">
        <f t="shared" si="57"/>
        <v>0</v>
      </c>
      <c r="R97" s="85">
        <f t="shared" si="57"/>
        <v>0</v>
      </c>
      <c r="S97" s="85">
        <f t="shared" si="57"/>
        <v>0</v>
      </c>
      <c r="T97" s="85">
        <f t="shared" si="57"/>
        <v>0</v>
      </c>
      <c r="U97" s="85">
        <f t="shared" si="57"/>
        <v>0</v>
      </c>
      <c r="V97" s="85">
        <f t="shared" si="57"/>
        <v>0</v>
      </c>
      <c r="W97" s="85">
        <f t="shared" si="57"/>
        <v>0</v>
      </c>
      <c r="X97" s="85">
        <f t="shared" si="57"/>
        <v>0</v>
      </c>
      <c r="Y97" s="85">
        <f t="shared" si="57"/>
        <v>0</v>
      </c>
      <c r="Z97" s="85">
        <f t="shared" si="57"/>
        <v>0</v>
      </c>
      <c r="AA97" s="85">
        <f t="shared" si="57"/>
        <v>0</v>
      </c>
      <c r="AB97" s="85">
        <f t="shared" si="57"/>
        <v>0</v>
      </c>
      <c r="AC97" s="85">
        <f t="shared" si="57"/>
        <v>0</v>
      </c>
      <c r="AD97" s="85">
        <f t="shared" si="57"/>
        <v>0</v>
      </c>
      <c r="AE97" s="85">
        <f aca="true" t="shared" si="58" ref="AE97:AW97">AE98+AE102+AE104+AE100</f>
        <v>0</v>
      </c>
      <c r="AF97" s="85">
        <f t="shared" si="58"/>
        <v>0</v>
      </c>
      <c r="AG97" s="85">
        <f t="shared" si="58"/>
        <v>0</v>
      </c>
      <c r="AH97" s="85">
        <f t="shared" si="58"/>
        <v>0</v>
      </c>
      <c r="AI97" s="85">
        <f t="shared" si="58"/>
        <v>0</v>
      </c>
      <c r="AJ97" s="85">
        <f t="shared" si="58"/>
        <v>0</v>
      </c>
      <c r="AK97" s="85">
        <f t="shared" si="58"/>
        <v>0</v>
      </c>
      <c r="AL97" s="85">
        <f t="shared" si="58"/>
        <v>0</v>
      </c>
      <c r="AM97" s="85">
        <f t="shared" si="58"/>
        <v>0</v>
      </c>
      <c r="AN97" s="85">
        <f t="shared" si="58"/>
        <v>0</v>
      </c>
      <c r="AO97" s="85">
        <f t="shared" si="58"/>
        <v>0</v>
      </c>
      <c r="AP97" s="85">
        <f t="shared" si="58"/>
        <v>0</v>
      </c>
      <c r="AQ97" s="85">
        <f t="shared" si="58"/>
        <v>0</v>
      </c>
      <c r="AR97" s="85">
        <f t="shared" si="58"/>
        <v>0</v>
      </c>
      <c r="AS97" s="85">
        <f t="shared" si="58"/>
        <v>0</v>
      </c>
      <c r="AT97" s="85">
        <f t="shared" si="58"/>
        <v>0</v>
      </c>
      <c r="AU97" s="85">
        <f t="shared" si="58"/>
        <v>0</v>
      </c>
      <c r="AV97" s="85">
        <f t="shared" si="58"/>
        <v>0</v>
      </c>
      <c r="AW97" s="85">
        <f t="shared" si="58"/>
        <v>0</v>
      </c>
      <c r="AX97" s="211"/>
      <c r="AY97" s="85">
        <f>AY98+AY102+AY104+AY100</f>
        <v>83062.4</v>
      </c>
      <c r="AZ97" s="85">
        <f>AZ98+AZ102+AZ104+AZ100</f>
        <v>83062.4</v>
      </c>
      <c r="BA97" s="84">
        <f t="shared" si="51"/>
        <v>0</v>
      </c>
    </row>
    <row r="98" spans="1:53" ht="31.5">
      <c r="A98" s="44" t="s">
        <v>201</v>
      </c>
      <c r="B98" s="45" t="s">
        <v>387</v>
      </c>
      <c r="C98" s="45">
        <v>11</v>
      </c>
      <c r="D98" s="45" t="s">
        <v>373</v>
      </c>
      <c r="E98" s="45" t="s">
        <v>367</v>
      </c>
      <c r="F98" s="84">
        <f>F99</f>
        <v>39763</v>
      </c>
      <c r="G98" s="84">
        <f>G99</f>
        <v>39763</v>
      </c>
      <c r="H98" s="84">
        <f t="shared" si="47"/>
        <v>0</v>
      </c>
      <c r="I98" s="84">
        <f aca="true" t="shared" si="59" ref="I98:AZ98">I99</f>
        <v>0</v>
      </c>
      <c r="J98" s="84">
        <f t="shared" si="59"/>
        <v>0</v>
      </c>
      <c r="K98" s="84">
        <f t="shared" si="59"/>
        <v>0</v>
      </c>
      <c r="L98" s="84">
        <f t="shared" si="59"/>
        <v>0</v>
      </c>
      <c r="M98" s="84">
        <f t="shared" si="59"/>
        <v>0</v>
      </c>
      <c r="N98" s="84">
        <f t="shared" si="59"/>
        <v>0</v>
      </c>
      <c r="O98" s="84">
        <f t="shared" si="59"/>
        <v>0</v>
      </c>
      <c r="P98" s="84">
        <f t="shared" si="59"/>
        <v>0</v>
      </c>
      <c r="Q98" s="84">
        <f t="shared" si="59"/>
        <v>0</v>
      </c>
      <c r="R98" s="84">
        <f t="shared" si="59"/>
        <v>0</v>
      </c>
      <c r="S98" s="84">
        <f t="shared" si="59"/>
        <v>0</v>
      </c>
      <c r="T98" s="84">
        <f t="shared" si="59"/>
        <v>0</v>
      </c>
      <c r="U98" s="84">
        <f t="shared" si="59"/>
        <v>0</v>
      </c>
      <c r="V98" s="84">
        <f t="shared" si="59"/>
        <v>0</v>
      </c>
      <c r="W98" s="84">
        <f t="shared" si="59"/>
        <v>0</v>
      </c>
      <c r="X98" s="84">
        <f t="shared" si="59"/>
        <v>0</v>
      </c>
      <c r="Y98" s="84">
        <f t="shared" si="59"/>
        <v>0</v>
      </c>
      <c r="Z98" s="84">
        <f t="shared" si="59"/>
        <v>0</v>
      </c>
      <c r="AA98" s="84">
        <f t="shared" si="59"/>
        <v>0</v>
      </c>
      <c r="AB98" s="84">
        <f t="shared" si="59"/>
        <v>0</v>
      </c>
      <c r="AC98" s="84">
        <f t="shared" si="59"/>
        <v>0</v>
      </c>
      <c r="AD98" s="84">
        <f t="shared" si="59"/>
        <v>0</v>
      </c>
      <c r="AE98" s="84">
        <f t="shared" si="59"/>
        <v>0</v>
      </c>
      <c r="AF98" s="84">
        <f t="shared" si="59"/>
        <v>0</v>
      </c>
      <c r="AG98" s="84">
        <f t="shared" si="59"/>
        <v>0</v>
      </c>
      <c r="AH98" s="84">
        <f t="shared" si="59"/>
        <v>0</v>
      </c>
      <c r="AI98" s="84">
        <f t="shared" si="59"/>
        <v>0</v>
      </c>
      <c r="AJ98" s="84">
        <f t="shared" si="59"/>
        <v>0</v>
      </c>
      <c r="AK98" s="84">
        <f t="shared" si="59"/>
        <v>0</v>
      </c>
      <c r="AL98" s="84">
        <f t="shared" si="59"/>
        <v>0</v>
      </c>
      <c r="AM98" s="84">
        <f t="shared" si="59"/>
        <v>0</v>
      </c>
      <c r="AN98" s="84">
        <f t="shared" si="59"/>
        <v>0</v>
      </c>
      <c r="AO98" s="84">
        <f t="shared" si="59"/>
        <v>0</v>
      </c>
      <c r="AP98" s="84">
        <f t="shared" si="59"/>
        <v>0</v>
      </c>
      <c r="AQ98" s="84">
        <f t="shared" si="59"/>
        <v>0</v>
      </c>
      <c r="AR98" s="84">
        <f t="shared" si="59"/>
        <v>0</v>
      </c>
      <c r="AS98" s="84">
        <f t="shared" si="59"/>
        <v>0</v>
      </c>
      <c r="AT98" s="84">
        <f t="shared" si="59"/>
        <v>0</v>
      </c>
      <c r="AU98" s="84">
        <f t="shared" si="59"/>
        <v>0</v>
      </c>
      <c r="AV98" s="84">
        <f t="shared" si="59"/>
        <v>0</v>
      </c>
      <c r="AW98" s="84">
        <f t="shared" si="59"/>
        <v>0</v>
      </c>
      <c r="AX98" s="142"/>
      <c r="AY98" s="84">
        <f t="shared" si="59"/>
        <v>39763</v>
      </c>
      <c r="AZ98" s="84">
        <f t="shared" si="59"/>
        <v>39763</v>
      </c>
      <c r="BA98" s="84">
        <f t="shared" si="51"/>
        <v>0</v>
      </c>
    </row>
    <row r="99" spans="1:53" ht="15.75">
      <c r="A99" s="44" t="s">
        <v>378</v>
      </c>
      <c r="B99" s="45" t="s">
        <v>387</v>
      </c>
      <c r="C99" s="45">
        <v>11</v>
      </c>
      <c r="D99" s="45" t="s">
        <v>373</v>
      </c>
      <c r="E99" s="45" t="s">
        <v>379</v>
      </c>
      <c r="F99" s="84">
        <v>39763</v>
      </c>
      <c r="G99" s="84">
        <f>F99+H99</f>
        <v>39763</v>
      </c>
      <c r="H99" s="84">
        <f t="shared" si="47"/>
        <v>0</v>
      </c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142"/>
      <c r="AY99" s="84">
        <v>39763</v>
      </c>
      <c r="AZ99" s="84">
        <v>39763</v>
      </c>
      <c r="BA99" s="84">
        <f t="shared" si="51"/>
        <v>0</v>
      </c>
    </row>
    <row r="100" spans="1:53" ht="31.5">
      <c r="A100" s="44" t="s">
        <v>429</v>
      </c>
      <c r="B100" s="45" t="s">
        <v>387</v>
      </c>
      <c r="C100" s="45">
        <v>11</v>
      </c>
      <c r="D100" s="45" t="s">
        <v>432</v>
      </c>
      <c r="E100" s="45" t="s">
        <v>367</v>
      </c>
      <c r="F100" s="84">
        <f>F101</f>
        <v>26510</v>
      </c>
      <c r="G100" s="84">
        <f>G101</f>
        <v>26510</v>
      </c>
      <c r="H100" s="84">
        <f t="shared" si="47"/>
        <v>0</v>
      </c>
      <c r="I100" s="84">
        <f aca="true" t="shared" si="60" ref="I100:AZ100">I101</f>
        <v>0</v>
      </c>
      <c r="J100" s="84">
        <f t="shared" si="60"/>
        <v>0</v>
      </c>
      <c r="K100" s="84">
        <f t="shared" si="60"/>
        <v>0</v>
      </c>
      <c r="L100" s="84">
        <f t="shared" si="60"/>
        <v>0</v>
      </c>
      <c r="M100" s="84">
        <f t="shared" si="60"/>
        <v>0</v>
      </c>
      <c r="N100" s="84">
        <f t="shared" si="60"/>
        <v>0</v>
      </c>
      <c r="O100" s="84">
        <f t="shared" si="60"/>
        <v>0</v>
      </c>
      <c r="P100" s="84">
        <f t="shared" si="60"/>
        <v>0</v>
      </c>
      <c r="Q100" s="84">
        <f t="shared" si="60"/>
        <v>0</v>
      </c>
      <c r="R100" s="84">
        <f t="shared" si="60"/>
        <v>0</v>
      </c>
      <c r="S100" s="84">
        <f t="shared" si="60"/>
        <v>0</v>
      </c>
      <c r="T100" s="84">
        <f t="shared" si="60"/>
        <v>0</v>
      </c>
      <c r="U100" s="84">
        <f t="shared" si="60"/>
        <v>0</v>
      </c>
      <c r="V100" s="84">
        <f t="shared" si="60"/>
        <v>0</v>
      </c>
      <c r="W100" s="84">
        <f t="shared" si="60"/>
        <v>0</v>
      </c>
      <c r="X100" s="84">
        <f t="shared" si="60"/>
        <v>0</v>
      </c>
      <c r="Y100" s="84">
        <f t="shared" si="60"/>
        <v>0</v>
      </c>
      <c r="Z100" s="84">
        <f t="shared" si="60"/>
        <v>0</v>
      </c>
      <c r="AA100" s="84">
        <f t="shared" si="60"/>
        <v>0</v>
      </c>
      <c r="AB100" s="84">
        <f t="shared" si="60"/>
        <v>0</v>
      </c>
      <c r="AC100" s="84">
        <f t="shared" si="60"/>
        <v>0</v>
      </c>
      <c r="AD100" s="84">
        <f t="shared" si="60"/>
        <v>0</v>
      </c>
      <c r="AE100" s="84">
        <f t="shared" si="60"/>
        <v>0</v>
      </c>
      <c r="AF100" s="84">
        <f t="shared" si="60"/>
        <v>0</v>
      </c>
      <c r="AG100" s="84">
        <f t="shared" si="60"/>
        <v>0</v>
      </c>
      <c r="AH100" s="84">
        <f t="shared" si="60"/>
        <v>0</v>
      </c>
      <c r="AI100" s="84">
        <f t="shared" si="60"/>
        <v>0</v>
      </c>
      <c r="AJ100" s="84">
        <f t="shared" si="60"/>
        <v>0</v>
      </c>
      <c r="AK100" s="84">
        <f t="shared" si="60"/>
        <v>0</v>
      </c>
      <c r="AL100" s="84">
        <f t="shared" si="60"/>
        <v>0</v>
      </c>
      <c r="AM100" s="84">
        <f t="shared" si="60"/>
        <v>0</v>
      </c>
      <c r="AN100" s="84">
        <f t="shared" si="60"/>
        <v>0</v>
      </c>
      <c r="AO100" s="84">
        <f t="shared" si="60"/>
        <v>0</v>
      </c>
      <c r="AP100" s="84">
        <f t="shared" si="60"/>
        <v>0</v>
      </c>
      <c r="AQ100" s="84">
        <f t="shared" si="60"/>
        <v>0</v>
      </c>
      <c r="AR100" s="84">
        <f t="shared" si="60"/>
        <v>0</v>
      </c>
      <c r="AS100" s="84">
        <f t="shared" si="60"/>
        <v>0</v>
      </c>
      <c r="AT100" s="84">
        <f t="shared" si="60"/>
        <v>0</v>
      </c>
      <c r="AU100" s="84">
        <f t="shared" si="60"/>
        <v>0</v>
      </c>
      <c r="AV100" s="84">
        <f t="shared" si="60"/>
        <v>0</v>
      </c>
      <c r="AW100" s="84">
        <f t="shared" si="60"/>
        <v>0</v>
      </c>
      <c r="AX100" s="142"/>
      <c r="AY100" s="84">
        <f t="shared" si="60"/>
        <v>26510</v>
      </c>
      <c r="AZ100" s="84">
        <f t="shared" si="60"/>
        <v>26510</v>
      </c>
      <c r="BA100" s="84">
        <f t="shared" si="51"/>
        <v>0</v>
      </c>
    </row>
    <row r="101" spans="1:53" ht="31.5">
      <c r="A101" s="44" t="s">
        <v>431</v>
      </c>
      <c r="B101" s="45" t="s">
        <v>387</v>
      </c>
      <c r="C101" s="45">
        <v>11</v>
      </c>
      <c r="D101" s="45" t="s">
        <v>432</v>
      </c>
      <c r="E101" s="45" t="s">
        <v>8</v>
      </c>
      <c r="F101" s="84">
        <v>26510</v>
      </c>
      <c r="G101" s="84">
        <f>F101+H101</f>
        <v>26510</v>
      </c>
      <c r="H101" s="84">
        <f t="shared" si="47"/>
        <v>0</v>
      </c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142"/>
      <c r="AY101" s="84">
        <v>26510</v>
      </c>
      <c r="AZ101" s="84">
        <v>26510</v>
      </c>
      <c r="BA101" s="84">
        <f t="shared" si="51"/>
        <v>0</v>
      </c>
    </row>
    <row r="102" spans="1:53" ht="47.25">
      <c r="A102" s="44" t="s">
        <v>9</v>
      </c>
      <c r="B102" s="45" t="s">
        <v>387</v>
      </c>
      <c r="C102" s="45">
        <v>11</v>
      </c>
      <c r="D102" s="45" t="s">
        <v>10</v>
      </c>
      <c r="E102" s="45" t="s">
        <v>367</v>
      </c>
      <c r="F102" s="84">
        <f>F103</f>
        <v>9162.1</v>
      </c>
      <c r="G102" s="84">
        <f>G103</f>
        <v>9162.1</v>
      </c>
      <c r="H102" s="84">
        <f t="shared" si="47"/>
        <v>0</v>
      </c>
      <c r="I102" s="84">
        <f aca="true" t="shared" si="61" ref="I102:AY102">I103</f>
        <v>0</v>
      </c>
      <c r="J102" s="84">
        <f t="shared" si="61"/>
        <v>0</v>
      </c>
      <c r="K102" s="84">
        <f t="shared" si="61"/>
        <v>0</v>
      </c>
      <c r="L102" s="84">
        <f t="shared" si="61"/>
        <v>0</v>
      </c>
      <c r="M102" s="84">
        <f t="shared" si="61"/>
        <v>0</v>
      </c>
      <c r="N102" s="84">
        <f t="shared" si="61"/>
        <v>0</v>
      </c>
      <c r="O102" s="84">
        <f t="shared" si="61"/>
        <v>0</v>
      </c>
      <c r="P102" s="84">
        <f t="shared" si="61"/>
        <v>0</v>
      </c>
      <c r="Q102" s="84">
        <f t="shared" si="61"/>
        <v>0</v>
      </c>
      <c r="R102" s="84">
        <f t="shared" si="61"/>
        <v>0</v>
      </c>
      <c r="S102" s="84">
        <f t="shared" si="61"/>
        <v>0</v>
      </c>
      <c r="T102" s="84">
        <f t="shared" si="61"/>
        <v>0</v>
      </c>
      <c r="U102" s="84">
        <f t="shared" si="61"/>
        <v>0</v>
      </c>
      <c r="V102" s="84">
        <f t="shared" si="61"/>
        <v>0</v>
      </c>
      <c r="W102" s="84">
        <f t="shared" si="61"/>
        <v>0</v>
      </c>
      <c r="X102" s="84">
        <f t="shared" si="61"/>
        <v>0</v>
      </c>
      <c r="Y102" s="84">
        <f t="shared" si="61"/>
        <v>0</v>
      </c>
      <c r="Z102" s="84">
        <f t="shared" si="61"/>
        <v>0</v>
      </c>
      <c r="AA102" s="84">
        <f t="shared" si="61"/>
        <v>0</v>
      </c>
      <c r="AB102" s="84">
        <f t="shared" si="61"/>
        <v>0</v>
      </c>
      <c r="AC102" s="84">
        <f t="shared" si="61"/>
        <v>0</v>
      </c>
      <c r="AD102" s="84">
        <f t="shared" si="61"/>
        <v>0</v>
      </c>
      <c r="AE102" s="84">
        <f t="shared" si="61"/>
        <v>0</v>
      </c>
      <c r="AF102" s="84">
        <f t="shared" si="61"/>
        <v>0</v>
      </c>
      <c r="AG102" s="84">
        <f t="shared" si="61"/>
        <v>0</v>
      </c>
      <c r="AH102" s="84">
        <f t="shared" si="61"/>
        <v>0</v>
      </c>
      <c r="AI102" s="84">
        <f t="shared" si="61"/>
        <v>0</v>
      </c>
      <c r="AJ102" s="84">
        <f t="shared" si="61"/>
        <v>0</v>
      </c>
      <c r="AK102" s="84">
        <f t="shared" si="61"/>
        <v>0</v>
      </c>
      <c r="AL102" s="84">
        <f t="shared" si="61"/>
        <v>0</v>
      </c>
      <c r="AM102" s="84">
        <f t="shared" si="61"/>
        <v>0</v>
      </c>
      <c r="AN102" s="84">
        <f t="shared" si="61"/>
        <v>0</v>
      </c>
      <c r="AO102" s="84">
        <f t="shared" si="61"/>
        <v>0</v>
      </c>
      <c r="AP102" s="84">
        <f t="shared" si="61"/>
        <v>0</v>
      </c>
      <c r="AQ102" s="84">
        <f t="shared" si="61"/>
        <v>0</v>
      </c>
      <c r="AR102" s="84">
        <f t="shared" si="61"/>
        <v>0</v>
      </c>
      <c r="AS102" s="84">
        <f t="shared" si="61"/>
        <v>0</v>
      </c>
      <c r="AT102" s="84">
        <f t="shared" si="61"/>
        <v>0</v>
      </c>
      <c r="AU102" s="84">
        <f t="shared" si="61"/>
        <v>0</v>
      </c>
      <c r="AV102" s="84">
        <f t="shared" si="61"/>
        <v>0</v>
      </c>
      <c r="AW102" s="84">
        <f t="shared" si="61"/>
        <v>0</v>
      </c>
      <c r="AX102" s="142"/>
      <c r="AY102" s="84">
        <f t="shared" si="61"/>
        <v>9162.1</v>
      </c>
      <c r="AZ102" s="84">
        <v>9162.1</v>
      </c>
      <c r="BA102" s="84">
        <f t="shared" si="51"/>
        <v>0</v>
      </c>
    </row>
    <row r="103" spans="1:53" ht="31.5">
      <c r="A103" s="44" t="s">
        <v>11</v>
      </c>
      <c r="B103" s="45" t="s">
        <v>387</v>
      </c>
      <c r="C103" s="45">
        <v>11</v>
      </c>
      <c r="D103" s="45" t="s">
        <v>10</v>
      </c>
      <c r="E103" s="45">
        <v>405</v>
      </c>
      <c r="F103" s="84">
        <v>9162.1</v>
      </c>
      <c r="G103" s="84">
        <f>F103+H103</f>
        <v>9162.1</v>
      </c>
      <c r="H103" s="84">
        <f t="shared" si="47"/>
        <v>0</v>
      </c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142"/>
      <c r="AY103" s="84">
        <v>9162.1</v>
      </c>
      <c r="AZ103" s="84">
        <v>9162.1</v>
      </c>
      <c r="BA103" s="84">
        <f t="shared" si="51"/>
        <v>0</v>
      </c>
    </row>
    <row r="104" spans="1:53" ht="47.25">
      <c r="A104" s="44" t="s">
        <v>12</v>
      </c>
      <c r="B104" s="45" t="s">
        <v>387</v>
      </c>
      <c r="C104" s="45">
        <v>11</v>
      </c>
      <c r="D104" s="45" t="s">
        <v>13</v>
      </c>
      <c r="E104" s="45" t="s">
        <v>367</v>
      </c>
      <c r="F104" s="84">
        <f>F107+F105+F106+F108</f>
        <v>7627.3</v>
      </c>
      <c r="G104" s="84">
        <f>G107+G105+G106+G108</f>
        <v>7400</v>
      </c>
      <c r="H104" s="84">
        <f t="shared" si="47"/>
        <v>-227.3</v>
      </c>
      <c r="I104" s="84">
        <f>I107+I105+I106+I108</f>
        <v>-227.3</v>
      </c>
      <c r="J104" s="84">
        <f aca="true" t="shared" si="62" ref="J104:AD104">J107+J105+J106+J108</f>
        <v>0</v>
      </c>
      <c r="K104" s="84">
        <f t="shared" si="62"/>
        <v>0</v>
      </c>
      <c r="L104" s="84">
        <f t="shared" si="62"/>
        <v>0</v>
      </c>
      <c r="M104" s="84">
        <f t="shared" si="62"/>
        <v>0</v>
      </c>
      <c r="N104" s="84">
        <f t="shared" si="62"/>
        <v>0</v>
      </c>
      <c r="O104" s="84">
        <f t="shared" si="62"/>
        <v>0</v>
      </c>
      <c r="P104" s="84">
        <f>P107+P105+P106+P108</f>
        <v>0</v>
      </c>
      <c r="Q104" s="84">
        <f t="shared" si="62"/>
        <v>0</v>
      </c>
      <c r="R104" s="84">
        <f t="shared" si="62"/>
        <v>0</v>
      </c>
      <c r="S104" s="84">
        <f t="shared" si="62"/>
        <v>0</v>
      </c>
      <c r="T104" s="84">
        <f t="shared" si="62"/>
        <v>0</v>
      </c>
      <c r="U104" s="84">
        <f t="shared" si="62"/>
        <v>0</v>
      </c>
      <c r="V104" s="84">
        <f t="shared" si="62"/>
        <v>0</v>
      </c>
      <c r="W104" s="84">
        <f t="shared" si="62"/>
        <v>0</v>
      </c>
      <c r="X104" s="84">
        <f t="shared" si="62"/>
        <v>0</v>
      </c>
      <c r="Y104" s="84">
        <f t="shared" si="62"/>
        <v>0</v>
      </c>
      <c r="Z104" s="84">
        <f t="shared" si="62"/>
        <v>0</v>
      </c>
      <c r="AA104" s="84">
        <f t="shared" si="62"/>
        <v>0</v>
      </c>
      <c r="AB104" s="84">
        <f t="shared" si="62"/>
        <v>0</v>
      </c>
      <c r="AC104" s="84">
        <f t="shared" si="62"/>
        <v>0</v>
      </c>
      <c r="AD104" s="84">
        <f t="shared" si="62"/>
        <v>0</v>
      </c>
      <c r="AE104" s="84">
        <f aca="true" t="shared" si="63" ref="AE104:AW104">AE107+AE105+AE106+AE108</f>
        <v>0</v>
      </c>
      <c r="AF104" s="84">
        <f t="shared" si="63"/>
        <v>0</v>
      </c>
      <c r="AG104" s="84">
        <f t="shared" si="63"/>
        <v>0</v>
      </c>
      <c r="AH104" s="84">
        <f t="shared" si="63"/>
        <v>0</v>
      </c>
      <c r="AI104" s="84">
        <f t="shared" si="63"/>
        <v>0</v>
      </c>
      <c r="AJ104" s="84">
        <f t="shared" si="63"/>
        <v>0</v>
      </c>
      <c r="AK104" s="84">
        <f t="shared" si="63"/>
        <v>0</v>
      </c>
      <c r="AL104" s="84">
        <f t="shared" si="63"/>
        <v>0</v>
      </c>
      <c r="AM104" s="84">
        <f t="shared" si="63"/>
        <v>0</v>
      </c>
      <c r="AN104" s="84">
        <f t="shared" si="63"/>
        <v>0</v>
      </c>
      <c r="AO104" s="84">
        <f t="shared" si="63"/>
        <v>0</v>
      </c>
      <c r="AP104" s="84">
        <f t="shared" si="63"/>
        <v>0</v>
      </c>
      <c r="AQ104" s="84">
        <f t="shared" si="63"/>
        <v>0</v>
      </c>
      <c r="AR104" s="84">
        <f t="shared" si="63"/>
        <v>0</v>
      </c>
      <c r="AS104" s="84">
        <f t="shared" si="63"/>
        <v>0</v>
      </c>
      <c r="AT104" s="84">
        <f t="shared" si="63"/>
        <v>0</v>
      </c>
      <c r="AU104" s="84">
        <f t="shared" si="63"/>
        <v>0</v>
      </c>
      <c r="AV104" s="84">
        <f t="shared" si="63"/>
        <v>0</v>
      </c>
      <c r="AW104" s="84">
        <f t="shared" si="63"/>
        <v>0</v>
      </c>
      <c r="AX104" s="142"/>
      <c r="AY104" s="84">
        <f>AY107+AY105+AY106+AY108</f>
        <v>7627.3</v>
      </c>
      <c r="AZ104" s="84">
        <f>AZ107+AZ105+AZ106+AZ108</f>
        <v>7627.3</v>
      </c>
      <c r="BA104" s="84">
        <f t="shared" si="51"/>
        <v>0</v>
      </c>
    </row>
    <row r="105" spans="1:53" ht="31.5">
      <c r="A105" s="44" t="s">
        <v>399</v>
      </c>
      <c r="B105" s="45" t="s">
        <v>387</v>
      </c>
      <c r="C105" s="45">
        <v>11</v>
      </c>
      <c r="D105" s="45" t="s">
        <v>13</v>
      </c>
      <c r="E105" s="45" t="s">
        <v>400</v>
      </c>
      <c r="F105" s="84">
        <v>3100</v>
      </c>
      <c r="G105" s="84">
        <f>F105+H105</f>
        <v>3100</v>
      </c>
      <c r="H105" s="84">
        <f t="shared" si="47"/>
        <v>0</v>
      </c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142"/>
      <c r="AY105" s="84">
        <v>3100</v>
      </c>
      <c r="AZ105" s="84">
        <v>3100</v>
      </c>
      <c r="BA105" s="84">
        <f t="shared" si="51"/>
        <v>0</v>
      </c>
    </row>
    <row r="106" spans="1:53" ht="47.25">
      <c r="A106" s="44" t="s">
        <v>14</v>
      </c>
      <c r="B106" s="45" t="s">
        <v>387</v>
      </c>
      <c r="C106" s="45">
        <v>11</v>
      </c>
      <c r="D106" s="45" t="s">
        <v>13</v>
      </c>
      <c r="E106" s="45">
        <v>406</v>
      </c>
      <c r="F106" s="84">
        <v>4300</v>
      </c>
      <c r="G106" s="84">
        <f>F106+H106</f>
        <v>4300</v>
      </c>
      <c r="H106" s="84">
        <f t="shared" si="47"/>
        <v>0</v>
      </c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142"/>
      <c r="AY106" s="84">
        <v>4300</v>
      </c>
      <c r="AZ106" s="84">
        <v>4300</v>
      </c>
      <c r="BA106" s="84">
        <f t="shared" si="51"/>
        <v>0</v>
      </c>
    </row>
    <row r="107" spans="1:53" ht="31.5">
      <c r="A107" s="44" t="s">
        <v>403</v>
      </c>
      <c r="B107" s="45" t="s">
        <v>387</v>
      </c>
      <c r="C107" s="45">
        <v>11</v>
      </c>
      <c r="D107" s="45" t="s">
        <v>13</v>
      </c>
      <c r="E107" s="45" t="s">
        <v>485</v>
      </c>
      <c r="F107" s="84">
        <v>227.3</v>
      </c>
      <c r="G107" s="84">
        <f>F107+H107</f>
        <v>0</v>
      </c>
      <c r="H107" s="84">
        <f t="shared" si="47"/>
        <v>-227.3</v>
      </c>
      <c r="I107" s="84">
        <v>-227.3</v>
      </c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142"/>
      <c r="AY107" s="84">
        <v>227.3</v>
      </c>
      <c r="AZ107" s="84">
        <v>227.3</v>
      </c>
      <c r="BA107" s="84">
        <f t="shared" si="51"/>
        <v>0</v>
      </c>
    </row>
    <row r="108" spans="1:53" ht="31.5" hidden="1">
      <c r="A108" s="44" t="s">
        <v>428</v>
      </c>
      <c r="B108" s="45" t="s">
        <v>387</v>
      </c>
      <c r="C108" s="45" t="s">
        <v>15</v>
      </c>
      <c r="D108" s="45" t="s">
        <v>427</v>
      </c>
      <c r="E108" s="45" t="s">
        <v>16</v>
      </c>
      <c r="F108" s="84">
        <f>SUM(I108:AW108)</f>
        <v>0</v>
      </c>
      <c r="G108" s="84">
        <f>SUM(J108:AX108)</f>
        <v>0</v>
      </c>
      <c r="H108" s="84">
        <f t="shared" si="47"/>
        <v>0</v>
      </c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142"/>
      <c r="AY108" s="84"/>
      <c r="AZ108" s="84"/>
      <c r="BA108" s="84">
        <f t="shared" si="51"/>
        <v>0</v>
      </c>
    </row>
    <row r="109" spans="1:53" s="40" customFormat="1" ht="31.5">
      <c r="A109" s="47" t="s">
        <v>229</v>
      </c>
      <c r="B109" s="39" t="s">
        <v>17</v>
      </c>
      <c r="C109" s="39" t="s">
        <v>365</v>
      </c>
      <c r="D109" s="39" t="s">
        <v>366</v>
      </c>
      <c r="E109" s="39" t="s">
        <v>367</v>
      </c>
      <c r="F109" s="88">
        <f>F110+F115+F125</f>
        <v>1480072.2999999998</v>
      </c>
      <c r="G109" s="88">
        <f>G110+G115+G125</f>
        <v>2075824</v>
      </c>
      <c r="H109" s="84">
        <f t="shared" si="47"/>
        <v>595751.7</v>
      </c>
      <c r="I109" s="88">
        <f>I110+I115+I125</f>
        <v>381822</v>
      </c>
      <c r="J109" s="88">
        <f aca="true" t="shared" si="64" ref="J109:AD109">J110+J115+J125</f>
        <v>15000</v>
      </c>
      <c r="K109" s="88">
        <f t="shared" si="64"/>
        <v>0</v>
      </c>
      <c r="L109" s="88">
        <f t="shared" si="64"/>
        <v>0</v>
      </c>
      <c r="M109" s="88">
        <f t="shared" si="64"/>
        <v>10187</v>
      </c>
      <c r="N109" s="88">
        <f t="shared" si="64"/>
        <v>0</v>
      </c>
      <c r="O109" s="88">
        <f t="shared" si="64"/>
        <v>0</v>
      </c>
      <c r="P109" s="88">
        <f>P110+P115+P125</f>
        <v>600</v>
      </c>
      <c r="Q109" s="88">
        <f t="shared" si="64"/>
        <v>185484.7</v>
      </c>
      <c r="R109" s="88">
        <f t="shared" si="64"/>
        <v>0</v>
      </c>
      <c r="S109" s="88">
        <f t="shared" si="64"/>
        <v>2658</v>
      </c>
      <c r="T109" s="88">
        <f t="shared" si="64"/>
        <v>0</v>
      </c>
      <c r="U109" s="88">
        <f t="shared" si="64"/>
        <v>0</v>
      </c>
      <c r="V109" s="88">
        <f t="shared" si="64"/>
        <v>0</v>
      </c>
      <c r="W109" s="88">
        <f t="shared" si="64"/>
        <v>0</v>
      </c>
      <c r="X109" s="88">
        <f t="shared" si="64"/>
        <v>0</v>
      </c>
      <c r="Y109" s="88">
        <f t="shared" si="64"/>
        <v>0</v>
      </c>
      <c r="Z109" s="88">
        <f t="shared" si="64"/>
        <v>0</v>
      </c>
      <c r="AA109" s="88">
        <f t="shared" si="64"/>
        <v>0</v>
      </c>
      <c r="AB109" s="88">
        <f t="shared" si="64"/>
        <v>0</v>
      </c>
      <c r="AC109" s="88">
        <f t="shared" si="64"/>
        <v>0</v>
      </c>
      <c r="AD109" s="88">
        <f t="shared" si="64"/>
        <v>0</v>
      </c>
      <c r="AE109" s="88">
        <f aca="true" t="shared" si="65" ref="AE109:AW109">AE110+AE115+AE125</f>
        <v>0</v>
      </c>
      <c r="AF109" s="88">
        <f t="shared" si="65"/>
        <v>0</v>
      </c>
      <c r="AG109" s="88">
        <f t="shared" si="65"/>
        <v>0</v>
      </c>
      <c r="AH109" s="88">
        <f t="shared" si="65"/>
        <v>0</v>
      </c>
      <c r="AI109" s="88">
        <f t="shared" si="65"/>
        <v>0</v>
      </c>
      <c r="AJ109" s="88">
        <f t="shared" si="65"/>
        <v>0</v>
      </c>
      <c r="AK109" s="88">
        <f t="shared" si="65"/>
        <v>0</v>
      </c>
      <c r="AL109" s="88">
        <f t="shared" si="65"/>
        <v>0</v>
      </c>
      <c r="AM109" s="88">
        <f t="shared" si="65"/>
        <v>0</v>
      </c>
      <c r="AN109" s="88">
        <f t="shared" si="65"/>
        <v>0</v>
      </c>
      <c r="AO109" s="88">
        <f t="shared" si="65"/>
        <v>0</v>
      </c>
      <c r="AP109" s="88">
        <f t="shared" si="65"/>
        <v>0</v>
      </c>
      <c r="AQ109" s="88">
        <f t="shared" si="65"/>
        <v>0</v>
      </c>
      <c r="AR109" s="88">
        <f t="shared" si="65"/>
        <v>0</v>
      </c>
      <c r="AS109" s="88">
        <f t="shared" si="65"/>
        <v>0</v>
      </c>
      <c r="AT109" s="88">
        <f t="shared" si="65"/>
        <v>0</v>
      </c>
      <c r="AU109" s="88">
        <f t="shared" si="65"/>
        <v>0</v>
      </c>
      <c r="AV109" s="88">
        <f t="shared" si="65"/>
        <v>0</v>
      </c>
      <c r="AW109" s="88">
        <f t="shared" si="65"/>
        <v>0</v>
      </c>
      <c r="AX109" s="210"/>
      <c r="AY109" s="88">
        <f>AY110+AY115+AY125</f>
        <v>1296460.2</v>
      </c>
      <c r="AZ109" s="88">
        <f>AZ110+AZ115+AZ125</f>
        <v>1316624.2</v>
      </c>
      <c r="BA109" s="84">
        <f t="shared" si="51"/>
        <v>20164</v>
      </c>
    </row>
    <row r="110" spans="1:53" s="43" customFormat="1" ht="15.75">
      <c r="A110" s="46" t="s">
        <v>291</v>
      </c>
      <c r="B110" s="42" t="s">
        <v>17</v>
      </c>
      <c r="C110" s="42" t="s">
        <v>364</v>
      </c>
      <c r="D110" s="42" t="s">
        <v>366</v>
      </c>
      <c r="E110" s="42" t="s">
        <v>367</v>
      </c>
      <c r="F110" s="85">
        <f>F111+F114</f>
        <v>382925.4</v>
      </c>
      <c r="G110" s="85">
        <f>G111+G114</f>
        <v>361786.8</v>
      </c>
      <c r="H110" s="84">
        <f t="shared" si="47"/>
        <v>-21138.600000000006</v>
      </c>
      <c r="I110" s="85">
        <f>I111+I114</f>
        <v>35</v>
      </c>
      <c r="J110" s="85">
        <f aca="true" t="shared" si="66" ref="J110:AD110">J111+J114</f>
        <v>0</v>
      </c>
      <c r="K110" s="85">
        <f t="shared" si="66"/>
        <v>0</v>
      </c>
      <c r="L110" s="85">
        <f t="shared" si="66"/>
        <v>0</v>
      </c>
      <c r="M110" s="85">
        <f t="shared" si="66"/>
        <v>-9004</v>
      </c>
      <c r="N110" s="85">
        <f t="shared" si="66"/>
        <v>-116583</v>
      </c>
      <c r="O110" s="85">
        <f t="shared" si="66"/>
        <v>0</v>
      </c>
      <c r="P110" s="85">
        <f>P111+P114</f>
        <v>0</v>
      </c>
      <c r="Q110" s="85">
        <f t="shared" si="66"/>
        <v>104413.4</v>
      </c>
      <c r="R110" s="85">
        <f t="shared" si="66"/>
        <v>0</v>
      </c>
      <c r="S110" s="85">
        <f t="shared" si="66"/>
        <v>0</v>
      </c>
      <c r="T110" s="85">
        <f t="shared" si="66"/>
        <v>0</v>
      </c>
      <c r="U110" s="85">
        <f t="shared" si="66"/>
        <v>0</v>
      </c>
      <c r="V110" s="85">
        <f t="shared" si="66"/>
        <v>0</v>
      </c>
      <c r="W110" s="85">
        <f t="shared" si="66"/>
        <v>0</v>
      </c>
      <c r="X110" s="85">
        <f t="shared" si="66"/>
        <v>0</v>
      </c>
      <c r="Y110" s="85">
        <f t="shared" si="66"/>
        <v>0</v>
      </c>
      <c r="Z110" s="85">
        <f t="shared" si="66"/>
        <v>0</v>
      </c>
      <c r="AA110" s="85">
        <f t="shared" si="66"/>
        <v>0</v>
      </c>
      <c r="AB110" s="85">
        <f t="shared" si="66"/>
        <v>0</v>
      </c>
      <c r="AC110" s="85">
        <f t="shared" si="66"/>
        <v>0</v>
      </c>
      <c r="AD110" s="85">
        <f t="shared" si="66"/>
        <v>0</v>
      </c>
      <c r="AE110" s="85">
        <f aca="true" t="shared" si="67" ref="AE110:AW110">AE111+AE114</f>
        <v>0</v>
      </c>
      <c r="AF110" s="85">
        <f t="shared" si="67"/>
        <v>0</v>
      </c>
      <c r="AG110" s="85">
        <f t="shared" si="67"/>
        <v>0</v>
      </c>
      <c r="AH110" s="85">
        <f t="shared" si="67"/>
        <v>0</v>
      </c>
      <c r="AI110" s="85">
        <f t="shared" si="67"/>
        <v>0</v>
      </c>
      <c r="AJ110" s="85">
        <f t="shared" si="67"/>
        <v>0</v>
      </c>
      <c r="AK110" s="85">
        <f t="shared" si="67"/>
        <v>0</v>
      </c>
      <c r="AL110" s="85">
        <f t="shared" si="67"/>
        <v>0</v>
      </c>
      <c r="AM110" s="85">
        <f t="shared" si="67"/>
        <v>0</v>
      </c>
      <c r="AN110" s="85">
        <f t="shared" si="67"/>
        <v>0</v>
      </c>
      <c r="AO110" s="85">
        <f t="shared" si="67"/>
        <v>0</v>
      </c>
      <c r="AP110" s="85">
        <f t="shared" si="67"/>
        <v>0</v>
      </c>
      <c r="AQ110" s="85">
        <f t="shared" si="67"/>
        <v>0</v>
      </c>
      <c r="AR110" s="85">
        <f t="shared" si="67"/>
        <v>0</v>
      </c>
      <c r="AS110" s="85">
        <f t="shared" si="67"/>
        <v>0</v>
      </c>
      <c r="AT110" s="85">
        <f t="shared" si="67"/>
        <v>0</v>
      </c>
      <c r="AU110" s="85">
        <f t="shared" si="67"/>
        <v>0</v>
      </c>
      <c r="AV110" s="85">
        <f t="shared" si="67"/>
        <v>0</v>
      </c>
      <c r="AW110" s="85">
        <f t="shared" si="67"/>
        <v>0</v>
      </c>
      <c r="AX110" s="211"/>
      <c r="AY110" s="85">
        <f>AY111+AY114</f>
        <v>350262.3</v>
      </c>
      <c r="AZ110" s="85">
        <f>AZ111+AZ114</f>
        <v>350140.4</v>
      </c>
      <c r="BA110" s="84">
        <f t="shared" si="51"/>
        <v>-121.89999999996508</v>
      </c>
    </row>
    <row r="111" spans="1:53" ht="31.5">
      <c r="A111" s="44" t="s">
        <v>18</v>
      </c>
      <c r="B111" s="45" t="s">
        <v>17</v>
      </c>
      <c r="C111" s="45" t="s">
        <v>364</v>
      </c>
      <c r="D111" s="45" t="s">
        <v>19</v>
      </c>
      <c r="E111" s="45" t="s">
        <v>367</v>
      </c>
      <c r="F111" s="84">
        <f>SUM(F112:F113)</f>
        <v>380925.4</v>
      </c>
      <c r="G111" s="84">
        <f>SUM(G112:G113)</f>
        <v>351186.8</v>
      </c>
      <c r="H111" s="84">
        <f t="shared" si="47"/>
        <v>-29738.600000000006</v>
      </c>
      <c r="I111" s="84">
        <f>SUM(I112:I113)</f>
        <v>35</v>
      </c>
      <c r="J111" s="84">
        <f aca="true" t="shared" si="68" ref="J111:AD111">SUM(J112:J113)</f>
        <v>0</v>
      </c>
      <c r="K111" s="84">
        <f t="shared" si="68"/>
        <v>0</v>
      </c>
      <c r="L111" s="84">
        <f t="shared" si="68"/>
        <v>0</v>
      </c>
      <c r="M111" s="84">
        <f t="shared" si="68"/>
        <v>-9004</v>
      </c>
      <c r="N111" s="84">
        <f t="shared" si="68"/>
        <v>-124383</v>
      </c>
      <c r="O111" s="84">
        <f t="shared" si="68"/>
        <v>0</v>
      </c>
      <c r="P111" s="84">
        <f>SUM(P112:P113)</f>
        <v>0</v>
      </c>
      <c r="Q111" s="84">
        <f t="shared" si="68"/>
        <v>103613.4</v>
      </c>
      <c r="R111" s="84">
        <f t="shared" si="68"/>
        <v>0</v>
      </c>
      <c r="S111" s="84">
        <f t="shared" si="68"/>
        <v>0</v>
      </c>
      <c r="T111" s="84">
        <f t="shared" si="68"/>
        <v>0</v>
      </c>
      <c r="U111" s="84">
        <f t="shared" si="68"/>
        <v>0</v>
      </c>
      <c r="V111" s="84">
        <f t="shared" si="68"/>
        <v>0</v>
      </c>
      <c r="W111" s="84">
        <f t="shared" si="68"/>
        <v>0</v>
      </c>
      <c r="X111" s="84">
        <f t="shared" si="68"/>
        <v>0</v>
      </c>
      <c r="Y111" s="84">
        <f t="shared" si="68"/>
        <v>0</v>
      </c>
      <c r="Z111" s="84">
        <f t="shared" si="68"/>
        <v>0</v>
      </c>
      <c r="AA111" s="84">
        <f t="shared" si="68"/>
        <v>0</v>
      </c>
      <c r="AB111" s="84">
        <f t="shared" si="68"/>
        <v>0</v>
      </c>
      <c r="AC111" s="84">
        <f t="shared" si="68"/>
        <v>0</v>
      </c>
      <c r="AD111" s="84">
        <f t="shared" si="68"/>
        <v>0</v>
      </c>
      <c r="AE111" s="84">
        <f aca="true" t="shared" si="69" ref="AE111:AW111">SUM(AE112:AE113)</f>
        <v>0</v>
      </c>
      <c r="AF111" s="84"/>
      <c r="AG111" s="84">
        <f t="shared" si="69"/>
        <v>0</v>
      </c>
      <c r="AH111" s="84">
        <f t="shared" si="69"/>
        <v>0</v>
      </c>
      <c r="AI111" s="84">
        <f t="shared" si="69"/>
        <v>0</v>
      </c>
      <c r="AJ111" s="84">
        <f t="shared" si="69"/>
        <v>0</v>
      </c>
      <c r="AK111" s="84">
        <f t="shared" si="69"/>
        <v>0</v>
      </c>
      <c r="AL111" s="84">
        <f t="shared" si="69"/>
        <v>0</v>
      </c>
      <c r="AM111" s="84">
        <f t="shared" si="69"/>
        <v>0</v>
      </c>
      <c r="AN111" s="84">
        <f t="shared" si="69"/>
        <v>0</v>
      </c>
      <c r="AO111" s="84">
        <f t="shared" si="69"/>
        <v>0</v>
      </c>
      <c r="AP111" s="84">
        <f t="shared" si="69"/>
        <v>0</v>
      </c>
      <c r="AQ111" s="84">
        <f t="shared" si="69"/>
        <v>0</v>
      </c>
      <c r="AR111" s="84">
        <f t="shared" si="69"/>
        <v>0</v>
      </c>
      <c r="AS111" s="84">
        <f t="shared" si="69"/>
        <v>0</v>
      </c>
      <c r="AT111" s="84">
        <f t="shared" si="69"/>
        <v>0</v>
      </c>
      <c r="AU111" s="84">
        <f t="shared" si="69"/>
        <v>0</v>
      </c>
      <c r="AV111" s="84">
        <f t="shared" si="69"/>
        <v>0</v>
      </c>
      <c r="AW111" s="84">
        <f t="shared" si="69"/>
        <v>0</v>
      </c>
      <c r="AX111" s="142"/>
      <c r="AY111" s="84">
        <f>SUM(AY112:AY113)</f>
        <v>348262.3</v>
      </c>
      <c r="AZ111" s="84">
        <f>SUM(AZ112:AZ113)</f>
        <v>348140.4</v>
      </c>
      <c r="BA111" s="84">
        <f t="shared" si="51"/>
        <v>-121.89999999996508</v>
      </c>
    </row>
    <row r="112" spans="1:53" ht="15.75">
      <c r="A112" s="44" t="s">
        <v>425</v>
      </c>
      <c r="B112" s="45" t="s">
        <v>17</v>
      </c>
      <c r="C112" s="45" t="s">
        <v>364</v>
      </c>
      <c r="D112" s="45" t="s">
        <v>19</v>
      </c>
      <c r="E112" s="45">
        <v>197</v>
      </c>
      <c r="F112" s="84">
        <v>120218.5</v>
      </c>
      <c r="G112" s="84">
        <f>F112+H112</f>
        <v>138270.5</v>
      </c>
      <c r="H112" s="84">
        <f t="shared" si="47"/>
        <v>18052</v>
      </c>
      <c r="I112" s="84"/>
      <c r="J112" s="84"/>
      <c r="K112" s="84"/>
      <c r="L112" s="84"/>
      <c r="M112" s="84">
        <v>-689</v>
      </c>
      <c r="N112" s="84">
        <v>-48009</v>
      </c>
      <c r="O112" s="84"/>
      <c r="P112" s="84"/>
      <c r="Q112" s="84">
        <v>66750</v>
      </c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142"/>
      <c r="AY112" s="84">
        <v>120196</v>
      </c>
      <c r="AZ112" s="84">
        <v>119958.5</v>
      </c>
      <c r="BA112" s="84">
        <f t="shared" si="51"/>
        <v>-237.5</v>
      </c>
    </row>
    <row r="113" spans="1:53" ht="63">
      <c r="A113" s="44" t="s">
        <v>20</v>
      </c>
      <c r="B113" s="45" t="s">
        <v>17</v>
      </c>
      <c r="C113" s="45" t="s">
        <v>364</v>
      </c>
      <c r="D113" s="45" t="s">
        <v>19</v>
      </c>
      <c r="E113" s="45">
        <v>410</v>
      </c>
      <c r="F113" s="84">
        <v>260706.9</v>
      </c>
      <c r="G113" s="84">
        <f>F113+H113</f>
        <v>212916.3</v>
      </c>
      <c r="H113" s="84">
        <f t="shared" si="47"/>
        <v>-47790.6</v>
      </c>
      <c r="I113" s="84">
        <v>35</v>
      </c>
      <c r="J113" s="84"/>
      <c r="K113" s="84"/>
      <c r="L113" s="84"/>
      <c r="M113" s="84">
        <v>-8315</v>
      </c>
      <c r="N113" s="84">
        <v>-76374</v>
      </c>
      <c r="O113" s="84"/>
      <c r="P113" s="84"/>
      <c r="Q113" s="84">
        <v>36863.4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142"/>
      <c r="AY113" s="84">
        <v>228066.3</v>
      </c>
      <c r="AZ113" s="84">
        <v>228181.9</v>
      </c>
      <c r="BA113" s="84">
        <f t="shared" si="51"/>
        <v>115.60000000000582</v>
      </c>
    </row>
    <row r="114" spans="1:53" ht="31.5">
      <c r="A114" s="44" t="s">
        <v>426</v>
      </c>
      <c r="B114" s="45" t="s">
        <v>17</v>
      </c>
      <c r="C114" s="45" t="s">
        <v>364</v>
      </c>
      <c r="D114" s="45" t="s">
        <v>427</v>
      </c>
      <c r="E114" s="45">
        <v>410</v>
      </c>
      <c r="F114" s="84">
        <v>2000</v>
      </c>
      <c r="G114" s="84">
        <f>F114+H114</f>
        <v>10600</v>
      </c>
      <c r="H114" s="84">
        <f t="shared" si="47"/>
        <v>8600</v>
      </c>
      <c r="I114" s="84"/>
      <c r="J114" s="84"/>
      <c r="K114" s="84"/>
      <c r="L114" s="84"/>
      <c r="M114" s="84"/>
      <c r="N114" s="84">
        <v>7800</v>
      </c>
      <c r="O114" s="84"/>
      <c r="P114" s="84"/>
      <c r="Q114" s="84">
        <v>800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142"/>
      <c r="AY114" s="84">
        <v>2000</v>
      </c>
      <c r="AZ114" s="84">
        <v>2000</v>
      </c>
      <c r="BA114" s="84">
        <f t="shared" si="51"/>
        <v>0</v>
      </c>
    </row>
    <row r="115" spans="1:53" s="43" customFormat="1" ht="15.75">
      <c r="A115" s="46" t="s">
        <v>231</v>
      </c>
      <c r="B115" s="42" t="s">
        <v>17</v>
      </c>
      <c r="C115" s="42" t="s">
        <v>375</v>
      </c>
      <c r="D115" s="42" t="s">
        <v>366</v>
      </c>
      <c r="E115" s="42" t="s">
        <v>367</v>
      </c>
      <c r="F115" s="85">
        <f>F118+F122+F116</f>
        <v>959910.5</v>
      </c>
      <c r="G115" s="85">
        <f>G118+G122+G116</f>
        <v>1477946.2</v>
      </c>
      <c r="H115" s="85">
        <f>H118+H122+H116</f>
        <v>518035.69999999995</v>
      </c>
      <c r="I115" s="85">
        <f>I118+I122+I116</f>
        <v>370000</v>
      </c>
      <c r="J115" s="85">
        <f aca="true" t="shared" si="70" ref="J115:AW115">J118+J122+J116</f>
        <v>15000</v>
      </c>
      <c r="K115" s="85">
        <f t="shared" si="70"/>
        <v>0</v>
      </c>
      <c r="L115" s="85">
        <f t="shared" si="70"/>
        <v>0</v>
      </c>
      <c r="M115" s="85">
        <f t="shared" si="70"/>
        <v>24116</v>
      </c>
      <c r="N115" s="85">
        <f t="shared" si="70"/>
        <v>24590.4</v>
      </c>
      <c r="O115" s="85">
        <f t="shared" si="70"/>
        <v>0</v>
      </c>
      <c r="P115" s="85">
        <f t="shared" si="70"/>
        <v>600</v>
      </c>
      <c r="Q115" s="85">
        <f t="shared" si="70"/>
        <v>81071.3</v>
      </c>
      <c r="R115" s="85">
        <f t="shared" si="70"/>
        <v>0</v>
      </c>
      <c r="S115" s="85">
        <f t="shared" si="70"/>
        <v>2658</v>
      </c>
      <c r="T115" s="85">
        <f t="shared" si="70"/>
        <v>0</v>
      </c>
      <c r="U115" s="85">
        <f t="shared" si="70"/>
        <v>0</v>
      </c>
      <c r="V115" s="85">
        <f t="shared" si="70"/>
        <v>0</v>
      </c>
      <c r="W115" s="85">
        <f t="shared" si="70"/>
        <v>0</v>
      </c>
      <c r="X115" s="85">
        <f t="shared" si="70"/>
        <v>0</v>
      </c>
      <c r="Y115" s="85">
        <f t="shared" si="70"/>
        <v>0</v>
      </c>
      <c r="Z115" s="85">
        <f t="shared" si="70"/>
        <v>0</v>
      </c>
      <c r="AA115" s="85">
        <f t="shared" si="70"/>
        <v>0</v>
      </c>
      <c r="AB115" s="85">
        <f t="shared" si="70"/>
        <v>0</v>
      </c>
      <c r="AC115" s="85">
        <f t="shared" si="70"/>
        <v>0</v>
      </c>
      <c r="AD115" s="85">
        <f t="shared" si="70"/>
        <v>0</v>
      </c>
      <c r="AE115" s="85">
        <f t="shared" si="70"/>
        <v>0</v>
      </c>
      <c r="AF115" s="85">
        <f t="shared" si="70"/>
        <v>0</v>
      </c>
      <c r="AG115" s="85">
        <f t="shared" si="70"/>
        <v>0</v>
      </c>
      <c r="AH115" s="85">
        <f t="shared" si="70"/>
        <v>0</v>
      </c>
      <c r="AI115" s="85">
        <f t="shared" si="70"/>
        <v>0</v>
      </c>
      <c r="AJ115" s="85">
        <f t="shared" si="70"/>
        <v>0</v>
      </c>
      <c r="AK115" s="85">
        <f t="shared" si="70"/>
        <v>0</v>
      </c>
      <c r="AL115" s="85">
        <f t="shared" si="70"/>
        <v>0</v>
      </c>
      <c r="AM115" s="85">
        <f t="shared" si="70"/>
        <v>0</v>
      </c>
      <c r="AN115" s="85">
        <f t="shared" si="70"/>
        <v>0</v>
      </c>
      <c r="AO115" s="85">
        <f t="shared" si="70"/>
        <v>0</v>
      </c>
      <c r="AP115" s="85">
        <f t="shared" si="70"/>
        <v>0</v>
      </c>
      <c r="AQ115" s="85">
        <f t="shared" si="70"/>
        <v>0</v>
      </c>
      <c r="AR115" s="85">
        <f t="shared" si="70"/>
        <v>0</v>
      </c>
      <c r="AS115" s="85">
        <f t="shared" si="70"/>
        <v>0</v>
      </c>
      <c r="AT115" s="85">
        <f t="shared" si="70"/>
        <v>0</v>
      </c>
      <c r="AU115" s="85">
        <f t="shared" si="70"/>
        <v>0</v>
      </c>
      <c r="AV115" s="85">
        <f t="shared" si="70"/>
        <v>0</v>
      </c>
      <c r="AW115" s="85">
        <f t="shared" si="70"/>
        <v>0</v>
      </c>
      <c r="AX115" s="211"/>
      <c r="AY115" s="85">
        <f>AY118+AY122</f>
        <v>852139</v>
      </c>
      <c r="AZ115" s="85">
        <f>AZ118+AZ122</f>
        <v>852260.9</v>
      </c>
      <c r="BA115" s="84">
        <f t="shared" si="51"/>
        <v>121.90000000002328</v>
      </c>
    </row>
    <row r="116" spans="1:53" ht="31.5">
      <c r="A116" s="44" t="s">
        <v>429</v>
      </c>
      <c r="B116" s="45" t="s">
        <v>17</v>
      </c>
      <c r="C116" s="45" t="s">
        <v>375</v>
      </c>
      <c r="D116" s="45" t="s">
        <v>432</v>
      </c>
      <c r="E116" s="45" t="s">
        <v>367</v>
      </c>
      <c r="F116" s="84">
        <f>F117</f>
        <v>0</v>
      </c>
      <c r="G116" s="84">
        <f>G117</f>
        <v>272347.3</v>
      </c>
      <c r="H116" s="84">
        <f>SUM(I116:AX116)</f>
        <v>272347.3</v>
      </c>
      <c r="I116" s="84">
        <f aca="true" t="shared" si="71" ref="I116:AZ116">I117</f>
        <v>200000</v>
      </c>
      <c r="J116" s="84">
        <f t="shared" si="71"/>
        <v>0</v>
      </c>
      <c r="K116" s="84">
        <f t="shared" si="71"/>
        <v>0</v>
      </c>
      <c r="L116" s="84">
        <f t="shared" si="71"/>
        <v>0</v>
      </c>
      <c r="M116" s="84">
        <f t="shared" si="71"/>
        <v>0</v>
      </c>
      <c r="N116" s="84">
        <f t="shared" si="71"/>
        <v>43300</v>
      </c>
      <c r="O116" s="84">
        <f t="shared" si="71"/>
        <v>0</v>
      </c>
      <c r="P116" s="84">
        <f t="shared" si="71"/>
        <v>0</v>
      </c>
      <c r="Q116" s="84">
        <f t="shared" si="71"/>
        <v>29047.3</v>
      </c>
      <c r="R116" s="84">
        <f t="shared" si="71"/>
        <v>0</v>
      </c>
      <c r="S116" s="84">
        <f t="shared" si="71"/>
        <v>0</v>
      </c>
      <c r="T116" s="84">
        <f t="shared" si="71"/>
        <v>0</v>
      </c>
      <c r="U116" s="84">
        <f t="shared" si="71"/>
        <v>0</v>
      </c>
      <c r="V116" s="84">
        <f t="shared" si="71"/>
        <v>0</v>
      </c>
      <c r="W116" s="84">
        <f t="shared" si="71"/>
        <v>0</v>
      </c>
      <c r="X116" s="84">
        <f t="shared" si="71"/>
        <v>0</v>
      </c>
      <c r="Y116" s="84">
        <f t="shared" si="71"/>
        <v>0</v>
      </c>
      <c r="Z116" s="84">
        <f t="shared" si="71"/>
        <v>0</v>
      </c>
      <c r="AA116" s="84">
        <f t="shared" si="71"/>
        <v>0</v>
      </c>
      <c r="AB116" s="84">
        <f t="shared" si="71"/>
        <v>0</v>
      </c>
      <c r="AC116" s="84">
        <f t="shared" si="71"/>
        <v>0</v>
      </c>
      <c r="AD116" s="84">
        <f t="shared" si="71"/>
        <v>0</v>
      </c>
      <c r="AE116" s="84">
        <f t="shared" si="71"/>
        <v>0</v>
      </c>
      <c r="AF116" s="84">
        <f t="shared" si="71"/>
        <v>0</v>
      </c>
      <c r="AG116" s="84">
        <f t="shared" si="71"/>
        <v>0</v>
      </c>
      <c r="AH116" s="84">
        <f t="shared" si="71"/>
        <v>0</v>
      </c>
      <c r="AI116" s="84">
        <f t="shared" si="71"/>
        <v>0</v>
      </c>
      <c r="AJ116" s="84">
        <f t="shared" si="71"/>
        <v>0</v>
      </c>
      <c r="AK116" s="84">
        <f t="shared" si="71"/>
        <v>0</v>
      </c>
      <c r="AL116" s="84">
        <f t="shared" si="71"/>
        <v>0</v>
      </c>
      <c r="AM116" s="84">
        <f t="shared" si="71"/>
        <v>0</v>
      </c>
      <c r="AN116" s="84">
        <f t="shared" si="71"/>
        <v>0</v>
      </c>
      <c r="AO116" s="84">
        <f t="shared" si="71"/>
        <v>0</v>
      </c>
      <c r="AP116" s="84">
        <f t="shared" si="71"/>
        <v>0</v>
      </c>
      <c r="AQ116" s="84">
        <f t="shared" si="71"/>
        <v>0</v>
      </c>
      <c r="AR116" s="84">
        <f t="shared" si="71"/>
        <v>0</v>
      </c>
      <c r="AS116" s="84">
        <f t="shared" si="71"/>
        <v>0</v>
      </c>
      <c r="AT116" s="84">
        <f t="shared" si="71"/>
        <v>0</v>
      </c>
      <c r="AU116" s="84">
        <f t="shared" si="71"/>
        <v>0</v>
      </c>
      <c r="AV116" s="84">
        <f t="shared" si="71"/>
        <v>0</v>
      </c>
      <c r="AW116" s="84">
        <f t="shared" si="71"/>
        <v>0</v>
      </c>
      <c r="AX116" s="142"/>
      <c r="AY116" s="84">
        <f t="shared" si="71"/>
        <v>7800</v>
      </c>
      <c r="AZ116" s="84">
        <f t="shared" si="71"/>
        <v>7800</v>
      </c>
      <c r="BA116" s="84">
        <f>AZ116-AY116</f>
        <v>0</v>
      </c>
    </row>
    <row r="117" spans="1:53" ht="31.5">
      <c r="A117" s="44" t="s">
        <v>428</v>
      </c>
      <c r="B117" s="45" t="s">
        <v>17</v>
      </c>
      <c r="C117" s="45" t="s">
        <v>375</v>
      </c>
      <c r="D117" s="45" t="s">
        <v>432</v>
      </c>
      <c r="E117" s="45" t="s">
        <v>8</v>
      </c>
      <c r="F117" s="84"/>
      <c r="G117" s="84">
        <f>F117+H117</f>
        <v>272347.3</v>
      </c>
      <c r="H117" s="84">
        <f>SUM(I117:AX117)</f>
        <v>272347.3</v>
      </c>
      <c r="I117" s="84">
        <v>200000</v>
      </c>
      <c r="J117" s="84"/>
      <c r="K117" s="84"/>
      <c r="L117" s="84"/>
      <c r="M117" s="84"/>
      <c r="N117" s="84">
        <v>43300</v>
      </c>
      <c r="O117" s="84"/>
      <c r="P117" s="84"/>
      <c r="Q117" s="84">
        <v>29047.3</v>
      </c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142"/>
      <c r="AY117" s="84">
        <v>7800</v>
      </c>
      <c r="AZ117" s="84">
        <v>7800</v>
      </c>
      <c r="BA117" s="84">
        <f>AZ117-AY117</f>
        <v>0</v>
      </c>
    </row>
    <row r="118" spans="1:53" ht="31.5">
      <c r="A118" s="44" t="s">
        <v>21</v>
      </c>
      <c r="B118" s="45" t="s">
        <v>17</v>
      </c>
      <c r="C118" s="45" t="s">
        <v>375</v>
      </c>
      <c r="D118" s="45" t="s">
        <v>22</v>
      </c>
      <c r="E118" s="45" t="s">
        <v>367</v>
      </c>
      <c r="F118" s="84">
        <f>SUM(F119:F121)</f>
        <v>959910.5</v>
      </c>
      <c r="G118" s="84">
        <f>SUM(G119:G121)</f>
        <v>1205598.9</v>
      </c>
      <c r="H118" s="84">
        <f t="shared" si="47"/>
        <v>245688.4</v>
      </c>
      <c r="I118" s="84">
        <f>SUM(I119:I121)</f>
        <v>170000</v>
      </c>
      <c r="J118" s="84">
        <f aca="true" t="shared" si="72" ref="J118:AD118">SUM(J119:J121)</f>
        <v>15000</v>
      </c>
      <c r="K118" s="84">
        <f t="shared" si="72"/>
        <v>0</v>
      </c>
      <c r="L118" s="84">
        <f t="shared" si="72"/>
        <v>0</v>
      </c>
      <c r="M118" s="84">
        <f t="shared" si="72"/>
        <v>24116</v>
      </c>
      <c r="N118" s="84">
        <f t="shared" si="72"/>
        <v>-18709.6</v>
      </c>
      <c r="O118" s="84">
        <f t="shared" si="72"/>
        <v>0</v>
      </c>
      <c r="P118" s="84">
        <f>SUM(P119:P121)</f>
        <v>600</v>
      </c>
      <c r="Q118" s="84">
        <f t="shared" si="72"/>
        <v>52024</v>
      </c>
      <c r="R118" s="84">
        <f t="shared" si="72"/>
        <v>0</v>
      </c>
      <c r="S118" s="84">
        <f t="shared" si="72"/>
        <v>2658</v>
      </c>
      <c r="T118" s="84">
        <f t="shared" si="72"/>
        <v>0</v>
      </c>
      <c r="U118" s="84">
        <f t="shared" si="72"/>
        <v>0</v>
      </c>
      <c r="V118" s="84">
        <f t="shared" si="72"/>
        <v>0</v>
      </c>
      <c r="W118" s="84">
        <f t="shared" si="72"/>
        <v>0</v>
      </c>
      <c r="X118" s="84">
        <f t="shared" si="72"/>
        <v>0</v>
      </c>
      <c r="Y118" s="84">
        <f t="shared" si="72"/>
        <v>0</v>
      </c>
      <c r="Z118" s="84">
        <f t="shared" si="72"/>
        <v>0</v>
      </c>
      <c r="AA118" s="84">
        <f t="shared" si="72"/>
        <v>0</v>
      </c>
      <c r="AB118" s="84">
        <f t="shared" si="72"/>
        <v>0</v>
      </c>
      <c r="AC118" s="84">
        <f t="shared" si="72"/>
        <v>0</v>
      </c>
      <c r="AD118" s="84">
        <f t="shared" si="72"/>
        <v>0</v>
      </c>
      <c r="AE118" s="84">
        <f aca="true" t="shared" si="73" ref="AE118:AW118">SUM(AE119:AE121)</f>
        <v>0</v>
      </c>
      <c r="AF118" s="84">
        <f t="shared" si="73"/>
        <v>0</v>
      </c>
      <c r="AG118" s="84">
        <f t="shared" si="73"/>
        <v>0</v>
      </c>
      <c r="AH118" s="84">
        <f t="shared" si="73"/>
        <v>0</v>
      </c>
      <c r="AI118" s="84">
        <f t="shared" si="73"/>
        <v>0</v>
      </c>
      <c r="AJ118" s="84">
        <f t="shared" si="73"/>
        <v>0</v>
      </c>
      <c r="AK118" s="84">
        <f t="shared" si="73"/>
        <v>0</v>
      </c>
      <c r="AL118" s="84">
        <f t="shared" si="73"/>
        <v>0</v>
      </c>
      <c r="AM118" s="84">
        <f t="shared" si="73"/>
        <v>0</v>
      </c>
      <c r="AN118" s="84">
        <f t="shared" si="73"/>
        <v>0</v>
      </c>
      <c r="AO118" s="84">
        <f t="shared" si="73"/>
        <v>0</v>
      </c>
      <c r="AP118" s="84">
        <f t="shared" si="73"/>
        <v>0</v>
      </c>
      <c r="AQ118" s="84">
        <f t="shared" si="73"/>
        <v>0</v>
      </c>
      <c r="AR118" s="84">
        <f t="shared" si="73"/>
        <v>0</v>
      </c>
      <c r="AS118" s="84">
        <f t="shared" si="73"/>
        <v>0</v>
      </c>
      <c r="AT118" s="84">
        <f t="shared" si="73"/>
        <v>0</v>
      </c>
      <c r="AU118" s="84">
        <f t="shared" si="73"/>
        <v>0</v>
      </c>
      <c r="AV118" s="84">
        <f t="shared" si="73"/>
        <v>0</v>
      </c>
      <c r="AW118" s="84">
        <f t="shared" si="73"/>
        <v>0</v>
      </c>
      <c r="AX118" s="142"/>
      <c r="AY118" s="84">
        <f>SUM(AY119:AY121)</f>
        <v>852139</v>
      </c>
      <c r="AZ118" s="84">
        <f>SUM(AZ119:AZ121)</f>
        <v>852260.9</v>
      </c>
      <c r="BA118" s="84">
        <f t="shared" si="51"/>
        <v>121.90000000002328</v>
      </c>
    </row>
    <row r="119" spans="1:53" ht="15.75">
      <c r="A119" s="44" t="s">
        <v>425</v>
      </c>
      <c r="B119" s="45" t="s">
        <v>17</v>
      </c>
      <c r="C119" s="45" t="s">
        <v>375</v>
      </c>
      <c r="D119" s="45" t="s">
        <v>22</v>
      </c>
      <c r="E119" s="45">
        <v>197</v>
      </c>
      <c r="F119" s="84">
        <v>21249.6</v>
      </c>
      <c r="G119" s="84">
        <f>F119+H119</f>
        <v>52416.6</v>
      </c>
      <c r="H119" s="84">
        <f t="shared" si="47"/>
        <v>31167</v>
      </c>
      <c r="I119" s="84"/>
      <c r="J119" s="84"/>
      <c r="K119" s="84"/>
      <c r="L119" s="84"/>
      <c r="M119" s="84">
        <v>23584</v>
      </c>
      <c r="N119" s="84"/>
      <c r="O119" s="84"/>
      <c r="P119" s="84"/>
      <c r="Q119" s="84">
        <v>4925</v>
      </c>
      <c r="R119" s="84"/>
      <c r="S119" s="84">
        <v>2658</v>
      </c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142"/>
      <c r="AY119" s="84">
        <v>4500</v>
      </c>
      <c r="AZ119" s="84">
        <v>9500</v>
      </c>
      <c r="BA119" s="84">
        <f t="shared" si="51"/>
        <v>5000</v>
      </c>
    </row>
    <row r="120" spans="1:53" ht="63">
      <c r="A120" s="44" t="s">
        <v>232</v>
      </c>
      <c r="B120" s="45" t="s">
        <v>17</v>
      </c>
      <c r="C120" s="45" t="s">
        <v>375</v>
      </c>
      <c r="D120" s="45" t="s">
        <v>22</v>
      </c>
      <c r="E120" s="45" t="s">
        <v>23</v>
      </c>
      <c r="F120" s="84">
        <v>104257</v>
      </c>
      <c r="G120" s="84">
        <f>F120+H120</f>
        <v>128882.4</v>
      </c>
      <c r="H120" s="84">
        <f t="shared" si="47"/>
        <v>24625.4</v>
      </c>
      <c r="I120" s="84"/>
      <c r="J120" s="84"/>
      <c r="K120" s="84"/>
      <c r="L120" s="84"/>
      <c r="M120" s="84">
        <v>-428</v>
      </c>
      <c r="N120" s="84">
        <v>10954.4</v>
      </c>
      <c r="O120" s="84"/>
      <c r="P120" s="84"/>
      <c r="Q120" s="84">
        <v>14099</v>
      </c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142"/>
      <c r="AY120" s="84">
        <v>92357</v>
      </c>
      <c r="AZ120" s="84">
        <v>92357</v>
      </c>
      <c r="BA120" s="84">
        <f t="shared" si="51"/>
        <v>0</v>
      </c>
    </row>
    <row r="121" spans="1:53" ht="47.25">
      <c r="A121" s="44" t="s">
        <v>24</v>
      </c>
      <c r="B121" s="45" t="s">
        <v>17</v>
      </c>
      <c r="C121" s="45" t="s">
        <v>375</v>
      </c>
      <c r="D121" s="45" t="s">
        <v>22</v>
      </c>
      <c r="E121" s="45">
        <v>412</v>
      </c>
      <c r="F121" s="84">
        <v>834403.9</v>
      </c>
      <c r="G121" s="84">
        <f>F121+H121</f>
        <v>1024299.9</v>
      </c>
      <c r="H121" s="84">
        <f t="shared" si="47"/>
        <v>189896</v>
      </c>
      <c r="I121" s="84">
        <v>170000</v>
      </c>
      <c r="J121" s="84">
        <v>15000</v>
      </c>
      <c r="K121" s="84"/>
      <c r="L121" s="84"/>
      <c r="M121" s="84">
        <v>960</v>
      </c>
      <c r="N121" s="84">
        <v>-29664</v>
      </c>
      <c r="O121" s="84"/>
      <c r="P121" s="84">
        <v>600</v>
      </c>
      <c r="Q121" s="84">
        <v>33000</v>
      </c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142"/>
      <c r="AY121" s="84">
        <v>755282</v>
      </c>
      <c r="AZ121" s="84">
        <v>750403.9</v>
      </c>
      <c r="BA121" s="84">
        <f t="shared" si="51"/>
        <v>-4878.099999999977</v>
      </c>
    </row>
    <row r="122" spans="1:53" s="49" customFormat="1" ht="31.5" hidden="1">
      <c r="A122" s="44" t="s">
        <v>426</v>
      </c>
      <c r="B122" s="45" t="s">
        <v>17</v>
      </c>
      <c r="C122" s="45" t="s">
        <v>375</v>
      </c>
      <c r="D122" s="45" t="s">
        <v>427</v>
      </c>
      <c r="E122" s="45" t="s">
        <v>367</v>
      </c>
      <c r="F122" s="84">
        <f>SUM(F123:F124)</f>
        <v>0</v>
      </c>
      <c r="G122" s="84">
        <f>SUM(G123:G124)</f>
        <v>0</v>
      </c>
      <c r="H122" s="84">
        <f t="shared" si="47"/>
        <v>0</v>
      </c>
      <c r="I122" s="84">
        <f>SUM(I123:I124)</f>
        <v>0</v>
      </c>
      <c r="J122" s="84">
        <f aca="true" t="shared" si="74" ref="J122:AD122">SUM(J123:J124)</f>
        <v>0</v>
      </c>
      <c r="K122" s="84">
        <f t="shared" si="74"/>
        <v>0</v>
      </c>
      <c r="L122" s="84">
        <f t="shared" si="74"/>
        <v>0</v>
      </c>
      <c r="M122" s="84">
        <f t="shared" si="74"/>
        <v>0</v>
      </c>
      <c r="N122" s="84">
        <f t="shared" si="74"/>
        <v>0</v>
      </c>
      <c r="O122" s="84">
        <f t="shared" si="74"/>
        <v>0</v>
      </c>
      <c r="P122" s="84">
        <f>SUM(P123:P124)</f>
        <v>0</v>
      </c>
      <c r="Q122" s="84">
        <f t="shared" si="74"/>
        <v>0</v>
      </c>
      <c r="R122" s="84">
        <f t="shared" si="74"/>
        <v>0</v>
      </c>
      <c r="S122" s="84">
        <f t="shared" si="74"/>
        <v>0</v>
      </c>
      <c r="T122" s="84">
        <f t="shared" si="74"/>
        <v>0</v>
      </c>
      <c r="U122" s="84">
        <f t="shared" si="74"/>
        <v>0</v>
      </c>
      <c r="V122" s="84">
        <f t="shared" si="74"/>
        <v>0</v>
      </c>
      <c r="W122" s="84">
        <f t="shared" si="74"/>
        <v>0</v>
      </c>
      <c r="X122" s="84">
        <f t="shared" si="74"/>
        <v>0</v>
      </c>
      <c r="Y122" s="84">
        <f t="shared" si="74"/>
        <v>0</v>
      </c>
      <c r="Z122" s="84">
        <f t="shared" si="74"/>
        <v>0</v>
      </c>
      <c r="AA122" s="84">
        <f t="shared" si="74"/>
        <v>0</v>
      </c>
      <c r="AB122" s="84">
        <f t="shared" si="74"/>
        <v>0</v>
      </c>
      <c r="AC122" s="84">
        <f t="shared" si="74"/>
        <v>0</v>
      </c>
      <c r="AD122" s="84">
        <f t="shared" si="74"/>
        <v>0</v>
      </c>
      <c r="AE122" s="84">
        <f aca="true" t="shared" si="75" ref="AE122:AW122">SUM(AE123:AE124)</f>
        <v>0</v>
      </c>
      <c r="AF122" s="84">
        <f t="shared" si="75"/>
        <v>0</v>
      </c>
      <c r="AG122" s="84">
        <f t="shared" si="75"/>
        <v>0</v>
      </c>
      <c r="AH122" s="84">
        <f t="shared" si="75"/>
        <v>0</v>
      </c>
      <c r="AI122" s="84">
        <f t="shared" si="75"/>
        <v>0</v>
      </c>
      <c r="AJ122" s="84">
        <f t="shared" si="75"/>
        <v>0</v>
      </c>
      <c r="AK122" s="84">
        <f t="shared" si="75"/>
        <v>0</v>
      </c>
      <c r="AL122" s="84">
        <f t="shared" si="75"/>
        <v>0</v>
      </c>
      <c r="AM122" s="84">
        <f t="shared" si="75"/>
        <v>0</v>
      </c>
      <c r="AN122" s="84">
        <f t="shared" si="75"/>
        <v>0</v>
      </c>
      <c r="AO122" s="84">
        <f t="shared" si="75"/>
        <v>0</v>
      </c>
      <c r="AP122" s="84">
        <f t="shared" si="75"/>
        <v>0</v>
      </c>
      <c r="AQ122" s="84">
        <f t="shared" si="75"/>
        <v>0</v>
      </c>
      <c r="AR122" s="84">
        <f t="shared" si="75"/>
        <v>0</v>
      </c>
      <c r="AS122" s="84">
        <f t="shared" si="75"/>
        <v>0</v>
      </c>
      <c r="AT122" s="84">
        <f t="shared" si="75"/>
        <v>0</v>
      </c>
      <c r="AU122" s="84">
        <f t="shared" si="75"/>
        <v>0</v>
      </c>
      <c r="AV122" s="84">
        <f t="shared" si="75"/>
        <v>0</v>
      </c>
      <c r="AW122" s="84">
        <f t="shared" si="75"/>
        <v>0</v>
      </c>
      <c r="AX122" s="212"/>
      <c r="AY122" s="84">
        <f>SUM(AY123:AY124)</f>
        <v>0</v>
      </c>
      <c r="AZ122" s="84">
        <f>SUM(AZ123:AZ124)</f>
        <v>0</v>
      </c>
      <c r="BA122" s="84">
        <f t="shared" si="51"/>
        <v>0</v>
      </c>
    </row>
    <row r="123" spans="1:53" ht="63" hidden="1">
      <c r="A123" s="44" t="s">
        <v>232</v>
      </c>
      <c r="B123" s="45" t="s">
        <v>17</v>
      </c>
      <c r="C123" s="45" t="s">
        <v>375</v>
      </c>
      <c r="D123" s="45" t="s">
        <v>427</v>
      </c>
      <c r="E123" s="45" t="s">
        <v>23</v>
      </c>
      <c r="F123" s="84">
        <f>SUM(I123:AW123)</f>
        <v>0</v>
      </c>
      <c r="G123" s="84">
        <f>SUM(J123:AX123)</f>
        <v>0</v>
      </c>
      <c r="H123" s="84">
        <f t="shared" si="47"/>
        <v>0</v>
      </c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142"/>
      <c r="AY123" s="84"/>
      <c r="AZ123" s="84"/>
      <c r="BA123" s="84">
        <f t="shared" si="51"/>
        <v>0</v>
      </c>
    </row>
    <row r="124" spans="1:53" ht="47.25" hidden="1">
      <c r="A124" s="44" t="s">
        <v>24</v>
      </c>
      <c r="B124" s="45" t="s">
        <v>17</v>
      </c>
      <c r="C124" s="45" t="s">
        <v>375</v>
      </c>
      <c r="D124" s="45" t="s">
        <v>427</v>
      </c>
      <c r="E124" s="45" t="s">
        <v>25</v>
      </c>
      <c r="F124" s="84">
        <f>SUM(I124:AW124)</f>
        <v>0</v>
      </c>
      <c r="G124" s="84">
        <f>SUM(J124:AX124)</f>
        <v>0</v>
      </c>
      <c r="H124" s="84">
        <f t="shared" si="47"/>
        <v>0</v>
      </c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142"/>
      <c r="AY124" s="84"/>
      <c r="AZ124" s="84"/>
      <c r="BA124" s="84">
        <f t="shared" si="51"/>
        <v>0</v>
      </c>
    </row>
    <row r="125" spans="1:53" s="43" customFormat="1" ht="47.25">
      <c r="A125" s="46" t="s">
        <v>234</v>
      </c>
      <c r="B125" s="42" t="s">
        <v>17</v>
      </c>
      <c r="C125" s="42" t="s">
        <v>387</v>
      </c>
      <c r="D125" s="42" t="s">
        <v>366</v>
      </c>
      <c r="E125" s="42" t="s">
        <v>367</v>
      </c>
      <c r="F125" s="85">
        <f>F126+F131+F140+F137+F129+F133+F135</f>
        <v>137236.4</v>
      </c>
      <c r="G125" s="85">
        <f aca="true" t="shared" si="76" ref="G125:AW125">G126+G131+G140+G137+G129+G133+G135</f>
        <v>236091</v>
      </c>
      <c r="H125" s="85">
        <f t="shared" si="76"/>
        <v>98854.6</v>
      </c>
      <c r="I125" s="85">
        <f t="shared" si="76"/>
        <v>11787</v>
      </c>
      <c r="J125" s="85">
        <f t="shared" si="76"/>
        <v>0</v>
      </c>
      <c r="K125" s="85">
        <f t="shared" si="76"/>
        <v>0</v>
      </c>
      <c r="L125" s="85">
        <f t="shared" si="76"/>
        <v>0</v>
      </c>
      <c r="M125" s="85">
        <f t="shared" si="76"/>
        <v>-4925</v>
      </c>
      <c r="N125" s="85">
        <f>N126+N131+N140+N137+N129+N133+N135</f>
        <v>91992.6</v>
      </c>
      <c r="O125" s="85">
        <f t="shared" si="76"/>
        <v>0</v>
      </c>
      <c r="P125" s="85">
        <f t="shared" si="76"/>
        <v>0</v>
      </c>
      <c r="Q125" s="85">
        <f t="shared" si="76"/>
        <v>0</v>
      </c>
      <c r="R125" s="85">
        <f t="shared" si="76"/>
        <v>0</v>
      </c>
      <c r="S125" s="85">
        <f t="shared" si="76"/>
        <v>0</v>
      </c>
      <c r="T125" s="85">
        <f t="shared" si="76"/>
        <v>0</v>
      </c>
      <c r="U125" s="85">
        <f t="shared" si="76"/>
        <v>0</v>
      </c>
      <c r="V125" s="85">
        <f t="shared" si="76"/>
        <v>0</v>
      </c>
      <c r="W125" s="85">
        <f t="shared" si="76"/>
        <v>0</v>
      </c>
      <c r="X125" s="85">
        <f t="shared" si="76"/>
        <v>0</v>
      </c>
      <c r="Y125" s="85">
        <f t="shared" si="76"/>
        <v>0</v>
      </c>
      <c r="Z125" s="85">
        <f t="shared" si="76"/>
        <v>0</v>
      </c>
      <c r="AA125" s="85">
        <f t="shared" si="76"/>
        <v>0</v>
      </c>
      <c r="AB125" s="85">
        <f t="shared" si="76"/>
        <v>0</v>
      </c>
      <c r="AC125" s="85">
        <f t="shared" si="76"/>
        <v>0</v>
      </c>
      <c r="AD125" s="85">
        <f t="shared" si="76"/>
        <v>0</v>
      </c>
      <c r="AE125" s="85">
        <f t="shared" si="76"/>
        <v>0</v>
      </c>
      <c r="AF125" s="85">
        <f t="shared" si="76"/>
        <v>0</v>
      </c>
      <c r="AG125" s="85">
        <f t="shared" si="76"/>
        <v>0</v>
      </c>
      <c r="AH125" s="85">
        <f t="shared" si="76"/>
        <v>0</v>
      </c>
      <c r="AI125" s="85">
        <f t="shared" si="76"/>
        <v>0</v>
      </c>
      <c r="AJ125" s="85">
        <f t="shared" si="76"/>
        <v>0</v>
      </c>
      <c r="AK125" s="85">
        <f t="shared" si="76"/>
        <v>0</v>
      </c>
      <c r="AL125" s="85">
        <f t="shared" si="76"/>
        <v>0</v>
      </c>
      <c r="AM125" s="85">
        <f t="shared" si="76"/>
        <v>0</v>
      </c>
      <c r="AN125" s="85">
        <f t="shared" si="76"/>
        <v>0</v>
      </c>
      <c r="AO125" s="85">
        <f t="shared" si="76"/>
        <v>0</v>
      </c>
      <c r="AP125" s="85">
        <f t="shared" si="76"/>
        <v>0</v>
      </c>
      <c r="AQ125" s="85">
        <f t="shared" si="76"/>
        <v>0</v>
      </c>
      <c r="AR125" s="85">
        <f t="shared" si="76"/>
        <v>0</v>
      </c>
      <c r="AS125" s="85">
        <f t="shared" si="76"/>
        <v>0</v>
      </c>
      <c r="AT125" s="85">
        <f t="shared" si="76"/>
        <v>0</v>
      </c>
      <c r="AU125" s="85">
        <f t="shared" si="76"/>
        <v>0</v>
      </c>
      <c r="AV125" s="85">
        <f t="shared" si="76"/>
        <v>0</v>
      </c>
      <c r="AW125" s="85">
        <f t="shared" si="76"/>
        <v>0</v>
      </c>
      <c r="AX125" s="211"/>
      <c r="AY125" s="85">
        <f>AY126+AY131+AY140+AY137+AY129</f>
        <v>94058.9</v>
      </c>
      <c r="AZ125" s="85">
        <f>AZ126+AZ131+AZ140+AZ137+AZ129</f>
        <v>114222.9</v>
      </c>
      <c r="BA125" s="84">
        <f t="shared" si="51"/>
        <v>20164</v>
      </c>
    </row>
    <row r="126" spans="1:53" s="43" customFormat="1" ht="31.5">
      <c r="A126" s="44" t="s">
        <v>201</v>
      </c>
      <c r="B126" s="45" t="s">
        <v>17</v>
      </c>
      <c r="C126" s="45" t="s">
        <v>387</v>
      </c>
      <c r="D126" s="45" t="s">
        <v>373</v>
      </c>
      <c r="E126" s="45" t="s">
        <v>367</v>
      </c>
      <c r="F126" s="84">
        <f>SUM(F127:F128)</f>
        <v>50018</v>
      </c>
      <c r="G126" s="84">
        <f>SUM(G127:G128)</f>
        <v>49880</v>
      </c>
      <c r="H126" s="84">
        <f t="shared" si="47"/>
        <v>-138</v>
      </c>
      <c r="I126" s="84">
        <f>SUM(I127:I128)</f>
        <v>11787</v>
      </c>
      <c r="J126" s="84">
        <f aca="true" t="shared" si="77" ref="J126:AD126">SUM(J127:J128)</f>
        <v>0</v>
      </c>
      <c r="K126" s="84">
        <f t="shared" si="77"/>
        <v>0</v>
      </c>
      <c r="L126" s="84">
        <f t="shared" si="77"/>
        <v>0</v>
      </c>
      <c r="M126" s="84">
        <f t="shared" si="77"/>
        <v>-11925</v>
      </c>
      <c r="N126" s="84">
        <f t="shared" si="77"/>
        <v>0</v>
      </c>
      <c r="O126" s="84">
        <f t="shared" si="77"/>
        <v>0</v>
      </c>
      <c r="P126" s="84">
        <f>SUM(P127:P128)</f>
        <v>0</v>
      </c>
      <c r="Q126" s="84">
        <f t="shared" si="77"/>
        <v>0</v>
      </c>
      <c r="R126" s="84">
        <f t="shared" si="77"/>
        <v>0</v>
      </c>
      <c r="S126" s="84">
        <f t="shared" si="77"/>
        <v>0</v>
      </c>
      <c r="T126" s="84">
        <f t="shared" si="77"/>
        <v>0</v>
      </c>
      <c r="U126" s="84">
        <f t="shared" si="77"/>
        <v>0</v>
      </c>
      <c r="V126" s="84">
        <f t="shared" si="77"/>
        <v>0</v>
      </c>
      <c r="W126" s="84">
        <f t="shared" si="77"/>
        <v>0</v>
      </c>
      <c r="X126" s="84">
        <f t="shared" si="77"/>
        <v>0</v>
      </c>
      <c r="Y126" s="84">
        <f t="shared" si="77"/>
        <v>0</v>
      </c>
      <c r="Z126" s="84">
        <f t="shared" si="77"/>
        <v>0</v>
      </c>
      <c r="AA126" s="84">
        <f t="shared" si="77"/>
        <v>0</v>
      </c>
      <c r="AB126" s="84">
        <f t="shared" si="77"/>
        <v>0</v>
      </c>
      <c r="AC126" s="84">
        <f t="shared" si="77"/>
        <v>0</v>
      </c>
      <c r="AD126" s="84">
        <f t="shared" si="77"/>
        <v>0</v>
      </c>
      <c r="AE126" s="84">
        <f aca="true" t="shared" si="78" ref="AE126:AW126">SUM(AE127:AE128)</f>
        <v>0</v>
      </c>
      <c r="AF126" s="84">
        <f t="shared" si="78"/>
        <v>0</v>
      </c>
      <c r="AG126" s="84">
        <f t="shared" si="78"/>
        <v>0</v>
      </c>
      <c r="AH126" s="84">
        <f t="shared" si="78"/>
        <v>0</v>
      </c>
      <c r="AI126" s="84">
        <f t="shared" si="78"/>
        <v>0</v>
      </c>
      <c r="AJ126" s="84">
        <f t="shared" si="78"/>
        <v>0</v>
      </c>
      <c r="AK126" s="84">
        <f t="shared" si="78"/>
        <v>0</v>
      </c>
      <c r="AL126" s="84">
        <f t="shared" si="78"/>
        <v>0</v>
      </c>
      <c r="AM126" s="84">
        <f t="shared" si="78"/>
        <v>0</v>
      </c>
      <c r="AN126" s="84">
        <f t="shared" si="78"/>
        <v>0</v>
      </c>
      <c r="AO126" s="84">
        <f t="shared" si="78"/>
        <v>0</v>
      </c>
      <c r="AP126" s="84">
        <f t="shared" si="78"/>
        <v>0</v>
      </c>
      <c r="AQ126" s="84">
        <f t="shared" si="78"/>
        <v>0</v>
      </c>
      <c r="AR126" s="84">
        <f t="shared" si="78"/>
        <v>0</v>
      </c>
      <c r="AS126" s="84">
        <f t="shared" si="78"/>
        <v>0</v>
      </c>
      <c r="AT126" s="84">
        <f t="shared" si="78"/>
        <v>0</v>
      </c>
      <c r="AU126" s="84">
        <f t="shared" si="78"/>
        <v>0</v>
      </c>
      <c r="AV126" s="84">
        <f t="shared" si="78"/>
        <v>0</v>
      </c>
      <c r="AW126" s="84">
        <f t="shared" si="78"/>
        <v>0</v>
      </c>
      <c r="AX126" s="211"/>
      <c r="AY126" s="84">
        <f>SUM(AY127:AY128)</f>
        <v>50018</v>
      </c>
      <c r="AZ126" s="84">
        <f>SUM(AZ127:AZ128)</f>
        <v>50018</v>
      </c>
      <c r="BA126" s="84">
        <f t="shared" si="51"/>
        <v>0</v>
      </c>
    </row>
    <row r="127" spans="1:53" s="43" customFormat="1" ht="15.75">
      <c r="A127" s="44" t="s">
        <v>378</v>
      </c>
      <c r="B127" s="45" t="s">
        <v>17</v>
      </c>
      <c r="C127" s="45" t="s">
        <v>387</v>
      </c>
      <c r="D127" s="45" t="s">
        <v>373</v>
      </c>
      <c r="E127" s="45" t="s">
        <v>379</v>
      </c>
      <c r="F127" s="84">
        <v>22011</v>
      </c>
      <c r="G127" s="84">
        <f>F127+H127</f>
        <v>22011</v>
      </c>
      <c r="H127" s="84">
        <f t="shared" si="47"/>
        <v>0</v>
      </c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211"/>
      <c r="AY127" s="84">
        <v>22011</v>
      </c>
      <c r="AZ127" s="84">
        <v>22011</v>
      </c>
      <c r="BA127" s="84">
        <f t="shared" si="51"/>
        <v>0</v>
      </c>
    </row>
    <row r="128" spans="1:53" s="43" customFormat="1" ht="31.5">
      <c r="A128" s="44" t="s">
        <v>399</v>
      </c>
      <c r="B128" s="45" t="s">
        <v>17</v>
      </c>
      <c r="C128" s="45" t="s">
        <v>387</v>
      </c>
      <c r="D128" s="45" t="s">
        <v>373</v>
      </c>
      <c r="E128" s="45" t="s">
        <v>400</v>
      </c>
      <c r="F128" s="84">
        <v>28007</v>
      </c>
      <c r="G128" s="84">
        <f>F128+H128</f>
        <v>27869</v>
      </c>
      <c r="H128" s="84">
        <f t="shared" si="47"/>
        <v>-138</v>
      </c>
      <c r="I128" s="84">
        <v>11787</v>
      </c>
      <c r="J128" s="84"/>
      <c r="K128" s="84"/>
      <c r="L128" s="84"/>
      <c r="M128" s="84">
        <v>-11925</v>
      </c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211"/>
      <c r="AY128" s="84">
        <v>28007</v>
      </c>
      <c r="AZ128" s="84">
        <v>28007</v>
      </c>
      <c r="BA128" s="84">
        <f t="shared" si="51"/>
        <v>0</v>
      </c>
    </row>
    <row r="129" spans="1:53" ht="31.5">
      <c r="A129" s="44" t="s">
        <v>26</v>
      </c>
      <c r="B129" s="45" t="s">
        <v>17</v>
      </c>
      <c r="C129" s="45" t="s">
        <v>387</v>
      </c>
      <c r="D129" s="45" t="s">
        <v>27</v>
      </c>
      <c r="E129" s="45" t="s">
        <v>367</v>
      </c>
      <c r="F129" s="84">
        <f>F130</f>
        <v>7800</v>
      </c>
      <c r="G129" s="84">
        <f>G130</f>
        <v>0</v>
      </c>
      <c r="H129" s="84">
        <f t="shared" si="47"/>
        <v>-7800</v>
      </c>
      <c r="I129" s="84">
        <f aca="true" t="shared" si="79" ref="I129:AZ129">I130</f>
        <v>0</v>
      </c>
      <c r="J129" s="84">
        <f t="shared" si="79"/>
        <v>0</v>
      </c>
      <c r="K129" s="84">
        <f t="shared" si="79"/>
        <v>0</v>
      </c>
      <c r="L129" s="84">
        <f t="shared" si="79"/>
        <v>0</v>
      </c>
      <c r="M129" s="84">
        <f t="shared" si="79"/>
        <v>0</v>
      </c>
      <c r="N129" s="84">
        <f t="shared" si="79"/>
        <v>-7800</v>
      </c>
      <c r="O129" s="84">
        <f t="shared" si="79"/>
        <v>0</v>
      </c>
      <c r="P129" s="84">
        <f t="shared" si="79"/>
        <v>0</v>
      </c>
      <c r="Q129" s="84">
        <f t="shared" si="79"/>
        <v>0</v>
      </c>
      <c r="R129" s="84">
        <f t="shared" si="79"/>
        <v>0</v>
      </c>
      <c r="S129" s="84">
        <f t="shared" si="79"/>
        <v>0</v>
      </c>
      <c r="T129" s="84">
        <f t="shared" si="79"/>
        <v>0</v>
      </c>
      <c r="U129" s="84">
        <f t="shared" si="79"/>
        <v>0</v>
      </c>
      <c r="V129" s="84">
        <f t="shared" si="79"/>
        <v>0</v>
      </c>
      <c r="W129" s="84">
        <f t="shared" si="79"/>
        <v>0</v>
      </c>
      <c r="X129" s="84">
        <f t="shared" si="79"/>
        <v>0</v>
      </c>
      <c r="Y129" s="84">
        <f t="shared" si="79"/>
        <v>0</v>
      </c>
      <c r="Z129" s="84">
        <f t="shared" si="79"/>
        <v>0</v>
      </c>
      <c r="AA129" s="84">
        <f t="shared" si="79"/>
        <v>0</v>
      </c>
      <c r="AB129" s="84">
        <f t="shared" si="79"/>
        <v>0</v>
      </c>
      <c r="AC129" s="84">
        <f t="shared" si="79"/>
        <v>0</v>
      </c>
      <c r="AD129" s="84">
        <f t="shared" si="79"/>
        <v>0</v>
      </c>
      <c r="AE129" s="84">
        <f t="shared" si="79"/>
        <v>0</v>
      </c>
      <c r="AF129" s="84">
        <f t="shared" si="79"/>
        <v>0</v>
      </c>
      <c r="AG129" s="84">
        <f t="shared" si="79"/>
        <v>0</v>
      </c>
      <c r="AH129" s="84">
        <f t="shared" si="79"/>
        <v>0</v>
      </c>
      <c r="AI129" s="84">
        <f t="shared" si="79"/>
        <v>0</v>
      </c>
      <c r="AJ129" s="84">
        <f t="shared" si="79"/>
        <v>0</v>
      </c>
      <c r="AK129" s="84">
        <f t="shared" si="79"/>
        <v>0</v>
      </c>
      <c r="AL129" s="84">
        <f t="shared" si="79"/>
        <v>0</v>
      </c>
      <c r="AM129" s="84">
        <f t="shared" si="79"/>
        <v>0</v>
      </c>
      <c r="AN129" s="84">
        <f t="shared" si="79"/>
        <v>0</v>
      </c>
      <c r="AO129" s="84">
        <f t="shared" si="79"/>
        <v>0</v>
      </c>
      <c r="AP129" s="84">
        <f t="shared" si="79"/>
        <v>0</v>
      </c>
      <c r="AQ129" s="84">
        <f t="shared" si="79"/>
        <v>0</v>
      </c>
      <c r="AR129" s="84">
        <f t="shared" si="79"/>
        <v>0</v>
      </c>
      <c r="AS129" s="84">
        <f t="shared" si="79"/>
        <v>0</v>
      </c>
      <c r="AT129" s="84">
        <f t="shared" si="79"/>
        <v>0</v>
      </c>
      <c r="AU129" s="84">
        <f t="shared" si="79"/>
        <v>0</v>
      </c>
      <c r="AV129" s="84">
        <f t="shared" si="79"/>
        <v>0</v>
      </c>
      <c r="AW129" s="84">
        <f t="shared" si="79"/>
        <v>0</v>
      </c>
      <c r="AX129" s="142"/>
      <c r="AY129" s="84">
        <f t="shared" si="79"/>
        <v>7800</v>
      </c>
      <c r="AZ129" s="84">
        <f t="shared" si="79"/>
        <v>7800</v>
      </c>
      <c r="BA129" s="84">
        <f t="shared" si="51"/>
        <v>0</v>
      </c>
    </row>
    <row r="130" spans="1:53" ht="51.75" customHeight="1">
      <c r="A130" s="44" t="s">
        <v>28</v>
      </c>
      <c r="B130" s="45" t="s">
        <v>17</v>
      </c>
      <c r="C130" s="45" t="s">
        <v>387</v>
      </c>
      <c r="D130" s="45" t="s">
        <v>27</v>
      </c>
      <c r="E130" s="45" t="s">
        <v>16</v>
      </c>
      <c r="F130" s="84">
        <v>7800</v>
      </c>
      <c r="G130" s="84">
        <f>F130+H130</f>
        <v>0</v>
      </c>
      <c r="H130" s="84">
        <f t="shared" si="47"/>
        <v>-7800</v>
      </c>
      <c r="I130" s="84"/>
      <c r="J130" s="84"/>
      <c r="K130" s="84"/>
      <c r="L130" s="84"/>
      <c r="M130" s="84"/>
      <c r="N130" s="84">
        <v>-7800</v>
      </c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142"/>
      <c r="AY130" s="84">
        <v>7800</v>
      </c>
      <c r="AZ130" s="84">
        <v>7800</v>
      </c>
      <c r="BA130" s="84">
        <f t="shared" si="51"/>
        <v>0</v>
      </c>
    </row>
    <row r="131" spans="1:53" ht="31.5">
      <c r="A131" s="44" t="s">
        <v>429</v>
      </c>
      <c r="B131" s="45" t="s">
        <v>17</v>
      </c>
      <c r="C131" s="45" t="s">
        <v>387</v>
      </c>
      <c r="D131" s="45" t="s">
        <v>432</v>
      </c>
      <c r="E131" s="45" t="s">
        <v>367</v>
      </c>
      <c r="F131" s="84">
        <f>F132</f>
        <v>59254.4</v>
      </c>
      <c r="G131" s="84">
        <f>G132</f>
        <v>0</v>
      </c>
      <c r="H131" s="84">
        <f t="shared" si="47"/>
        <v>-59254.399999999994</v>
      </c>
      <c r="I131" s="84">
        <f aca="true" t="shared" si="80" ref="I131:AZ131">I132</f>
        <v>0</v>
      </c>
      <c r="J131" s="84">
        <f t="shared" si="80"/>
        <v>0</v>
      </c>
      <c r="K131" s="84">
        <f t="shared" si="80"/>
        <v>0</v>
      </c>
      <c r="L131" s="84">
        <f t="shared" si="80"/>
        <v>0</v>
      </c>
      <c r="M131" s="84">
        <f t="shared" si="80"/>
        <v>7000</v>
      </c>
      <c r="N131" s="84">
        <f t="shared" si="80"/>
        <v>-66254.4</v>
      </c>
      <c r="O131" s="84">
        <f t="shared" si="80"/>
        <v>0</v>
      </c>
      <c r="P131" s="84">
        <f t="shared" si="80"/>
        <v>0</v>
      </c>
      <c r="Q131" s="84">
        <f t="shared" si="80"/>
        <v>0</v>
      </c>
      <c r="R131" s="84">
        <f t="shared" si="80"/>
        <v>0</v>
      </c>
      <c r="S131" s="84">
        <f t="shared" si="80"/>
        <v>0</v>
      </c>
      <c r="T131" s="84">
        <f t="shared" si="80"/>
        <v>0</v>
      </c>
      <c r="U131" s="84">
        <f t="shared" si="80"/>
        <v>0</v>
      </c>
      <c r="V131" s="84">
        <f t="shared" si="80"/>
        <v>0</v>
      </c>
      <c r="W131" s="84">
        <f t="shared" si="80"/>
        <v>0</v>
      </c>
      <c r="X131" s="84">
        <f t="shared" si="80"/>
        <v>0</v>
      </c>
      <c r="Y131" s="84">
        <f t="shared" si="80"/>
        <v>0</v>
      </c>
      <c r="Z131" s="84">
        <f t="shared" si="80"/>
        <v>0</v>
      </c>
      <c r="AA131" s="84">
        <f t="shared" si="80"/>
        <v>0</v>
      </c>
      <c r="AB131" s="84">
        <f t="shared" si="80"/>
        <v>0</v>
      </c>
      <c r="AC131" s="84">
        <f t="shared" si="80"/>
        <v>0</v>
      </c>
      <c r="AD131" s="84">
        <f t="shared" si="80"/>
        <v>0</v>
      </c>
      <c r="AE131" s="84">
        <f t="shared" si="80"/>
        <v>0</v>
      </c>
      <c r="AF131" s="84">
        <f t="shared" si="80"/>
        <v>0</v>
      </c>
      <c r="AG131" s="84">
        <f t="shared" si="80"/>
        <v>0</v>
      </c>
      <c r="AH131" s="84">
        <f t="shared" si="80"/>
        <v>0</v>
      </c>
      <c r="AI131" s="84">
        <f t="shared" si="80"/>
        <v>0</v>
      </c>
      <c r="AJ131" s="84">
        <f t="shared" si="80"/>
        <v>0</v>
      </c>
      <c r="AK131" s="84">
        <f t="shared" si="80"/>
        <v>0</v>
      </c>
      <c r="AL131" s="84">
        <f t="shared" si="80"/>
        <v>0</v>
      </c>
      <c r="AM131" s="84">
        <f t="shared" si="80"/>
        <v>0</v>
      </c>
      <c r="AN131" s="84">
        <f t="shared" si="80"/>
        <v>0</v>
      </c>
      <c r="AO131" s="84">
        <f t="shared" si="80"/>
        <v>0</v>
      </c>
      <c r="AP131" s="84">
        <f t="shared" si="80"/>
        <v>0</v>
      </c>
      <c r="AQ131" s="84">
        <f t="shared" si="80"/>
        <v>0</v>
      </c>
      <c r="AR131" s="84">
        <f t="shared" si="80"/>
        <v>0</v>
      </c>
      <c r="AS131" s="84">
        <f t="shared" si="80"/>
        <v>0</v>
      </c>
      <c r="AT131" s="84">
        <f t="shared" si="80"/>
        <v>0</v>
      </c>
      <c r="AU131" s="84">
        <f t="shared" si="80"/>
        <v>0</v>
      </c>
      <c r="AV131" s="84">
        <f t="shared" si="80"/>
        <v>0</v>
      </c>
      <c r="AW131" s="84">
        <f t="shared" si="80"/>
        <v>0</v>
      </c>
      <c r="AX131" s="142"/>
      <c r="AY131" s="84">
        <f t="shared" si="80"/>
        <v>36240.9</v>
      </c>
      <c r="AZ131" s="84">
        <f t="shared" si="80"/>
        <v>36240.9</v>
      </c>
      <c r="BA131" s="84">
        <f t="shared" si="51"/>
        <v>0</v>
      </c>
    </row>
    <row r="132" spans="1:53" ht="31.5">
      <c r="A132" s="44" t="s">
        <v>431</v>
      </c>
      <c r="B132" s="45" t="s">
        <v>17</v>
      </c>
      <c r="C132" s="45" t="s">
        <v>387</v>
      </c>
      <c r="D132" s="45" t="s">
        <v>432</v>
      </c>
      <c r="E132" s="45" t="s">
        <v>8</v>
      </c>
      <c r="F132" s="84">
        <v>59254.4</v>
      </c>
      <c r="G132" s="84">
        <f>F132+H132</f>
        <v>0</v>
      </c>
      <c r="H132" s="84">
        <f t="shared" si="47"/>
        <v>-59254.399999999994</v>
      </c>
      <c r="I132" s="84"/>
      <c r="J132" s="84"/>
      <c r="K132" s="84"/>
      <c r="L132" s="84"/>
      <c r="M132" s="84">
        <v>7000</v>
      </c>
      <c r="N132" s="84">
        <v>-66254.4</v>
      </c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142"/>
      <c r="AY132" s="84">
        <v>36240.9</v>
      </c>
      <c r="AZ132" s="84">
        <v>36240.9</v>
      </c>
      <c r="BA132" s="84">
        <f t="shared" si="51"/>
        <v>0</v>
      </c>
    </row>
    <row r="133" spans="1:53" ht="31.5">
      <c r="A133" s="50" t="s">
        <v>30</v>
      </c>
      <c r="B133" s="45" t="s">
        <v>17</v>
      </c>
      <c r="C133" s="45" t="s">
        <v>387</v>
      </c>
      <c r="D133" s="45" t="s">
        <v>31</v>
      </c>
      <c r="E133" s="45" t="s">
        <v>367</v>
      </c>
      <c r="F133" s="84">
        <f>F134</f>
        <v>20164</v>
      </c>
      <c r="G133" s="84">
        <f>F133+H133</f>
        <v>0</v>
      </c>
      <c r="H133" s="84">
        <f>SUM(I133:AX133)</f>
        <v>-20164</v>
      </c>
      <c r="I133" s="84">
        <f aca="true" t="shared" si="81" ref="I133:AZ135">I134</f>
        <v>0</v>
      </c>
      <c r="J133" s="84">
        <f t="shared" si="81"/>
        <v>0</v>
      </c>
      <c r="K133" s="84">
        <f t="shared" si="81"/>
        <v>0</v>
      </c>
      <c r="L133" s="84">
        <f t="shared" si="81"/>
        <v>0</v>
      </c>
      <c r="M133" s="84">
        <f t="shared" si="81"/>
        <v>0</v>
      </c>
      <c r="N133" s="84">
        <f t="shared" si="81"/>
        <v>-20164</v>
      </c>
      <c r="O133" s="84">
        <f t="shared" si="81"/>
        <v>0</v>
      </c>
      <c r="P133" s="84">
        <f t="shared" si="81"/>
        <v>0</v>
      </c>
      <c r="Q133" s="84">
        <f t="shared" si="81"/>
        <v>0</v>
      </c>
      <c r="R133" s="84">
        <f t="shared" si="81"/>
        <v>0</v>
      </c>
      <c r="S133" s="84">
        <f t="shared" si="81"/>
        <v>0</v>
      </c>
      <c r="T133" s="84">
        <f t="shared" si="81"/>
        <v>0</v>
      </c>
      <c r="U133" s="84">
        <f t="shared" si="81"/>
        <v>0</v>
      </c>
      <c r="V133" s="84">
        <f t="shared" si="81"/>
        <v>0</v>
      </c>
      <c r="W133" s="84">
        <f t="shared" si="81"/>
        <v>0</v>
      </c>
      <c r="X133" s="84">
        <f t="shared" si="81"/>
        <v>0</v>
      </c>
      <c r="Y133" s="84">
        <f t="shared" si="81"/>
        <v>0</v>
      </c>
      <c r="Z133" s="84">
        <f t="shared" si="81"/>
        <v>0</v>
      </c>
      <c r="AA133" s="84">
        <f t="shared" si="81"/>
        <v>0</v>
      </c>
      <c r="AB133" s="84">
        <f t="shared" si="81"/>
        <v>0</v>
      </c>
      <c r="AC133" s="84">
        <f t="shared" si="81"/>
        <v>0</v>
      </c>
      <c r="AD133" s="84">
        <f t="shared" si="81"/>
        <v>0</v>
      </c>
      <c r="AE133" s="84">
        <f t="shared" si="81"/>
        <v>0</v>
      </c>
      <c r="AF133" s="84">
        <f t="shared" si="81"/>
        <v>0</v>
      </c>
      <c r="AG133" s="84">
        <f t="shared" si="81"/>
        <v>0</v>
      </c>
      <c r="AH133" s="84">
        <f t="shared" si="81"/>
        <v>0</v>
      </c>
      <c r="AI133" s="84">
        <f t="shared" si="81"/>
        <v>0</v>
      </c>
      <c r="AJ133" s="84">
        <f t="shared" si="81"/>
        <v>0</v>
      </c>
      <c r="AK133" s="84">
        <f t="shared" si="81"/>
        <v>0</v>
      </c>
      <c r="AL133" s="84">
        <f t="shared" si="81"/>
        <v>0</v>
      </c>
      <c r="AM133" s="84">
        <f t="shared" si="81"/>
        <v>0</v>
      </c>
      <c r="AN133" s="84">
        <f t="shared" si="81"/>
        <v>0</v>
      </c>
      <c r="AO133" s="84">
        <f t="shared" si="81"/>
        <v>0</v>
      </c>
      <c r="AP133" s="84">
        <f t="shared" si="81"/>
        <v>0</v>
      </c>
      <c r="AQ133" s="84">
        <f t="shared" si="81"/>
        <v>0</v>
      </c>
      <c r="AR133" s="84">
        <f t="shared" si="81"/>
        <v>0</v>
      </c>
      <c r="AS133" s="84">
        <f t="shared" si="81"/>
        <v>0</v>
      </c>
      <c r="AT133" s="84">
        <f t="shared" si="81"/>
        <v>0</v>
      </c>
      <c r="AU133" s="84">
        <f t="shared" si="81"/>
        <v>0</v>
      </c>
      <c r="AV133" s="84">
        <f t="shared" si="81"/>
        <v>0</v>
      </c>
      <c r="AW133" s="84">
        <f t="shared" si="81"/>
        <v>0</v>
      </c>
      <c r="AX133" s="142"/>
      <c r="AY133" s="84">
        <f t="shared" si="81"/>
        <v>0</v>
      </c>
      <c r="AZ133" s="84">
        <f t="shared" si="81"/>
        <v>20164</v>
      </c>
      <c r="BA133" s="84">
        <f>AZ133-AY133</f>
        <v>20164</v>
      </c>
    </row>
    <row r="134" spans="1:53" ht="15.75">
      <c r="A134" s="50" t="s">
        <v>425</v>
      </c>
      <c r="B134" s="45" t="s">
        <v>17</v>
      </c>
      <c r="C134" s="45" t="s">
        <v>387</v>
      </c>
      <c r="D134" s="45" t="s">
        <v>31</v>
      </c>
      <c r="E134" s="45" t="s">
        <v>29</v>
      </c>
      <c r="F134" s="84">
        <v>20164</v>
      </c>
      <c r="G134" s="84">
        <f>F134+H134</f>
        <v>0</v>
      </c>
      <c r="H134" s="84">
        <f>SUM(I134:AX134)</f>
        <v>-20164</v>
      </c>
      <c r="I134" s="84"/>
      <c r="J134" s="84"/>
      <c r="K134" s="84"/>
      <c r="L134" s="84"/>
      <c r="M134" s="84"/>
      <c r="N134" s="84">
        <v>-20164</v>
      </c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142"/>
      <c r="AY134" s="84"/>
      <c r="AZ134" s="84">
        <v>20164</v>
      </c>
      <c r="BA134" s="84">
        <f>AZ134-AY134</f>
        <v>20164</v>
      </c>
    </row>
    <row r="135" spans="1:53" ht="31.5">
      <c r="A135" s="50" t="s">
        <v>654</v>
      </c>
      <c r="B135" s="45" t="s">
        <v>17</v>
      </c>
      <c r="C135" s="45" t="s">
        <v>387</v>
      </c>
      <c r="D135" s="45" t="s">
        <v>652</v>
      </c>
      <c r="E135" s="45" t="s">
        <v>367</v>
      </c>
      <c r="F135" s="84">
        <f>F136</f>
        <v>0</v>
      </c>
      <c r="G135" s="84">
        <f>F135+H135</f>
        <v>20164</v>
      </c>
      <c r="H135" s="84">
        <f>SUM(I135:AX135)</f>
        <v>20164</v>
      </c>
      <c r="I135" s="84">
        <f t="shared" si="81"/>
        <v>0</v>
      </c>
      <c r="J135" s="84">
        <f t="shared" si="81"/>
        <v>0</v>
      </c>
      <c r="K135" s="84">
        <f t="shared" si="81"/>
        <v>0</v>
      </c>
      <c r="L135" s="84">
        <f t="shared" si="81"/>
        <v>0</v>
      </c>
      <c r="M135" s="84">
        <f t="shared" si="81"/>
        <v>0</v>
      </c>
      <c r="N135" s="84">
        <f t="shared" si="81"/>
        <v>20164</v>
      </c>
      <c r="O135" s="84">
        <f t="shared" si="81"/>
        <v>0</v>
      </c>
      <c r="P135" s="84">
        <f t="shared" si="81"/>
        <v>0</v>
      </c>
      <c r="Q135" s="84">
        <f t="shared" si="81"/>
        <v>0</v>
      </c>
      <c r="R135" s="84">
        <f t="shared" si="81"/>
        <v>0</v>
      </c>
      <c r="S135" s="84">
        <f t="shared" si="81"/>
        <v>0</v>
      </c>
      <c r="T135" s="84">
        <f t="shared" si="81"/>
        <v>0</v>
      </c>
      <c r="U135" s="84">
        <f t="shared" si="81"/>
        <v>0</v>
      </c>
      <c r="V135" s="84">
        <f t="shared" si="81"/>
        <v>0</v>
      </c>
      <c r="W135" s="84">
        <f t="shared" si="81"/>
        <v>0</v>
      </c>
      <c r="X135" s="84">
        <f t="shared" si="81"/>
        <v>0</v>
      </c>
      <c r="Y135" s="84">
        <f t="shared" si="81"/>
        <v>0</v>
      </c>
      <c r="Z135" s="84">
        <f t="shared" si="81"/>
        <v>0</v>
      </c>
      <c r="AA135" s="84">
        <f t="shared" si="81"/>
        <v>0</v>
      </c>
      <c r="AB135" s="84">
        <f t="shared" si="81"/>
        <v>0</v>
      </c>
      <c r="AC135" s="84">
        <f t="shared" si="81"/>
        <v>0</v>
      </c>
      <c r="AD135" s="84">
        <f t="shared" si="81"/>
        <v>0</v>
      </c>
      <c r="AE135" s="84">
        <f t="shared" si="81"/>
        <v>0</v>
      </c>
      <c r="AF135" s="84">
        <f t="shared" si="81"/>
        <v>0</v>
      </c>
      <c r="AG135" s="84">
        <f t="shared" si="81"/>
        <v>0</v>
      </c>
      <c r="AH135" s="84">
        <f t="shared" si="81"/>
        <v>0</v>
      </c>
      <c r="AI135" s="84">
        <f t="shared" si="81"/>
        <v>0</v>
      </c>
      <c r="AJ135" s="84">
        <f t="shared" si="81"/>
        <v>0</v>
      </c>
      <c r="AK135" s="84">
        <f t="shared" si="81"/>
        <v>0</v>
      </c>
      <c r="AL135" s="84">
        <f t="shared" si="81"/>
        <v>0</v>
      </c>
      <c r="AM135" s="84">
        <f t="shared" si="81"/>
        <v>0</v>
      </c>
      <c r="AN135" s="84">
        <f t="shared" si="81"/>
        <v>0</v>
      </c>
      <c r="AO135" s="84">
        <f t="shared" si="81"/>
        <v>0</v>
      </c>
      <c r="AP135" s="84">
        <f t="shared" si="81"/>
        <v>0</v>
      </c>
      <c r="AQ135" s="84">
        <f t="shared" si="81"/>
        <v>0</v>
      </c>
      <c r="AR135" s="84">
        <f t="shared" si="81"/>
        <v>0</v>
      </c>
      <c r="AS135" s="84">
        <f t="shared" si="81"/>
        <v>0</v>
      </c>
      <c r="AT135" s="84">
        <f t="shared" si="81"/>
        <v>0</v>
      </c>
      <c r="AU135" s="84">
        <f t="shared" si="81"/>
        <v>0</v>
      </c>
      <c r="AV135" s="84">
        <f t="shared" si="81"/>
        <v>0</v>
      </c>
      <c r="AW135" s="84">
        <f t="shared" si="81"/>
        <v>0</v>
      </c>
      <c r="AX135" s="142"/>
      <c r="AY135" s="84">
        <f t="shared" si="81"/>
        <v>0</v>
      </c>
      <c r="AZ135" s="84">
        <f t="shared" si="81"/>
        <v>20164</v>
      </c>
      <c r="BA135" s="84">
        <f>AZ135-AY135</f>
        <v>20164</v>
      </c>
    </row>
    <row r="136" spans="1:53" ht="63">
      <c r="A136" s="50" t="s">
        <v>675</v>
      </c>
      <c r="B136" s="45" t="s">
        <v>17</v>
      </c>
      <c r="C136" s="45" t="s">
        <v>387</v>
      </c>
      <c r="D136" s="45" t="s">
        <v>652</v>
      </c>
      <c r="E136" s="45" t="s">
        <v>678</v>
      </c>
      <c r="F136" s="84"/>
      <c r="G136" s="84">
        <f>F136+H136</f>
        <v>20164</v>
      </c>
      <c r="H136" s="84">
        <f>SUM(I136:AX136)</f>
        <v>20164</v>
      </c>
      <c r="I136" s="84"/>
      <c r="J136" s="84"/>
      <c r="K136" s="84"/>
      <c r="L136" s="84"/>
      <c r="M136" s="84"/>
      <c r="N136" s="84">
        <v>20164</v>
      </c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142"/>
      <c r="AY136" s="84"/>
      <c r="AZ136" s="84">
        <v>20164</v>
      </c>
      <c r="BA136" s="84">
        <f>AZ136-AY136</f>
        <v>20164</v>
      </c>
    </row>
    <row r="137" spans="1:53" ht="31.5">
      <c r="A137" s="50" t="s">
        <v>654</v>
      </c>
      <c r="B137" s="45" t="s">
        <v>17</v>
      </c>
      <c r="C137" s="45" t="s">
        <v>387</v>
      </c>
      <c r="D137" s="45" t="s">
        <v>644</v>
      </c>
      <c r="E137" s="45" t="s">
        <v>367</v>
      </c>
      <c r="F137" s="84">
        <f>F139+F138</f>
        <v>0</v>
      </c>
      <c r="G137" s="84">
        <f aca="true" t="shared" si="82" ref="G137:AV137">G139+G138</f>
        <v>166047</v>
      </c>
      <c r="H137" s="84">
        <f t="shared" si="82"/>
        <v>166047</v>
      </c>
      <c r="I137" s="84">
        <f t="shared" si="82"/>
        <v>0</v>
      </c>
      <c r="J137" s="84">
        <f t="shared" si="82"/>
        <v>0</v>
      </c>
      <c r="K137" s="84">
        <f t="shared" si="82"/>
        <v>0</v>
      </c>
      <c r="L137" s="84">
        <f t="shared" si="82"/>
        <v>0</v>
      </c>
      <c r="M137" s="84">
        <f t="shared" si="82"/>
        <v>0</v>
      </c>
      <c r="N137" s="84">
        <f>N139+N138</f>
        <v>166047</v>
      </c>
      <c r="O137" s="84">
        <f t="shared" si="82"/>
        <v>0</v>
      </c>
      <c r="P137" s="84">
        <f t="shared" si="82"/>
        <v>0</v>
      </c>
      <c r="Q137" s="84">
        <f t="shared" si="82"/>
        <v>0</v>
      </c>
      <c r="R137" s="84">
        <f t="shared" si="82"/>
        <v>0</v>
      </c>
      <c r="S137" s="84">
        <f t="shared" si="82"/>
        <v>0</v>
      </c>
      <c r="T137" s="84">
        <f t="shared" si="82"/>
        <v>0</v>
      </c>
      <c r="U137" s="84">
        <f t="shared" si="82"/>
        <v>0</v>
      </c>
      <c r="V137" s="84">
        <f t="shared" si="82"/>
        <v>0</v>
      </c>
      <c r="W137" s="84">
        <f t="shared" si="82"/>
        <v>0</v>
      </c>
      <c r="X137" s="84">
        <f t="shared" si="82"/>
        <v>0</v>
      </c>
      <c r="Y137" s="84">
        <f t="shared" si="82"/>
        <v>0</v>
      </c>
      <c r="Z137" s="84">
        <f t="shared" si="82"/>
        <v>0</v>
      </c>
      <c r="AA137" s="84">
        <f t="shared" si="82"/>
        <v>0</v>
      </c>
      <c r="AB137" s="84">
        <f t="shared" si="82"/>
        <v>0</v>
      </c>
      <c r="AC137" s="84">
        <f t="shared" si="82"/>
        <v>0</v>
      </c>
      <c r="AD137" s="84">
        <f t="shared" si="82"/>
        <v>0</v>
      </c>
      <c r="AE137" s="84">
        <f t="shared" si="82"/>
        <v>0</v>
      </c>
      <c r="AF137" s="84">
        <f t="shared" si="82"/>
        <v>0</v>
      </c>
      <c r="AG137" s="84">
        <f t="shared" si="82"/>
        <v>0</v>
      </c>
      <c r="AH137" s="84">
        <f t="shared" si="82"/>
        <v>0</v>
      </c>
      <c r="AI137" s="84">
        <f t="shared" si="82"/>
        <v>0</v>
      </c>
      <c r="AJ137" s="84">
        <f t="shared" si="82"/>
        <v>0</v>
      </c>
      <c r="AK137" s="84">
        <f t="shared" si="82"/>
        <v>0</v>
      </c>
      <c r="AL137" s="84">
        <f t="shared" si="82"/>
        <v>0</v>
      </c>
      <c r="AM137" s="84">
        <f t="shared" si="82"/>
        <v>0</v>
      </c>
      <c r="AN137" s="84">
        <f t="shared" si="82"/>
        <v>0</v>
      </c>
      <c r="AO137" s="84">
        <f t="shared" si="82"/>
        <v>0</v>
      </c>
      <c r="AP137" s="84">
        <f t="shared" si="82"/>
        <v>0</v>
      </c>
      <c r="AQ137" s="84">
        <f t="shared" si="82"/>
        <v>0</v>
      </c>
      <c r="AR137" s="84">
        <f t="shared" si="82"/>
        <v>0</v>
      </c>
      <c r="AS137" s="84">
        <f t="shared" si="82"/>
        <v>0</v>
      </c>
      <c r="AT137" s="84">
        <f t="shared" si="82"/>
        <v>0</v>
      </c>
      <c r="AU137" s="84">
        <f t="shared" si="82"/>
        <v>0</v>
      </c>
      <c r="AV137" s="84">
        <f t="shared" si="82"/>
        <v>0</v>
      </c>
      <c r="AW137" s="84">
        <f>AW139+AW138</f>
        <v>0</v>
      </c>
      <c r="AX137" s="142"/>
      <c r="AY137" s="84">
        <f>AY139</f>
        <v>0</v>
      </c>
      <c r="AZ137" s="84">
        <f>AZ139</f>
        <v>20164</v>
      </c>
      <c r="BA137" s="84">
        <f t="shared" si="51"/>
        <v>20164</v>
      </c>
    </row>
    <row r="138" spans="1:53" ht="31.5">
      <c r="A138" s="50" t="s">
        <v>428</v>
      </c>
      <c r="B138" s="45" t="s">
        <v>17</v>
      </c>
      <c r="C138" s="45" t="s">
        <v>387</v>
      </c>
      <c r="D138" s="45" t="s">
        <v>644</v>
      </c>
      <c r="E138" s="45" t="s">
        <v>16</v>
      </c>
      <c r="F138" s="84"/>
      <c r="G138" s="84">
        <f>F138+H138</f>
        <v>14634</v>
      </c>
      <c r="H138" s="84">
        <f>SUM(I138:AX138)</f>
        <v>14634</v>
      </c>
      <c r="I138" s="84"/>
      <c r="J138" s="84"/>
      <c r="K138" s="84"/>
      <c r="L138" s="84"/>
      <c r="M138" s="84"/>
      <c r="N138" s="84">
        <v>14634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142"/>
      <c r="AY138" s="84"/>
      <c r="AZ138" s="84">
        <v>20164</v>
      </c>
      <c r="BA138" s="84">
        <f>AZ138-AY138</f>
        <v>20164</v>
      </c>
    </row>
    <row r="139" spans="1:53" ht="47.25">
      <c r="A139" s="50" t="s">
        <v>677</v>
      </c>
      <c r="B139" s="45" t="s">
        <v>17</v>
      </c>
      <c r="C139" s="45" t="s">
        <v>387</v>
      </c>
      <c r="D139" s="45" t="s">
        <v>644</v>
      </c>
      <c r="E139" s="45" t="s">
        <v>676</v>
      </c>
      <c r="F139" s="84"/>
      <c r="G139" s="84">
        <f>F139+H139</f>
        <v>151413</v>
      </c>
      <c r="H139" s="84">
        <f t="shared" si="47"/>
        <v>151413</v>
      </c>
      <c r="I139" s="84"/>
      <c r="J139" s="84"/>
      <c r="K139" s="84"/>
      <c r="L139" s="84"/>
      <c r="M139" s="84"/>
      <c r="N139" s="84">
        <v>151413</v>
      </c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142"/>
      <c r="AY139" s="84"/>
      <c r="AZ139" s="84">
        <v>20164</v>
      </c>
      <c r="BA139" s="84">
        <f t="shared" si="51"/>
        <v>20164</v>
      </c>
    </row>
    <row r="140" spans="1:53" ht="31.5" hidden="1">
      <c r="A140" s="50" t="s">
        <v>426</v>
      </c>
      <c r="B140" s="45" t="s">
        <v>17</v>
      </c>
      <c r="C140" s="45" t="s">
        <v>387</v>
      </c>
      <c r="D140" s="45" t="s">
        <v>427</v>
      </c>
      <c r="E140" s="45" t="s">
        <v>367</v>
      </c>
      <c r="F140" s="84">
        <f>F141</f>
        <v>0</v>
      </c>
      <c r="G140" s="84">
        <f>G141</f>
        <v>0</v>
      </c>
      <c r="H140" s="84">
        <f t="shared" si="47"/>
        <v>0</v>
      </c>
      <c r="I140" s="84">
        <f aca="true" t="shared" si="83" ref="I140:AZ140">I141</f>
        <v>0</v>
      </c>
      <c r="J140" s="84">
        <f t="shared" si="83"/>
        <v>0</v>
      </c>
      <c r="K140" s="84">
        <f t="shared" si="83"/>
        <v>0</v>
      </c>
      <c r="L140" s="84">
        <f t="shared" si="83"/>
        <v>0</v>
      </c>
      <c r="M140" s="84">
        <f t="shared" si="83"/>
        <v>0</v>
      </c>
      <c r="N140" s="84">
        <f t="shared" si="83"/>
        <v>0</v>
      </c>
      <c r="O140" s="84">
        <f t="shared" si="83"/>
        <v>0</v>
      </c>
      <c r="P140" s="84">
        <f t="shared" si="83"/>
        <v>0</v>
      </c>
      <c r="Q140" s="84">
        <f t="shared" si="83"/>
        <v>0</v>
      </c>
      <c r="R140" s="84">
        <f t="shared" si="83"/>
        <v>0</v>
      </c>
      <c r="S140" s="84">
        <f t="shared" si="83"/>
        <v>0</v>
      </c>
      <c r="T140" s="84">
        <f t="shared" si="83"/>
        <v>0</v>
      </c>
      <c r="U140" s="84">
        <f t="shared" si="83"/>
        <v>0</v>
      </c>
      <c r="V140" s="84">
        <f t="shared" si="83"/>
        <v>0</v>
      </c>
      <c r="W140" s="84">
        <f t="shared" si="83"/>
        <v>0</v>
      </c>
      <c r="X140" s="84">
        <f t="shared" si="83"/>
        <v>0</v>
      </c>
      <c r="Y140" s="84">
        <f t="shared" si="83"/>
        <v>0</v>
      </c>
      <c r="Z140" s="84">
        <f t="shared" si="83"/>
        <v>0</v>
      </c>
      <c r="AA140" s="84">
        <f t="shared" si="83"/>
        <v>0</v>
      </c>
      <c r="AB140" s="84">
        <f t="shared" si="83"/>
        <v>0</v>
      </c>
      <c r="AC140" s="84">
        <f t="shared" si="83"/>
        <v>0</v>
      </c>
      <c r="AD140" s="84">
        <f t="shared" si="83"/>
        <v>0</v>
      </c>
      <c r="AE140" s="84">
        <f t="shared" si="83"/>
        <v>0</v>
      </c>
      <c r="AF140" s="84">
        <f t="shared" si="83"/>
        <v>0</v>
      </c>
      <c r="AG140" s="84">
        <f t="shared" si="83"/>
        <v>0</v>
      </c>
      <c r="AH140" s="84">
        <f t="shared" si="83"/>
        <v>0</v>
      </c>
      <c r="AI140" s="84">
        <f t="shared" si="83"/>
        <v>0</v>
      </c>
      <c r="AJ140" s="84">
        <f t="shared" si="83"/>
        <v>0</v>
      </c>
      <c r="AK140" s="84">
        <f t="shared" si="83"/>
        <v>0</v>
      </c>
      <c r="AL140" s="84">
        <f t="shared" si="83"/>
        <v>0</v>
      </c>
      <c r="AM140" s="84">
        <f t="shared" si="83"/>
        <v>0</v>
      </c>
      <c r="AN140" s="84">
        <f t="shared" si="83"/>
        <v>0</v>
      </c>
      <c r="AO140" s="84">
        <f t="shared" si="83"/>
        <v>0</v>
      </c>
      <c r="AP140" s="84">
        <f t="shared" si="83"/>
        <v>0</v>
      </c>
      <c r="AQ140" s="84">
        <f t="shared" si="83"/>
        <v>0</v>
      </c>
      <c r="AR140" s="84">
        <f t="shared" si="83"/>
        <v>0</v>
      </c>
      <c r="AS140" s="84">
        <f t="shared" si="83"/>
        <v>0</v>
      </c>
      <c r="AT140" s="84">
        <f t="shared" si="83"/>
        <v>0</v>
      </c>
      <c r="AU140" s="84">
        <f t="shared" si="83"/>
        <v>0</v>
      </c>
      <c r="AV140" s="84">
        <f t="shared" si="83"/>
        <v>0</v>
      </c>
      <c r="AW140" s="84">
        <f t="shared" si="83"/>
        <v>0</v>
      </c>
      <c r="AX140" s="142"/>
      <c r="AY140" s="84">
        <f t="shared" si="83"/>
        <v>0</v>
      </c>
      <c r="AZ140" s="84">
        <f t="shared" si="83"/>
        <v>0</v>
      </c>
      <c r="BA140" s="84">
        <f t="shared" si="51"/>
        <v>0</v>
      </c>
    </row>
    <row r="141" spans="1:53" ht="31.5" hidden="1">
      <c r="A141" s="50" t="s">
        <v>428</v>
      </c>
      <c r="B141" s="45" t="s">
        <v>17</v>
      </c>
      <c r="C141" s="45" t="s">
        <v>387</v>
      </c>
      <c r="D141" s="45" t="s">
        <v>427</v>
      </c>
      <c r="E141" s="45" t="s">
        <v>16</v>
      </c>
      <c r="F141" s="84">
        <f>SUM(I141:AW141)</f>
        <v>0</v>
      </c>
      <c r="G141" s="84">
        <f>SUM(J141:AX141)</f>
        <v>0</v>
      </c>
      <c r="H141" s="84">
        <f t="shared" si="47"/>
        <v>0</v>
      </c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142"/>
      <c r="AY141" s="84"/>
      <c r="AZ141" s="84"/>
      <c r="BA141" s="84">
        <f t="shared" si="51"/>
        <v>0</v>
      </c>
    </row>
    <row r="142" spans="1:53" s="40" customFormat="1" ht="15.75">
      <c r="A142" s="38" t="s">
        <v>236</v>
      </c>
      <c r="B142" s="39" t="s">
        <v>32</v>
      </c>
      <c r="C142" s="39" t="s">
        <v>365</v>
      </c>
      <c r="D142" s="39" t="s">
        <v>366</v>
      </c>
      <c r="E142" s="39" t="s">
        <v>367</v>
      </c>
      <c r="F142" s="88">
        <f>F146+F143</f>
        <v>35980.3</v>
      </c>
      <c r="G142" s="88">
        <f>G146+G143</f>
        <v>20280.3</v>
      </c>
      <c r="H142" s="84">
        <f t="shared" si="47"/>
        <v>-15700</v>
      </c>
      <c r="I142" s="88">
        <f aca="true" t="shared" si="84" ref="I142:AW142">I146+I143</f>
        <v>0</v>
      </c>
      <c r="J142" s="88">
        <f aca="true" t="shared" si="85" ref="J142:AD142">J146+J143</f>
        <v>0</v>
      </c>
      <c r="K142" s="88">
        <f t="shared" si="85"/>
        <v>0</v>
      </c>
      <c r="L142" s="88">
        <f t="shared" si="85"/>
        <v>0</v>
      </c>
      <c r="M142" s="88">
        <f t="shared" si="85"/>
        <v>-15700</v>
      </c>
      <c r="N142" s="88">
        <f t="shared" si="85"/>
        <v>0</v>
      </c>
      <c r="O142" s="88">
        <f t="shared" si="85"/>
        <v>0</v>
      </c>
      <c r="P142" s="88">
        <f>P146+P143</f>
        <v>0</v>
      </c>
      <c r="Q142" s="88">
        <f t="shared" si="85"/>
        <v>0</v>
      </c>
      <c r="R142" s="88">
        <f t="shared" si="85"/>
        <v>0</v>
      </c>
      <c r="S142" s="88">
        <f t="shared" si="85"/>
        <v>0</v>
      </c>
      <c r="T142" s="88">
        <f t="shared" si="85"/>
        <v>0</v>
      </c>
      <c r="U142" s="88">
        <f t="shared" si="85"/>
        <v>0</v>
      </c>
      <c r="V142" s="88">
        <f t="shared" si="85"/>
        <v>0</v>
      </c>
      <c r="W142" s="88">
        <f t="shared" si="85"/>
        <v>0</v>
      </c>
      <c r="X142" s="88">
        <f t="shared" si="85"/>
        <v>0</v>
      </c>
      <c r="Y142" s="88">
        <f t="shared" si="85"/>
        <v>0</v>
      </c>
      <c r="Z142" s="88">
        <f t="shared" si="85"/>
        <v>0</v>
      </c>
      <c r="AA142" s="88">
        <f t="shared" si="85"/>
        <v>0</v>
      </c>
      <c r="AB142" s="88">
        <f t="shared" si="85"/>
        <v>0</v>
      </c>
      <c r="AC142" s="88">
        <f t="shared" si="85"/>
        <v>0</v>
      </c>
      <c r="AD142" s="88">
        <f t="shared" si="85"/>
        <v>0</v>
      </c>
      <c r="AE142" s="88">
        <f t="shared" si="84"/>
        <v>0</v>
      </c>
      <c r="AF142" s="88">
        <f t="shared" si="84"/>
        <v>0</v>
      </c>
      <c r="AG142" s="88">
        <f t="shared" si="84"/>
        <v>0</v>
      </c>
      <c r="AH142" s="88">
        <f t="shared" si="84"/>
        <v>0</v>
      </c>
      <c r="AI142" s="88">
        <f t="shared" si="84"/>
        <v>0</v>
      </c>
      <c r="AJ142" s="88">
        <f t="shared" si="84"/>
        <v>0</v>
      </c>
      <c r="AK142" s="88">
        <f t="shared" si="84"/>
        <v>0</v>
      </c>
      <c r="AL142" s="88">
        <f t="shared" si="84"/>
        <v>0</v>
      </c>
      <c r="AM142" s="88">
        <f t="shared" si="84"/>
        <v>0</v>
      </c>
      <c r="AN142" s="88">
        <f t="shared" si="84"/>
        <v>0</v>
      </c>
      <c r="AO142" s="88">
        <f t="shared" si="84"/>
        <v>0</v>
      </c>
      <c r="AP142" s="88">
        <f t="shared" si="84"/>
        <v>0</v>
      </c>
      <c r="AQ142" s="88">
        <f t="shared" si="84"/>
        <v>0</v>
      </c>
      <c r="AR142" s="88">
        <f t="shared" si="84"/>
        <v>0</v>
      </c>
      <c r="AS142" s="88">
        <f t="shared" si="84"/>
        <v>0</v>
      </c>
      <c r="AT142" s="88">
        <f t="shared" si="84"/>
        <v>0</v>
      </c>
      <c r="AU142" s="88">
        <f t="shared" si="84"/>
        <v>0</v>
      </c>
      <c r="AV142" s="88">
        <f t="shared" si="84"/>
        <v>0</v>
      </c>
      <c r="AW142" s="88">
        <f t="shared" si="84"/>
        <v>0</v>
      </c>
      <c r="AX142" s="210"/>
      <c r="AY142" s="88">
        <f>AY146+AY143</f>
        <v>34480.3</v>
      </c>
      <c r="AZ142" s="88">
        <f>AZ146+AZ143</f>
        <v>34480.3</v>
      </c>
      <c r="BA142" s="84">
        <f t="shared" si="51"/>
        <v>0</v>
      </c>
    </row>
    <row r="143" spans="1:53" ht="15.75">
      <c r="A143" s="41" t="s">
        <v>507</v>
      </c>
      <c r="B143" s="42" t="s">
        <v>32</v>
      </c>
      <c r="C143" s="42" t="s">
        <v>375</v>
      </c>
      <c r="D143" s="42" t="s">
        <v>366</v>
      </c>
      <c r="E143" s="42" t="s">
        <v>367</v>
      </c>
      <c r="F143" s="84">
        <f aca="true" t="shared" si="86" ref="F143:I144">F144</f>
        <v>16680</v>
      </c>
      <c r="G143" s="84">
        <f t="shared" si="86"/>
        <v>16680</v>
      </c>
      <c r="H143" s="84">
        <f t="shared" si="47"/>
        <v>0</v>
      </c>
      <c r="I143" s="84">
        <f t="shared" si="86"/>
        <v>0</v>
      </c>
      <c r="J143" s="84">
        <f aca="true" t="shared" si="87" ref="J143:Z144">J144</f>
        <v>0</v>
      </c>
      <c r="K143" s="84">
        <f t="shared" si="87"/>
        <v>0</v>
      </c>
      <c r="L143" s="84">
        <f t="shared" si="87"/>
        <v>0</v>
      </c>
      <c r="M143" s="84">
        <f t="shared" si="87"/>
        <v>0</v>
      </c>
      <c r="N143" s="84">
        <f t="shared" si="87"/>
        <v>0</v>
      </c>
      <c r="O143" s="84">
        <f t="shared" si="87"/>
        <v>0</v>
      </c>
      <c r="P143" s="84">
        <f t="shared" si="87"/>
        <v>0</v>
      </c>
      <c r="Q143" s="84">
        <f t="shared" si="87"/>
        <v>0</v>
      </c>
      <c r="R143" s="84">
        <f t="shared" si="87"/>
        <v>0</v>
      </c>
      <c r="S143" s="84">
        <f t="shared" si="87"/>
        <v>0</v>
      </c>
      <c r="T143" s="84">
        <f t="shared" si="87"/>
        <v>0</v>
      </c>
      <c r="U143" s="84">
        <f t="shared" si="87"/>
        <v>0</v>
      </c>
      <c r="V143" s="84">
        <f t="shared" si="87"/>
        <v>0</v>
      </c>
      <c r="W143" s="84">
        <f t="shared" si="87"/>
        <v>0</v>
      </c>
      <c r="X143" s="84">
        <f t="shared" si="87"/>
        <v>0</v>
      </c>
      <c r="Y143" s="84">
        <f t="shared" si="87"/>
        <v>0</v>
      </c>
      <c r="Z143" s="84">
        <f t="shared" si="87"/>
        <v>0</v>
      </c>
      <c r="AA143" s="84">
        <f aca="true" t="shared" si="88" ref="K143:AD144">AA144</f>
        <v>0</v>
      </c>
      <c r="AB143" s="84">
        <f t="shared" si="88"/>
        <v>0</v>
      </c>
      <c r="AC143" s="84">
        <f t="shared" si="88"/>
        <v>0</v>
      </c>
      <c r="AD143" s="84">
        <f t="shared" si="88"/>
        <v>0</v>
      </c>
      <c r="AE143" s="84">
        <f aca="true" t="shared" si="89" ref="AE143:AY144">AE144</f>
        <v>0</v>
      </c>
      <c r="AF143" s="84">
        <f t="shared" si="89"/>
        <v>0</v>
      </c>
      <c r="AG143" s="84">
        <f t="shared" si="89"/>
        <v>0</v>
      </c>
      <c r="AH143" s="84">
        <f t="shared" si="89"/>
        <v>0</v>
      </c>
      <c r="AI143" s="84">
        <f t="shared" si="89"/>
        <v>0</v>
      </c>
      <c r="AJ143" s="84">
        <f t="shared" si="89"/>
        <v>0</v>
      </c>
      <c r="AK143" s="84">
        <f t="shared" si="89"/>
        <v>0</v>
      </c>
      <c r="AL143" s="84">
        <f t="shared" si="89"/>
        <v>0</v>
      </c>
      <c r="AM143" s="84">
        <f t="shared" si="89"/>
        <v>0</v>
      </c>
      <c r="AN143" s="84">
        <f t="shared" si="89"/>
        <v>0</v>
      </c>
      <c r="AO143" s="84">
        <f t="shared" si="89"/>
        <v>0</v>
      </c>
      <c r="AP143" s="84">
        <f t="shared" si="89"/>
        <v>0</v>
      </c>
      <c r="AQ143" s="84">
        <f t="shared" si="89"/>
        <v>0</v>
      </c>
      <c r="AR143" s="84">
        <f t="shared" si="89"/>
        <v>0</v>
      </c>
      <c r="AS143" s="84">
        <f t="shared" si="89"/>
        <v>0</v>
      </c>
      <c r="AT143" s="84">
        <f t="shared" si="89"/>
        <v>0</v>
      </c>
      <c r="AU143" s="84">
        <f t="shared" si="89"/>
        <v>0</v>
      </c>
      <c r="AV143" s="84">
        <f t="shared" si="89"/>
        <v>0</v>
      </c>
      <c r="AW143" s="84">
        <f t="shared" si="89"/>
        <v>0</v>
      </c>
      <c r="AX143" s="142"/>
      <c r="AY143" s="84">
        <f t="shared" si="89"/>
        <v>16680</v>
      </c>
      <c r="AZ143" s="84">
        <f>AZ144</f>
        <v>16680</v>
      </c>
      <c r="BA143" s="84">
        <f t="shared" si="51"/>
        <v>0</v>
      </c>
    </row>
    <row r="144" spans="1:53" ht="15.75">
      <c r="A144" s="44" t="s">
        <v>507</v>
      </c>
      <c r="B144" s="45" t="s">
        <v>32</v>
      </c>
      <c r="C144" s="45" t="s">
        <v>375</v>
      </c>
      <c r="D144" s="45" t="s">
        <v>508</v>
      </c>
      <c r="E144" s="45" t="s">
        <v>367</v>
      </c>
      <c r="F144" s="84">
        <f t="shared" si="86"/>
        <v>16680</v>
      </c>
      <c r="G144" s="84">
        <f t="shared" si="86"/>
        <v>16680</v>
      </c>
      <c r="H144" s="84">
        <f t="shared" si="47"/>
        <v>0</v>
      </c>
      <c r="I144" s="84">
        <f t="shared" si="86"/>
        <v>0</v>
      </c>
      <c r="J144" s="84">
        <f t="shared" si="87"/>
        <v>0</v>
      </c>
      <c r="K144" s="84">
        <f t="shared" si="88"/>
        <v>0</v>
      </c>
      <c r="L144" s="84">
        <f t="shared" si="88"/>
        <v>0</v>
      </c>
      <c r="M144" s="84">
        <f t="shared" si="88"/>
        <v>0</v>
      </c>
      <c r="N144" s="84">
        <f t="shared" si="88"/>
        <v>0</v>
      </c>
      <c r="O144" s="84">
        <f t="shared" si="88"/>
        <v>0</v>
      </c>
      <c r="P144" s="84">
        <f t="shared" si="88"/>
        <v>0</v>
      </c>
      <c r="Q144" s="84">
        <f t="shared" si="88"/>
        <v>0</v>
      </c>
      <c r="R144" s="84">
        <f t="shared" si="88"/>
        <v>0</v>
      </c>
      <c r="S144" s="84">
        <f t="shared" si="88"/>
        <v>0</v>
      </c>
      <c r="T144" s="84">
        <f t="shared" si="88"/>
        <v>0</v>
      </c>
      <c r="U144" s="84">
        <f t="shared" si="88"/>
        <v>0</v>
      </c>
      <c r="V144" s="84">
        <f t="shared" si="88"/>
        <v>0</v>
      </c>
      <c r="W144" s="84">
        <f t="shared" si="88"/>
        <v>0</v>
      </c>
      <c r="X144" s="84">
        <f t="shared" si="88"/>
        <v>0</v>
      </c>
      <c r="Y144" s="84">
        <f t="shared" si="88"/>
        <v>0</v>
      </c>
      <c r="Z144" s="84">
        <f t="shared" si="88"/>
        <v>0</v>
      </c>
      <c r="AA144" s="84">
        <f t="shared" si="88"/>
        <v>0</v>
      </c>
      <c r="AB144" s="84">
        <f t="shared" si="88"/>
        <v>0</v>
      </c>
      <c r="AC144" s="84">
        <f t="shared" si="88"/>
        <v>0</v>
      </c>
      <c r="AD144" s="84">
        <f t="shared" si="88"/>
        <v>0</v>
      </c>
      <c r="AE144" s="84">
        <f t="shared" si="89"/>
        <v>0</v>
      </c>
      <c r="AF144" s="84">
        <f t="shared" si="89"/>
        <v>0</v>
      </c>
      <c r="AG144" s="84">
        <f t="shared" si="89"/>
        <v>0</v>
      </c>
      <c r="AH144" s="84">
        <f t="shared" si="89"/>
        <v>0</v>
      </c>
      <c r="AI144" s="84">
        <f t="shared" si="89"/>
        <v>0</v>
      </c>
      <c r="AJ144" s="84">
        <f t="shared" si="89"/>
        <v>0</v>
      </c>
      <c r="AK144" s="84">
        <f t="shared" si="89"/>
        <v>0</v>
      </c>
      <c r="AL144" s="84">
        <f t="shared" si="89"/>
        <v>0</v>
      </c>
      <c r="AM144" s="84">
        <f t="shared" si="89"/>
        <v>0</v>
      </c>
      <c r="AN144" s="84">
        <f t="shared" si="89"/>
        <v>0</v>
      </c>
      <c r="AO144" s="84">
        <f t="shared" si="89"/>
        <v>0</v>
      </c>
      <c r="AP144" s="84">
        <f t="shared" si="89"/>
        <v>0</v>
      </c>
      <c r="AQ144" s="84">
        <f t="shared" si="89"/>
        <v>0</v>
      </c>
      <c r="AR144" s="84">
        <f t="shared" si="89"/>
        <v>0</v>
      </c>
      <c r="AS144" s="84">
        <f t="shared" si="89"/>
        <v>0</v>
      </c>
      <c r="AT144" s="84">
        <f t="shared" si="89"/>
        <v>0</v>
      </c>
      <c r="AU144" s="84">
        <f t="shared" si="89"/>
        <v>0</v>
      </c>
      <c r="AV144" s="84">
        <f t="shared" si="89"/>
        <v>0</v>
      </c>
      <c r="AW144" s="84">
        <f t="shared" si="89"/>
        <v>0</v>
      </c>
      <c r="AX144" s="142"/>
      <c r="AY144" s="84">
        <f>AY145</f>
        <v>16680</v>
      </c>
      <c r="AZ144" s="84">
        <f>AZ145</f>
        <v>16680</v>
      </c>
      <c r="BA144" s="84">
        <f t="shared" si="51"/>
        <v>0</v>
      </c>
    </row>
    <row r="145" spans="1:53" ht="31.5">
      <c r="A145" s="44" t="s">
        <v>399</v>
      </c>
      <c r="B145" s="45" t="s">
        <v>32</v>
      </c>
      <c r="C145" s="45" t="s">
        <v>375</v>
      </c>
      <c r="D145" s="45" t="s">
        <v>508</v>
      </c>
      <c r="E145" s="45">
        <v>327</v>
      </c>
      <c r="F145" s="84">
        <v>16680</v>
      </c>
      <c r="G145" s="84">
        <f>F145+H145</f>
        <v>16680</v>
      </c>
      <c r="H145" s="84">
        <f t="shared" si="47"/>
        <v>0</v>
      </c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142"/>
      <c r="AY145" s="84">
        <v>16680</v>
      </c>
      <c r="AZ145" s="84">
        <v>16680</v>
      </c>
      <c r="BA145" s="84">
        <f t="shared" si="51"/>
        <v>0</v>
      </c>
    </row>
    <row r="146" spans="1:53" ht="31.5">
      <c r="A146" s="44" t="s">
        <v>33</v>
      </c>
      <c r="B146" s="45" t="s">
        <v>32</v>
      </c>
      <c r="C146" s="45" t="s">
        <v>387</v>
      </c>
      <c r="D146" s="45" t="s">
        <v>366</v>
      </c>
      <c r="E146" s="45" t="s">
        <v>367</v>
      </c>
      <c r="F146" s="84">
        <f>F149+F147</f>
        <v>19300.3</v>
      </c>
      <c r="G146" s="84">
        <f>G149+G147</f>
        <v>3600.2999999999993</v>
      </c>
      <c r="H146" s="84">
        <f t="shared" si="47"/>
        <v>-15700</v>
      </c>
      <c r="I146" s="84">
        <f>I149+I147</f>
        <v>0</v>
      </c>
      <c r="J146" s="84">
        <f aca="true" t="shared" si="90" ref="J146:AD146">J149+J147</f>
        <v>0</v>
      </c>
      <c r="K146" s="84">
        <f t="shared" si="90"/>
        <v>0</v>
      </c>
      <c r="L146" s="84">
        <f t="shared" si="90"/>
        <v>0</v>
      </c>
      <c r="M146" s="84">
        <f t="shared" si="90"/>
        <v>-15700</v>
      </c>
      <c r="N146" s="84">
        <f t="shared" si="90"/>
        <v>0</v>
      </c>
      <c r="O146" s="84">
        <f t="shared" si="90"/>
        <v>0</v>
      </c>
      <c r="P146" s="84">
        <f>P149+P147</f>
        <v>0</v>
      </c>
      <c r="Q146" s="84">
        <f t="shared" si="90"/>
        <v>0</v>
      </c>
      <c r="R146" s="84">
        <f t="shared" si="90"/>
        <v>0</v>
      </c>
      <c r="S146" s="84">
        <f t="shared" si="90"/>
        <v>0</v>
      </c>
      <c r="T146" s="84">
        <f t="shared" si="90"/>
        <v>0</v>
      </c>
      <c r="U146" s="84">
        <f t="shared" si="90"/>
        <v>0</v>
      </c>
      <c r="V146" s="84">
        <f t="shared" si="90"/>
        <v>0</v>
      </c>
      <c r="W146" s="84">
        <f t="shared" si="90"/>
        <v>0</v>
      </c>
      <c r="X146" s="84">
        <f t="shared" si="90"/>
        <v>0</v>
      </c>
      <c r="Y146" s="84">
        <f t="shared" si="90"/>
        <v>0</v>
      </c>
      <c r="Z146" s="84">
        <f t="shared" si="90"/>
        <v>0</v>
      </c>
      <c r="AA146" s="84">
        <f t="shared" si="90"/>
        <v>0</v>
      </c>
      <c r="AB146" s="84">
        <f t="shared" si="90"/>
        <v>0</v>
      </c>
      <c r="AC146" s="84">
        <f t="shared" si="90"/>
        <v>0</v>
      </c>
      <c r="AD146" s="84">
        <f t="shared" si="90"/>
        <v>0</v>
      </c>
      <c r="AE146" s="84">
        <f aca="true" t="shared" si="91" ref="AE146:AW146">AE149+AE147</f>
        <v>0</v>
      </c>
      <c r="AF146" s="84">
        <f t="shared" si="91"/>
        <v>0</v>
      </c>
      <c r="AG146" s="84">
        <f t="shared" si="91"/>
        <v>0</v>
      </c>
      <c r="AH146" s="84">
        <f t="shared" si="91"/>
        <v>0</v>
      </c>
      <c r="AI146" s="84">
        <f t="shared" si="91"/>
        <v>0</v>
      </c>
      <c r="AJ146" s="84">
        <f t="shared" si="91"/>
        <v>0</v>
      </c>
      <c r="AK146" s="84">
        <f t="shared" si="91"/>
        <v>0</v>
      </c>
      <c r="AL146" s="84">
        <f t="shared" si="91"/>
        <v>0</v>
      </c>
      <c r="AM146" s="84">
        <f t="shared" si="91"/>
        <v>0</v>
      </c>
      <c r="AN146" s="84">
        <f t="shared" si="91"/>
        <v>0</v>
      </c>
      <c r="AO146" s="84">
        <f t="shared" si="91"/>
        <v>0</v>
      </c>
      <c r="AP146" s="84">
        <f t="shared" si="91"/>
        <v>0</v>
      </c>
      <c r="AQ146" s="84">
        <f t="shared" si="91"/>
        <v>0</v>
      </c>
      <c r="AR146" s="84">
        <f t="shared" si="91"/>
        <v>0</v>
      </c>
      <c r="AS146" s="84">
        <f t="shared" si="91"/>
        <v>0</v>
      </c>
      <c r="AT146" s="84">
        <f t="shared" si="91"/>
        <v>0</v>
      </c>
      <c r="AU146" s="84">
        <f t="shared" si="91"/>
        <v>0</v>
      </c>
      <c r="AV146" s="84">
        <f t="shared" si="91"/>
        <v>0</v>
      </c>
      <c r="AW146" s="84">
        <f t="shared" si="91"/>
        <v>0</v>
      </c>
      <c r="AX146" s="142"/>
      <c r="AY146" s="84">
        <f>AY149+AY147</f>
        <v>17800.3</v>
      </c>
      <c r="AZ146" s="84">
        <f>AZ149+AZ147</f>
        <v>17800.3</v>
      </c>
      <c r="BA146" s="84">
        <f t="shared" si="51"/>
        <v>0</v>
      </c>
    </row>
    <row r="147" spans="1:53" ht="63">
      <c r="A147" s="44" t="s">
        <v>34</v>
      </c>
      <c r="B147" s="45" t="s">
        <v>32</v>
      </c>
      <c r="C147" s="45" t="s">
        <v>387</v>
      </c>
      <c r="D147" s="45" t="s">
        <v>35</v>
      </c>
      <c r="E147" s="45" t="s">
        <v>367</v>
      </c>
      <c r="F147" s="84">
        <f>F148</f>
        <v>0</v>
      </c>
      <c r="G147" s="84">
        <f>G148</f>
        <v>0</v>
      </c>
      <c r="H147" s="84">
        <f t="shared" si="47"/>
        <v>0</v>
      </c>
      <c r="I147" s="84">
        <f aca="true" t="shared" si="92" ref="I147:AZ147">I148</f>
        <v>0</v>
      </c>
      <c r="J147" s="84">
        <f t="shared" si="92"/>
        <v>0</v>
      </c>
      <c r="K147" s="84">
        <f t="shared" si="92"/>
        <v>0</v>
      </c>
      <c r="L147" s="84">
        <f t="shared" si="92"/>
        <v>0</v>
      </c>
      <c r="M147" s="84">
        <f t="shared" si="92"/>
        <v>0</v>
      </c>
      <c r="N147" s="84">
        <f t="shared" si="92"/>
        <v>0</v>
      </c>
      <c r="O147" s="84">
        <f t="shared" si="92"/>
        <v>0</v>
      </c>
      <c r="P147" s="84">
        <f t="shared" si="92"/>
        <v>0</v>
      </c>
      <c r="Q147" s="84">
        <f t="shared" si="92"/>
        <v>0</v>
      </c>
      <c r="R147" s="84">
        <f t="shared" si="92"/>
        <v>0</v>
      </c>
      <c r="S147" s="84">
        <f t="shared" si="92"/>
        <v>0</v>
      </c>
      <c r="T147" s="84">
        <f t="shared" si="92"/>
        <v>0</v>
      </c>
      <c r="U147" s="84">
        <f t="shared" si="92"/>
        <v>0</v>
      </c>
      <c r="V147" s="84">
        <f t="shared" si="92"/>
        <v>0</v>
      </c>
      <c r="W147" s="84">
        <f t="shared" si="92"/>
        <v>0</v>
      </c>
      <c r="X147" s="84">
        <f t="shared" si="92"/>
        <v>0</v>
      </c>
      <c r="Y147" s="84">
        <f t="shared" si="92"/>
        <v>0</v>
      </c>
      <c r="Z147" s="84">
        <f t="shared" si="92"/>
        <v>0</v>
      </c>
      <c r="AA147" s="84">
        <f t="shared" si="92"/>
        <v>0</v>
      </c>
      <c r="AB147" s="84">
        <f t="shared" si="92"/>
        <v>0</v>
      </c>
      <c r="AC147" s="84">
        <f t="shared" si="92"/>
        <v>0</v>
      </c>
      <c r="AD147" s="84">
        <f t="shared" si="92"/>
        <v>0</v>
      </c>
      <c r="AE147" s="84">
        <f t="shared" si="92"/>
        <v>0</v>
      </c>
      <c r="AF147" s="84">
        <f t="shared" si="92"/>
        <v>0</v>
      </c>
      <c r="AG147" s="84">
        <f t="shared" si="92"/>
        <v>0</v>
      </c>
      <c r="AH147" s="84">
        <f t="shared" si="92"/>
        <v>0</v>
      </c>
      <c r="AI147" s="84">
        <f t="shared" si="92"/>
        <v>0</v>
      </c>
      <c r="AJ147" s="84">
        <f t="shared" si="92"/>
        <v>0</v>
      </c>
      <c r="AK147" s="84">
        <f t="shared" si="92"/>
        <v>0</v>
      </c>
      <c r="AL147" s="84">
        <f t="shared" si="92"/>
        <v>0</v>
      </c>
      <c r="AM147" s="84">
        <f t="shared" si="92"/>
        <v>0</v>
      </c>
      <c r="AN147" s="84">
        <f t="shared" si="92"/>
        <v>0</v>
      </c>
      <c r="AO147" s="84">
        <f t="shared" si="92"/>
        <v>0</v>
      </c>
      <c r="AP147" s="84">
        <f t="shared" si="92"/>
        <v>0</v>
      </c>
      <c r="AQ147" s="84">
        <f t="shared" si="92"/>
        <v>0</v>
      </c>
      <c r="AR147" s="84">
        <f t="shared" si="92"/>
        <v>0</v>
      </c>
      <c r="AS147" s="84">
        <f t="shared" si="92"/>
        <v>0</v>
      </c>
      <c r="AT147" s="84">
        <f t="shared" si="92"/>
        <v>0</v>
      </c>
      <c r="AU147" s="84">
        <f t="shared" si="92"/>
        <v>0</v>
      </c>
      <c r="AV147" s="84">
        <f t="shared" si="92"/>
        <v>0</v>
      </c>
      <c r="AW147" s="84">
        <f t="shared" si="92"/>
        <v>0</v>
      </c>
      <c r="AX147" s="142"/>
      <c r="AY147" s="84">
        <f t="shared" si="92"/>
        <v>0</v>
      </c>
      <c r="AZ147" s="84">
        <f t="shared" si="92"/>
        <v>0</v>
      </c>
      <c r="BA147" s="84">
        <f t="shared" si="51"/>
        <v>0</v>
      </c>
    </row>
    <row r="148" spans="1:53" ht="31.5">
      <c r="A148" s="44" t="s">
        <v>399</v>
      </c>
      <c r="B148" s="45" t="s">
        <v>32</v>
      </c>
      <c r="C148" s="45" t="s">
        <v>387</v>
      </c>
      <c r="D148" s="45" t="s">
        <v>7</v>
      </c>
      <c r="E148" s="45" t="s">
        <v>400</v>
      </c>
      <c r="F148" s="84">
        <f>SUM(I148:AW148)</f>
        <v>0</v>
      </c>
      <c r="G148" s="84">
        <f>SUM(J148:AX148)</f>
        <v>0</v>
      </c>
      <c r="H148" s="84">
        <f t="shared" si="47"/>
        <v>0</v>
      </c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142"/>
      <c r="AY148" s="84"/>
      <c r="AZ148" s="84"/>
      <c r="BA148" s="84">
        <f t="shared" si="51"/>
        <v>0</v>
      </c>
    </row>
    <row r="149" spans="1:53" ht="47.25">
      <c r="A149" s="44" t="s">
        <v>36</v>
      </c>
      <c r="B149" s="45" t="s">
        <v>32</v>
      </c>
      <c r="C149" s="45" t="s">
        <v>387</v>
      </c>
      <c r="D149" s="45" t="s">
        <v>37</v>
      </c>
      <c r="E149" s="45" t="s">
        <v>367</v>
      </c>
      <c r="F149" s="84">
        <f>F150</f>
        <v>19300.3</v>
      </c>
      <c r="G149" s="84">
        <f>G150</f>
        <v>3600.2999999999993</v>
      </c>
      <c r="H149" s="84">
        <f t="shared" si="47"/>
        <v>-15700</v>
      </c>
      <c r="I149" s="84">
        <f aca="true" t="shared" si="93" ref="I149:AZ149">I150</f>
        <v>0</v>
      </c>
      <c r="J149" s="84">
        <f t="shared" si="93"/>
        <v>0</v>
      </c>
      <c r="K149" s="84">
        <f t="shared" si="93"/>
        <v>0</v>
      </c>
      <c r="L149" s="84">
        <f t="shared" si="93"/>
        <v>0</v>
      </c>
      <c r="M149" s="84">
        <f t="shared" si="93"/>
        <v>-15700</v>
      </c>
      <c r="N149" s="84">
        <f t="shared" si="93"/>
        <v>0</v>
      </c>
      <c r="O149" s="84">
        <f t="shared" si="93"/>
        <v>0</v>
      </c>
      <c r="P149" s="84">
        <f t="shared" si="93"/>
        <v>0</v>
      </c>
      <c r="Q149" s="84">
        <f t="shared" si="93"/>
        <v>0</v>
      </c>
      <c r="R149" s="84">
        <f t="shared" si="93"/>
        <v>0</v>
      </c>
      <c r="S149" s="84">
        <f t="shared" si="93"/>
        <v>0</v>
      </c>
      <c r="T149" s="84">
        <f t="shared" si="93"/>
        <v>0</v>
      </c>
      <c r="U149" s="84">
        <f t="shared" si="93"/>
        <v>0</v>
      </c>
      <c r="V149" s="84">
        <f t="shared" si="93"/>
        <v>0</v>
      </c>
      <c r="W149" s="84">
        <f t="shared" si="93"/>
        <v>0</v>
      </c>
      <c r="X149" s="84">
        <f t="shared" si="93"/>
        <v>0</v>
      </c>
      <c r="Y149" s="84">
        <f t="shared" si="93"/>
        <v>0</v>
      </c>
      <c r="Z149" s="84">
        <f t="shared" si="93"/>
        <v>0</v>
      </c>
      <c r="AA149" s="84">
        <f t="shared" si="93"/>
        <v>0</v>
      </c>
      <c r="AB149" s="84">
        <f t="shared" si="93"/>
        <v>0</v>
      </c>
      <c r="AC149" s="84">
        <f t="shared" si="93"/>
        <v>0</v>
      </c>
      <c r="AD149" s="84">
        <f t="shared" si="93"/>
        <v>0</v>
      </c>
      <c r="AE149" s="84">
        <f t="shared" si="93"/>
        <v>0</v>
      </c>
      <c r="AF149" s="84">
        <f t="shared" si="93"/>
        <v>0</v>
      </c>
      <c r="AG149" s="84">
        <f t="shared" si="93"/>
        <v>0</v>
      </c>
      <c r="AH149" s="84">
        <f t="shared" si="93"/>
        <v>0</v>
      </c>
      <c r="AI149" s="84">
        <f t="shared" si="93"/>
        <v>0</v>
      </c>
      <c r="AJ149" s="84">
        <f t="shared" si="93"/>
        <v>0</v>
      </c>
      <c r="AK149" s="84">
        <f t="shared" si="93"/>
        <v>0</v>
      </c>
      <c r="AL149" s="84">
        <f t="shared" si="93"/>
        <v>0</v>
      </c>
      <c r="AM149" s="84">
        <f t="shared" si="93"/>
        <v>0</v>
      </c>
      <c r="AN149" s="84">
        <f t="shared" si="93"/>
        <v>0</v>
      </c>
      <c r="AO149" s="84">
        <f t="shared" si="93"/>
        <v>0</v>
      </c>
      <c r="AP149" s="84">
        <f t="shared" si="93"/>
        <v>0</v>
      </c>
      <c r="AQ149" s="84">
        <f t="shared" si="93"/>
        <v>0</v>
      </c>
      <c r="AR149" s="84">
        <f t="shared" si="93"/>
        <v>0</v>
      </c>
      <c r="AS149" s="84">
        <f t="shared" si="93"/>
        <v>0</v>
      </c>
      <c r="AT149" s="84">
        <f t="shared" si="93"/>
        <v>0</v>
      </c>
      <c r="AU149" s="84">
        <f t="shared" si="93"/>
        <v>0</v>
      </c>
      <c r="AV149" s="84">
        <f t="shared" si="93"/>
        <v>0</v>
      </c>
      <c r="AW149" s="84">
        <f t="shared" si="93"/>
        <v>0</v>
      </c>
      <c r="AX149" s="142"/>
      <c r="AY149" s="84">
        <f t="shared" si="93"/>
        <v>17800.3</v>
      </c>
      <c r="AZ149" s="84">
        <f t="shared" si="93"/>
        <v>17800.3</v>
      </c>
      <c r="BA149" s="84">
        <f t="shared" si="51"/>
        <v>0</v>
      </c>
    </row>
    <row r="150" spans="1:53" ht="31.5">
      <c r="A150" s="44" t="s">
        <v>238</v>
      </c>
      <c r="B150" s="45" t="s">
        <v>32</v>
      </c>
      <c r="C150" s="45" t="s">
        <v>387</v>
      </c>
      <c r="D150" s="45" t="s">
        <v>37</v>
      </c>
      <c r="E150" s="45">
        <v>443</v>
      </c>
      <c r="F150" s="84">
        <v>19300.3</v>
      </c>
      <c r="G150" s="84">
        <f>F150+H150</f>
        <v>3600.2999999999993</v>
      </c>
      <c r="H150" s="84">
        <f t="shared" si="47"/>
        <v>-15700</v>
      </c>
      <c r="I150" s="84"/>
      <c r="J150" s="84"/>
      <c r="K150" s="84"/>
      <c r="L150" s="84"/>
      <c r="M150" s="84">
        <v>-15700</v>
      </c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142"/>
      <c r="AY150" s="84">
        <v>17800.3</v>
      </c>
      <c r="AZ150" s="84">
        <v>17800.3</v>
      </c>
      <c r="BA150" s="84">
        <f t="shared" si="51"/>
        <v>0</v>
      </c>
    </row>
    <row r="151" spans="1:53" s="40" customFormat="1" ht="15.75">
      <c r="A151" s="47" t="s">
        <v>240</v>
      </c>
      <c r="B151" s="39" t="s">
        <v>389</v>
      </c>
      <c r="C151" s="39" t="s">
        <v>365</v>
      </c>
      <c r="D151" s="39" t="s">
        <v>366</v>
      </c>
      <c r="E151" s="39" t="s">
        <v>367</v>
      </c>
      <c r="F151" s="88">
        <f>F152+F156+F173+F171+F185</f>
        <v>1914600</v>
      </c>
      <c r="G151" s="88">
        <f>G152+G156+G173+G171+G185</f>
        <v>1990585.1</v>
      </c>
      <c r="H151" s="84">
        <f t="shared" si="47"/>
        <v>75985.1</v>
      </c>
      <c r="I151" s="88">
        <f aca="true" t="shared" si="94" ref="I151:AW151">I152+I156+I173+I171+I185</f>
        <v>5078</v>
      </c>
      <c r="J151" s="88">
        <f t="shared" si="94"/>
        <v>15620</v>
      </c>
      <c r="K151" s="88">
        <f t="shared" si="94"/>
        <v>0</v>
      </c>
      <c r="L151" s="88">
        <f t="shared" si="94"/>
        <v>50</v>
      </c>
      <c r="M151" s="88">
        <f t="shared" si="94"/>
        <v>5294</v>
      </c>
      <c r="N151" s="88">
        <f t="shared" si="94"/>
        <v>0</v>
      </c>
      <c r="O151" s="88">
        <f t="shared" si="94"/>
        <v>10753</v>
      </c>
      <c r="P151" s="88">
        <f t="shared" si="94"/>
        <v>0</v>
      </c>
      <c r="Q151" s="88">
        <f t="shared" si="94"/>
        <v>20384</v>
      </c>
      <c r="R151" s="88">
        <f t="shared" si="94"/>
        <v>4053.1</v>
      </c>
      <c r="S151" s="88">
        <f t="shared" si="94"/>
        <v>14753</v>
      </c>
      <c r="T151" s="88">
        <f t="shared" si="94"/>
        <v>0</v>
      </c>
      <c r="U151" s="88">
        <f t="shared" si="94"/>
        <v>0</v>
      </c>
      <c r="V151" s="88">
        <f t="shared" si="94"/>
        <v>0</v>
      </c>
      <c r="W151" s="88">
        <f t="shared" si="94"/>
        <v>0</v>
      </c>
      <c r="X151" s="88">
        <f t="shared" si="94"/>
        <v>0</v>
      </c>
      <c r="Y151" s="88">
        <f t="shared" si="94"/>
        <v>0</v>
      </c>
      <c r="Z151" s="88">
        <f t="shared" si="94"/>
        <v>0</v>
      </c>
      <c r="AA151" s="88">
        <f t="shared" si="94"/>
        <v>0</v>
      </c>
      <c r="AB151" s="88">
        <f t="shared" si="94"/>
        <v>0</v>
      </c>
      <c r="AC151" s="88">
        <f t="shared" si="94"/>
        <v>0</v>
      </c>
      <c r="AD151" s="88">
        <f t="shared" si="94"/>
        <v>0</v>
      </c>
      <c r="AE151" s="88">
        <f t="shared" si="94"/>
        <v>0</v>
      </c>
      <c r="AF151" s="88">
        <f t="shared" si="94"/>
        <v>0</v>
      </c>
      <c r="AG151" s="88">
        <f t="shared" si="94"/>
        <v>0</v>
      </c>
      <c r="AH151" s="88">
        <f t="shared" si="94"/>
        <v>0</v>
      </c>
      <c r="AI151" s="88">
        <f t="shared" si="94"/>
        <v>0</v>
      </c>
      <c r="AJ151" s="88">
        <f t="shared" si="94"/>
        <v>0</v>
      </c>
      <c r="AK151" s="88">
        <f t="shared" si="94"/>
        <v>0</v>
      </c>
      <c r="AL151" s="88">
        <f t="shared" si="94"/>
        <v>0</v>
      </c>
      <c r="AM151" s="88">
        <f t="shared" si="94"/>
        <v>0</v>
      </c>
      <c r="AN151" s="88">
        <f t="shared" si="94"/>
        <v>0</v>
      </c>
      <c r="AO151" s="88">
        <f t="shared" si="94"/>
        <v>0</v>
      </c>
      <c r="AP151" s="88">
        <f t="shared" si="94"/>
        <v>0</v>
      </c>
      <c r="AQ151" s="88">
        <f t="shared" si="94"/>
        <v>0</v>
      </c>
      <c r="AR151" s="88">
        <f t="shared" si="94"/>
        <v>0</v>
      </c>
      <c r="AS151" s="88">
        <f t="shared" si="94"/>
        <v>0</v>
      </c>
      <c r="AT151" s="88">
        <f t="shared" si="94"/>
        <v>0</v>
      </c>
      <c r="AU151" s="88">
        <f t="shared" si="94"/>
        <v>0</v>
      </c>
      <c r="AV151" s="88">
        <f t="shared" si="94"/>
        <v>0</v>
      </c>
      <c r="AW151" s="88">
        <f t="shared" si="94"/>
        <v>0</v>
      </c>
      <c r="AX151" s="210"/>
      <c r="AY151" s="88">
        <f>AY152+AY156+AY173+AY171+AY185</f>
        <v>1912070</v>
      </c>
      <c r="AZ151" s="88">
        <f>AZ152+AZ156+AZ173+AZ171+AZ185</f>
        <v>1912100</v>
      </c>
      <c r="BA151" s="84">
        <f t="shared" si="51"/>
        <v>30</v>
      </c>
    </row>
    <row r="152" spans="1:53" s="43" customFormat="1" ht="15.75">
      <c r="A152" s="46" t="s">
        <v>289</v>
      </c>
      <c r="B152" s="42" t="s">
        <v>389</v>
      </c>
      <c r="C152" s="42" t="s">
        <v>364</v>
      </c>
      <c r="D152" s="42" t="s">
        <v>366</v>
      </c>
      <c r="E152" s="42" t="s">
        <v>367</v>
      </c>
      <c r="F152" s="85">
        <f aca="true" t="shared" si="95" ref="F152:N152">F155+F153</f>
        <v>504660.6</v>
      </c>
      <c r="G152" s="85">
        <f t="shared" si="95"/>
        <v>514585.6</v>
      </c>
      <c r="H152" s="85">
        <f t="shared" si="95"/>
        <v>9925</v>
      </c>
      <c r="I152" s="85">
        <f t="shared" si="95"/>
        <v>0</v>
      </c>
      <c r="J152" s="85">
        <f t="shared" si="95"/>
        <v>1157</v>
      </c>
      <c r="K152" s="85">
        <f t="shared" si="95"/>
        <v>0</v>
      </c>
      <c r="L152" s="85">
        <f t="shared" si="95"/>
        <v>0</v>
      </c>
      <c r="M152" s="85">
        <f t="shared" si="95"/>
        <v>757</v>
      </c>
      <c r="N152" s="85">
        <f t="shared" si="95"/>
        <v>2500</v>
      </c>
      <c r="O152" s="85">
        <f aca="true" t="shared" si="96" ref="O152:AW152">O155+O153</f>
        <v>0</v>
      </c>
      <c r="P152" s="85">
        <f t="shared" si="96"/>
        <v>0</v>
      </c>
      <c r="Q152" s="85">
        <f t="shared" si="96"/>
        <v>5511</v>
      </c>
      <c r="R152" s="85">
        <f t="shared" si="96"/>
        <v>0</v>
      </c>
      <c r="S152" s="85">
        <f t="shared" si="96"/>
        <v>0</v>
      </c>
      <c r="T152" s="85">
        <f t="shared" si="96"/>
        <v>0</v>
      </c>
      <c r="U152" s="85">
        <f t="shared" si="96"/>
        <v>0</v>
      </c>
      <c r="V152" s="85">
        <f t="shared" si="96"/>
        <v>0</v>
      </c>
      <c r="W152" s="85">
        <f t="shared" si="96"/>
        <v>0</v>
      </c>
      <c r="X152" s="85">
        <f t="shared" si="96"/>
        <v>0</v>
      </c>
      <c r="Y152" s="85">
        <f t="shared" si="96"/>
        <v>0</v>
      </c>
      <c r="Z152" s="85">
        <f t="shared" si="96"/>
        <v>0</v>
      </c>
      <c r="AA152" s="85">
        <f t="shared" si="96"/>
        <v>0</v>
      </c>
      <c r="AB152" s="85">
        <f t="shared" si="96"/>
        <v>0</v>
      </c>
      <c r="AC152" s="85">
        <f t="shared" si="96"/>
        <v>0</v>
      </c>
      <c r="AD152" s="85">
        <f t="shared" si="96"/>
        <v>0</v>
      </c>
      <c r="AE152" s="85">
        <f t="shared" si="96"/>
        <v>0</v>
      </c>
      <c r="AF152" s="85">
        <f t="shared" si="96"/>
        <v>0</v>
      </c>
      <c r="AG152" s="85">
        <f t="shared" si="96"/>
        <v>0</v>
      </c>
      <c r="AH152" s="85">
        <f t="shared" si="96"/>
        <v>0</v>
      </c>
      <c r="AI152" s="85">
        <f t="shared" si="96"/>
        <v>0</v>
      </c>
      <c r="AJ152" s="85">
        <f t="shared" si="96"/>
        <v>0</v>
      </c>
      <c r="AK152" s="85">
        <f t="shared" si="96"/>
        <v>0</v>
      </c>
      <c r="AL152" s="85">
        <f t="shared" si="96"/>
        <v>0</v>
      </c>
      <c r="AM152" s="85">
        <f t="shared" si="96"/>
        <v>0</v>
      </c>
      <c r="AN152" s="85">
        <f t="shared" si="96"/>
        <v>0</v>
      </c>
      <c r="AO152" s="85">
        <f t="shared" si="96"/>
        <v>0</v>
      </c>
      <c r="AP152" s="85">
        <f t="shared" si="96"/>
        <v>0</v>
      </c>
      <c r="AQ152" s="85">
        <f t="shared" si="96"/>
        <v>0</v>
      </c>
      <c r="AR152" s="85">
        <f t="shared" si="96"/>
        <v>0</v>
      </c>
      <c r="AS152" s="85">
        <f t="shared" si="96"/>
        <v>0</v>
      </c>
      <c r="AT152" s="85">
        <f t="shared" si="96"/>
        <v>0</v>
      </c>
      <c r="AU152" s="85">
        <f t="shared" si="96"/>
        <v>0</v>
      </c>
      <c r="AV152" s="85">
        <f t="shared" si="96"/>
        <v>0</v>
      </c>
      <c r="AW152" s="85">
        <f t="shared" si="96"/>
        <v>0</v>
      </c>
      <c r="AX152" s="211"/>
      <c r="AY152" s="85">
        <f>AY155</f>
        <v>507088.8</v>
      </c>
      <c r="AZ152" s="85">
        <f>AZ155</f>
        <v>504660.6</v>
      </c>
      <c r="BA152" s="84">
        <f t="shared" si="51"/>
        <v>-2428.2000000000116</v>
      </c>
    </row>
    <row r="153" spans="1:53" ht="31.5">
      <c r="A153" s="44" t="s">
        <v>429</v>
      </c>
      <c r="B153" s="45" t="s">
        <v>389</v>
      </c>
      <c r="C153" s="45" t="s">
        <v>364</v>
      </c>
      <c r="D153" s="45" t="s">
        <v>430</v>
      </c>
      <c r="E153" s="45" t="s">
        <v>367</v>
      </c>
      <c r="F153" s="84">
        <f>F154</f>
        <v>0</v>
      </c>
      <c r="G153" s="84">
        <f>G154</f>
        <v>4500</v>
      </c>
      <c r="H153" s="84">
        <f t="shared" si="47"/>
        <v>4500</v>
      </c>
      <c r="I153" s="84">
        <f aca="true" t="shared" si="97" ref="I153:AZ153">I154</f>
        <v>0</v>
      </c>
      <c r="J153" s="84">
        <f t="shared" si="97"/>
        <v>0</v>
      </c>
      <c r="K153" s="84">
        <f t="shared" si="97"/>
        <v>0</v>
      </c>
      <c r="L153" s="84">
        <f t="shared" si="97"/>
        <v>0</v>
      </c>
      <c r="M153" s="84">
        <f t="shared" si="97"/>
        <v>0</v>
      </c>
      <c r="N153" s="84">
        <f t="shared" si="97"/>
        <v>2500</v>
      </c>
      <c r="O153" s="84">
        <f t="shared" si="97"/>
        <v>0</v>
      </c>
      <c r="P153" s="84">
        <f t="shared" si="97"/>
        <v>0</v>
      </c>
      <c r="Q153" s="84">
        <f t="shared" si="97"/>
        <v>2000</v>
      </c>
      <c r="R153" s="84">
        <f t="shared" si="97"/>
        <v>0</v>
      </c>
      <c r="S153" s="84">
        <f t="shared" si="97"/>
        <v>0</v>
      </c>
      <c r="T153" s="84">
        <f t="shared" si="97"/>
        <v>0</v>
      </c>
      <c r="U153" s="84">
        <f t="shared" si="97"/>
        <v>0</v>
      </c>
      <c r="V153" s="84">
        <f t="shared" si="97"/>
        <v>0</v>
      </c>
      <c r="W153" s="84">
        <f t="shared" si="97"/>
        <v>0</v>
      </c>
      <c r="X153" s="84">
        <f t="shared" si="97"/>
        <v>0</v>
      </c>
      <c r="Y153" s="84">
        <f t="shared" si="97"/>
        <v>0</v>
      </c>
      <c r="Z153" s="84">
        <f t="shared" si="97"/>
        <v>0</v>
      </c>
      <c r="AA153" s="84">
        <f t="shared" si="97"/>
        <v>0</v>
      </c>
      <c r="AB153" s="84">
        <f t="shared" si="97"/>
        <v>0</v>
      </c>
      <c r="AC153" s="84">
        <f t="shared" si="97"/>
        <v>0</v>
      </c>
      <c r="AD153" s="84">
        <f t="shared" si="97"/>
        <v>0</v>
      </c>
      <c r="AE153" s="84">
        <f t="shared" si="97"/>
        <v>0</v>
      </c>
      <c r="AF153" s="84">
        <f t="shared" si="97"/>
        <v>0</v>
      </c>
      <c r="AG153" s="84">
        <f t="shared" si="97"/>
        <v>0</v>
      </c>
      <c r="AH153" s="84">
        <f t="shared" si="97"/>
        <v>0</v>
      </c>
      <c r="AI153" s="84">
        <f t="shared" si="97"/>
        <v>0</v>
      </c>
      <c r="AJ153" s="84">
        <f t="shared" si="97"/>
        <v>0</v>
      </c>
      <c r="AK153" s="84">
        <f t="shared" si="97"/>
        <v>0</v>
      </c>
      <c r="AL153" s="84">
        <f t="shared" si="97"/>
        <v>0</v>
      </c>
      <c r="AM153" s="84">
        <f t="shared" si="97"/>
        <v>0</v>
      </c>
      <c r="AN153" s="84">
        <f t="shared" si="97"/>
        <v>0</v>
      </c>
      <c r="AO153" s="84">
        <f t="shared" si="97"/>
        <v>0</v>
      </c>
      <c r="AP153" s="84">
        <f t="shared" si="97"/>
        <v>0</v>
      </c>
      <c r="AQ153" s="84">
        <f t="shared" si="97"/>
        <v>0</v>
      </c>
      <c r="AR153" s="84">
        <f t="shared" si="97"/>
        <v>0</v>
      </c>
      <c r="AS153" s="84">
        <f t="shared" si="97"/>
        <v>0</v>
      </c>
      <c r="AT153" s="84">
        <f t="shared" si="97"/>
        <v>0</v>
      </c>
      <c r="AU153" s="84">
        <f t="shared" si="97"/>
        <v>0</v>
      </c>
      <c r="AV153" s="84">
        <f t="shared" si="97"/>
        <v>0</v>
      </c>
      <c r="AW153" s="84">
        <f t="shared" si="97"/>
        <v>0</v>
      </c>
      <c r="AX153" s="142"/>
      <c r="AY153" s="84">
        <f t="shared" si="97"/>
        <v>2500</v>
      </c>
      <c r="AZ153" s="84">
        <f t="shared" si="97"/>
        <v>2500</v>
      </c>
      <c r="BA153" s="84">
        <f t="shared" si="51"/>
        <v>0</v>
      </c>
    </row>
    <row r="154" spans="1:53" ht="31.5">
      <c r="A154" s="44" t="s">
        <v>431</v>
      </c>
      <c r="B154" s="45" t="s">
        <v>389</v>
      </c>
      <c r="C154" s="45" t="s">
        <v>364</v>
      </c>
      <c r="D154" s="45" t="s">
        <v>432</v>
      </c>
      <c r="E154" s="45" t="s">
        <v>8</v>
      </c>
      <c r="F154" s="84"/>
      <c r="G154" s="84">
        <f>F154+H154</f>
        <v>4500</v>
      </c>
      <c r="H154" s="84">
        <f t="shared" si="47"/>
        <v>4500</v>
      </c>
      <c r="I154" s="84"/>
      <c r="J154" s="84"/>
      <c r="K154" s="84"/>
      <c r="L154" s="84"/>
      <c r="M154" s="84"/>
      <c r="N154" s="84">
        <v>2500</v>
      </c>
      <c r="O154" s="84"/>
      <c r="P154" s="84"/>
      <c r="Q154" s="84">
        <v>2000</v>
      </c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142"/>
      <c r="AY154" s="84">
        <v>2500</v>
      </c>
      <c r="AZ154" s="84">
        <v>2500</v>
      </c>
      <c r="BA154" s="84">
        <f t="shared" si="51"/>
        <v>0</v>
      </c>
    </row>
    <row r="155" spans="1:53" ht="31.5">
      <c r="A155" s="44" t="s">
        <v>38</v>
      </c>
      <c r="B155" s="45" t="s">
        <v>389</v>
      </c>
      <c r="C155" s="45" t="s">
        <v>364</v>
      </c>
      <c r="D155" s="45" t="s">
        <v>39</v>
      </c>
      <c r="E155" s="45">
        <v>327</v>
      </c>
      <c r="F155" s="84">
        <v>504660.6</v>
      </c>
      <c r="G155" s="84">
        <f>F155+H155</f>
        <v>510085.6</v>
      </c>
      <c r="H155" s="84">
        <f t="shared" si="47"/>
        <v>5425</v>
      </c>
      <c r="I155" s="84"/>
      <c r="J155" s="84">
        <v>1157</v>
      </c>
      <c r="K155" s="84"/>
      <c r="L155" s="84"/>
      <c r="M155" s="84">
        <v>757</v>
      </c>
      <c r="N155" s="84"/>
      <c r="O155" s="84"/>
      <c r="P155" s="84"/>
      <c r="Q155" s="84">
        <v>3511</v>
      </c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142"/>
      <c r="AY155" s="84">
        <v>507088.8</v>
      </c>
      <c r="AZ155" s="84">
        <v>504660.6</v>
      </c>
      <c r="BA155" s="84">
        <f t="shared" si="51"/>
        <v>-2428.2000000000116</v>
      </c>
    </row>
    <row r="156" spans="1:53" s="43" customFormat="1" ht="15.75">
      <c r="A156" s="46" t="s">
        <v>242</v>
      </c>
      <c r="B156" s="42" t="s">
        <v>389</v>
      </c>
      <c r="C156" s="42" t="s">
        <v>375</v>
      </c>
      <c r="D156" s="42" t="s">
        <v>366</v>
      </c>
      <c r="E156" s="42" t="s">
        <v>367</v>
      </c>
      <c r="F156" s="85">
        <f aca="true" t="shared" si="98" ref="F156:N156">F159+F161+F163+F165+F167+F157+F169</f>
        <v>1241372.4</v>
      </c>
      <c r="G156" s="85">
        <f t="shared" si="98"/>
        <v>1272713.5</v>
      </c>
      <c r="H156" s="85">
        <f t="shared" si="98"/>
        <v>31341.1</v>
      </c>
      <c r="I156" s="85">
        <f t="shared" si="98"/>
        <v>1829</v>
      </c>
      <c r="J156" s="85">
        <f t="shared" si="98"/>
        <v>97</v>
      </c>
      <c r="K156" s="85">
        <f t="shared" si="98"/>
        <v>0</v>
      </c>
      <c r="L156" s="85">
        <f t="shared" si="98"/>
        <v>50</v>
      </c>
      <c r="M156" s="85">
        <f t="shared" si="98"/>
        <v>-261</v>
      </c>
      <c r="N156" s="85">
        <f t="shared" si="98"/>
        <v>2500</v>
      </c>
      <c r="O156" s="85">
        <f aca="true" t="shared" si="99" ref="O156:AW156">O159+O161+O163+O165+O167+O157+O169</f>
        <v>0</v>
      </c>
      <c r="P156" s="85">
        <f t="shared" si="99"/>
        <v>0</v>
      </c>
      <c r="Q156" s="85">
        <f t="shared" si="99"/>
        <v>14873</v>
      </c>
      <c r="R156" s="85">
        <f t="shared" si="99"/>
        <v>3053.1</v>
      </c>
      <c r="S156" s="85">
        <f t="shared" si="99"/>
        <v>9200</v>
      </c>
      <c r="T156" s="85">
        <f t="shared" si="99"/>
        <v>0</v>
      </c>
      <c r="U156" s="85">
        <f t="shared" si="99"/>
        <v>0</v>
      </c>
      <c r="V156" s="85">
        <f t="shared" si="99"/>
        <v>0</v>
      </c>
      <c r="W156" s="85">
        <f t="shared" si="99"/>
        <v>0</v>
      </c>
      <c r="X156" s="85">
        <f t="shared" si="99"/>
        <v>0</v>
      </c>
      <c r="Y156" s="85">
        <f t="shared" si="99"/>
        <v>0</v>
      </c>
      <c r="Z156" s="85">
        <f t="shared" si="99"/>
        <v>0</v>
      </c>
      <c r="AA156" s="85">
        <f t="shared" si="99"/>
        <v>0</v>
      </c>
      <c r="AB156" s="85">
        <f t="shared" si="99"/>
        <v>0</v>
      </c>
      <c r="AC156" s="85">
        <f t="shared" si="99"/>
        <v>0</v>
      </c>
      <c r="AD156" s="85">
        <f t="shared" si="99"/>
        <v>0</v>
      </c>
      <c r="AE156" s="85">
        <f t="shared" si="99"/>
        <v>0</v>
      </c>
      <c r="AF156" s="85">
        <f t="shared" si="99"/>
        <v>0</v>
      </c>
      <c r="AG156" s="85">
        <f t="shared" si="99"/>
        <v>0</v>
      </c>
      <c r="AH156" s="85">
        <f t="shared" si="99"/>
        <v>0</v>
      </c>
      <c r="AI156" s="85">
        <f t="shared" si="99"/>
        <v>0</v>
      </c>
      <c r="AJ156" s="85">
        <f t="shared" si="99"/>
        <v>0</v>
      </c>
      <c r="AK156" s="85">
        <f t="shared" si="99"/>
        <v>0</v>
      </c>
      <c r="AL156" s="85">
        <f t="shared" si="99"/>
        <v>0</v>
      </c>
      <c r="AM156" s="85">
        <f t="shared" si="99"/>
        <v>0</v>
      </c>
      <c r="AN156" s="85">
        <f t="shared" si="99"/>
        <v>0</v>
      </c>
      <c r="AO156" s="85">
        <f t="shared" si="99"/>
        <v>0</v>
      </c>
      <c r="AP156" s="85">
        <f t="shared" si="99"/>
        <v>0</v>
      </c>
      <c r="AQ156" s="85">
        <f t="shared" si="99"/>
        <v>0</v>
      </c>
      <c r="AR156" s="85">
        <f t="shared" si="99"/>
        <v>0</v>
      </c>
      <c r="AS156" s="85">
        <f t="shared" si="99"/>
        <v>0</v>
      </c>
      <c r="AT156" s="85">
        <f t="shared" si="99"/>
        <v>0</v>
      </c>
      <c r="AU156" s="85">
        <f t="shared" si="99"/>
        <v>0</v>
      </c>
      <c r="AV156" s="85">
        <f t="shared" si="99"/>
        <v>0</v>
      </c>
      <c r="AW156" s="85">
        <f t="shared" si="99"/>
        <v>0</v>
      </c>
      <c r="AX156" s="211"/>
      <c r="AY156" s="85">
        <f>AY159+AY161+AY163+AY165+AY167</f>
        <v>1245136.9</v>
      </c>
      <c r="AZ156" s="85">
        <f>AZ159+AZ161+AZ163+AZ165+AZ167</f>
        <v>1241372.4</v>
      </c>
      <c r="BA156" s="84">
        <f t="shared" si="51"/>
        <v>-3764.5</v>
      </c>
    </row>
    <row r="157" spans="1:53" ht="31.5">
      <c r="A157" s="44" t="s">
        <v>429</v>
      </c>
      <c r="B157" s="45" t="s">
        <v>389</v>
      </c>
      <c r="C157" s="45" t="s">
        <v>375</v>
      </c>
      <c r="D157" s="45" t="s">
        <v>430</v>
      </c>
      <c r="E157" s="45" t="s">
        <v>367</v>
      </c>
      <c r="F157" s="84">
        <f>F158</f>
        <v>0</v>
      </c>
      <c r="G157" s="84">
        <f>G158</f>
        <v>23487</v>
      </c>
      <c r="H157" s="84">
        <f>SUM(I157:AX157)</f>
        <v>23487</v>
      </c>
      <c r="I157" s="84">
        <f aca="true" t="shared" si="100" ref="I157:AZ157">I158</f>
        <v>0</v>
      </c>
      <c r="J157" s="84">
        <f t="shared" si="100"/>
        <v>0</v>
      </c>
      <c r="K157" s="84">
        <f t="shared" si="100"/>
        <v>0</v>
      </c>
      <c r="L157" s="84">
        <f t="shared" si="100"/>
        <v>0</v>
      </c>
      <c r="M157" s="84">
        <f t="shared" si="100"/>
        <v>4787</v>
      </c>
      <c r="N157" s="84">
        <f t="shared" si="100"/>
        <v>2500</v>
      </c>
      <c r="O157" s="84">
        <f t="shared" si="100"/>
        <v>0</v>
      </c>
      <c r="P157" s="84">
        <f t="shared" si="100"/>
        <v>0</v>
      </c>
      <c r="Q157" s="84">
        <f t="shared" si="100"/>
        <v>7000</v>
      </c>
      <c r="R157" s="84">
        <f t="shared" si="100"/>
        <v>0</v>
      </c>
      <c r="S157" s="84">
        <f t="shared" si="100"/>
        <v>9200</v>
      </c>
      <c r="T157" s="84">
        <f t="shared" si="100"/>
        <v>0</v>
      </c>
      <c r="U157" s="84">
        <f t="shared" si="100"/>
        <v>0</v>
      </c>
      <c r="V157" s="84">
        <f t="shared" si="100"/>
        <v>0</v>
      </c>
      <c r="W157" s="84">
        <f t="shared" si="100"/>
        <v>0</v>
      </c>
      <c r="X157" s="84">
        <f t="shared" si="100"/>
        <v>0</v>
      </c>
      <c r="Y157" s="84">
        <f t="shared" si="100"/>
        <v>0</v>
      </c>
      <c r="Z157" s="84">
        <f t="shared" si="100"/>
        <v>0</v>
      </c>
      <c r="AA157" s="84">
        <f t="shared" si="100"/>
        <v>0</v>
      </c>
      <c r="AB157" s="84">
        <f t="shared" si="100"/>
        <v>0</v>
      </c>
      <c r="AC157" s="84">
        <f t="shared" si="100"/>
        <v>0</v>
      </c>
      <c r="AD157" s="84">
        <f t="shared" si="100"/>
        <v>0</v>
      </c>
      <c r="AE157" s="84">
        <f t="shared" si="100"/>
        <v>0</v>
      </c>
      <c r="AF157" s="84">
        <f t="shared" si="100"/>
        <v>0</v>
      </c>
      <c r="AG157" s="84">
        <f t="shared" si="100"/>
        <v>0</v>
      </c>
      <c r="AH157" s="84">
        <f t="shared" si="100"/>
        <v>0</v>
      </c>
      <c r="AI157" s="84">
        <f t="shared" si="100"/>
        <v>0</v>
      </c>
      <c r="AJ157" s="84">
        <f t="shared" si="100"/>
        <v>0</v>
      </c>
      <c r="AK157" s="84">
        <f t="shared" si="100"/>
        <v>0</v>
      </c>
      <c r="AL157" s="84">
        <f t="shared" si="100"/>
        <v>0</v>
      </c>
      <c r="AM157" s="84">
        <f t="shared" si="100"/>
        <v>0</v>
      </c>
      <c r="AN157" s="84">
        <f t="shared" si="100"/>
        <v>0</v>
      </c>
      <c r="AO157" s="84">
        <f t="shared" si="100"/>
        <v>0</v>
      </c>
      <c r="AP157" s="84">
        <f t="shared" si="100"/>
        <v>0</v>
      </c>
      <c r="AQ157" s="84">
        <f t="shared" si="100"/>
        <v>0</v>
      </c>
      <c r="AR157" s="84">
        <f t="shared" si="100"/>
        <v>0</v>
      </c>
      <c r="AS157" s="84">
        <f t="shared" si="100"/>
        <v>0</v>
      </c>
      <c r="AT157" s="84">
        <f t="shared" si="100"/>
        <v>0</v>
      </c>
      <c r="AU157" s="84">
        <f t="shared" si="100"/>
        <v>0</v>
      </c>
      <c r="AV157" s="84">
        <f t="shared" si="100"/>
        <v>0</v>
      </c>
      <c r="AW157" s="84">
        <f t="shared" si="100"/>
        <v>0</v>
      </c>
      <c r="AX157" s="142"/>
      <c r="AY157" s="84">
        <f t="shared" si="100"/>
        <v>2500</v>
      </c>
      <c r="AZ157" s="84">
        <f t="shared" si="100"/>
        <v>2500</v>
      </c>
      <c r="BA157" s="84">
        <f>AZ157-AY157</f>
        <v>0</v>
      </c>
    </row>
    <row r="158" spans="1:53" ht="31.5">
      <c r="A158" s="44" t="s">
        <v>431</v>
      </c>
      <c r="B158" s="45" t="s">
        <v>389</v>
      </c>
      <c r="C158" s="45" t="s">
        <v>375</v>
      </c>
      <c r="D158" s="45" t="s">
        <v>432</v>
      </c>
      <c r="E158" s="45" t="s">
        <v>8</v>
      </c>
      <c r="F158" s="84"/>
      <c r="G158" s="84">
        <f>F158+H158</f>
        <v>23487</v>
      </c>
      <c r="H158" s="84">
        <f>SUM(I158:AX158)</f>
        <v>23487</v>
      </c>
      <c r="I158" s="84"/>
      <c r="J158" s="84"/>
      <c r="K158" s="84"/>
      <c r="L158" s="84"/>
      <c r="M158" s="84">
        <v>4787</v>
      </c>
      <c r="N158" s="84">
        <v>2500</v>
      </c>
      <c r="O158" s="84"/>
      <c r="P158" s="84"/>
      <c r="Q158" s="84">
        <v>7000</v>
      </c>
      <c r="R158" s="84"/>
      <c r="S158" s="84">
        <v>9200</v>
      </c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142"/>
      <c r="AY158" s="84">
        <v>2500</v>
      </c>
      <c r="AZ158" s="84">
        <v>2500</v>
      </c>
      <c r="BA158" s="84">
        <f>AZ158-AY158</f>
        <v>0</v>
      </c>
    </row>
    <row r="159" spans="1:53" ht="47.25">
      <c r="A159" s="44" t="s">
        <v>40</v>
      </c>
      <c r="B159" s="45" t="s">
        <v>389</v>
      </c>
      <c r="C159" s="45" t="s">
        <v>375</v>
      </c>
      <c r="D159" s="45" t="s">
        <v>41</v>
      </c>
      <c r="E159" s="45" t="s">
        <v>367</v>
      </c>
      <c r="F159" s="84">
        <f>SUM(F160)</f>
        <v>864296</v>
      </c>
      <c r="G159" s="84">
        <f>SUM(G160)</f>
        <v>845856</v>
      </c>
      <c r="H159" s="84">
        <f t="shared" si="47"/>
        <v>-18440</v>
      </c>
      <c r="I159" s="84">
        <f aca="true" t="shared" si="101" ref="I159:AZ159">SUM(I160)</f>
        <v>0</v>
      </c>
      <c r="J159" s="84">
        <f t="shared" si="101"/>
        <v>-1045</v>
      </c>
      <c r="K159" s="84">
        <f t="shared" si="101"/>
        <v>0</v>
      </c>
      <c r="L159" s="84">
        <f t="shared" si="101"/>
        <v>0</v>
      </c>
      <c r="M159" s="84">
        <f t="shared" si="101"/>
        <v>-5256</v>
      </c>
      <c r="N159" s="84">
        <f t="shared" si="101"/>
        <v>-17083</v>
      </c>
      <c r="O159" s="84">
        <f t="shared" si="101"/>
        <v>0</v>
      </c>
      <c r="P159" s="84">
        <f t="shared" si="101"/>
        <v>0</v>
      </c>
      <c r="Q159" s="84">
        <f t="shared" si="101"/>
        <v>4489</v>
      </c>
      <c r="R159" s="84">
        <f t="shared" si="101"/>
        <v>455</v>
      </c>
      <c r="S159" s="84">
        <f t="shared" si="101"/>
        <v>0</v>
      </c>
      <c r="T159" s="84">
        <f t="shared" si="101"/>
        <v>0</v>
      </c>
      <c r="U159" s="84">
        <f t="shared" si="101"/>
        <v>0</v>
      </c>
      <c r="V159" s="84">
        <f t="shared" si="101"/>
        <v>0</v>
      </c>
      <c r="W159" s="84">
        <f t="shared" si="101"/>
        <v>0</v>
      </c>
      <c r="X159" s="84">
        <f t="shared" si="101"/>
        <v>0</v>
      </c>
      <c r="Y159" s="84">
        <f t="shared" si="101"/>
        <v>0</v>
      </c>
      <c r="Z159" s="84">
        <f t="shared" si="101"/>
        <v>0</v>
      </c>
      <c r="AA159" s="84">
        <f t="shared" si="101"/>
        <v>0</v>
      </c>
      <c r="AB159" s="84">
        <f t="shared" si="101"/>
        <v>0</v>
      </c>
      <c r="AC159" s="84">
        <f t="shared" si="101"/>
        <v>0</v>
      </c>
      <c r="AD159" s="84">
        <f t="shared" si="101"/>
        <v>0</v>
      </c>
      <c r="AE159" s="84">
        <f t="shared" si="101"/>
        <v>0</v>
      </c>
      <c r="AF159" s="84">
        <f t="shared" si="101"/>
        <v>0</v>
      </c>
      <c r="AG159" s="84">
        <f t="shared" si="101"/>
        <v>0</v>
      </c>
      <c r="AH159" s="84">
        <f t="shared" si="101"/>
        <v>0</v>
      </c>
      <c r="AI159" s="84">
        <f t="shared" si="101"/>
        <v>0</v>
      </c>
      <c r="AJ159" s="84">
        <f t="shared" si="101"/>
        <v>0</v>
      </c>
      <c r="AK159" s="84">
        <f t="shared" si="101"/>
        <v>0</v>
      </c>
      <c r="AL159" s="84">
        <f t="shared" si="101"/>
        <v>0</v>
      </c>
      <c r="AM159" s="84">
        <f t="shared" si="101"/>
        <v>0</v>
      </c>
      <c r="AN159" s="84">
        <f t="shared" si="101"/>
        <v>0</v>
      </c>
      <c r="AO159" s="84">
        <f t="shared" si="101"/>
        <v>0</v>
      </c>
      <c r="AP159" s="84">
        <f t="shared" si="101"/>
        <v>0</v>
      </c>
      <c r="AQ159" s="84">
        <f t="shared" si="101"/>
        <v>0</v>
      </c>
      <c r="AR159" s="84">
        <f t="shared" si="101"/>
        <v>0</v>
      </c>
      <c r="AS159" s="84">
        <f t="shared" si="101"/>
        <v>0</v>
      </c>
      <c r="AT159" s="84">
        <f t="shared" si="101"/>
        <v>0</v>
      </c>
      <c r="AU159" s="84">
        <f t="shared" si="101"/>
        <v>0</v>
      </c>
      <c r="AV159" s="84">
        <f t="shared" si="101"/>
        <v>0</v>
      </c>
      <c r="AW159" s="84">
        <f t="shared" si="101"/>
        <v>0</v>
      </c>
      <c r="AX159" s="142"/>
      <c r="AY159" s="84">
        <f t="shared" si="101"/>
        <v>867392.9</v>
      </c>
      <c r="AZ159" s="84">
        <f t="shared" si="101"/>
        <v>864296</v>
      </c>
      <c r="BA159" s="84">
        <f t="shared" si="51"/>
        <v>-3096.9000000000233</v>
      </c>
    </row>
    <row r="160" spans="1:53" ht="31.5">
      <c r="A160" s="44" t="s">
        <v>399</v>
      </c>
      <c r="B160" s="45" t="s">
        <v>389</v>
      </c>
      <c r="C160" s="45" t="s">
        <v>375</v>
      </c>
      <c r="D160" s="45" t="s">
        <v>41</v>
      </c>
      <c r="E160" s="45">
        <v>327</v>
      </c>
      <c r="F160" s="84">
        <v>864296</v>
      </c>
      <c r="G160" s="84">
        <f>F160+H160</f>
        <v>845856</v>
      </c>
      <c r="H160" s="84">
        <f t="shared" si="47"/>
        <v>-18440</v>
      </c>
      <c r="I160" s="84"/>
      <c r="J160" s="84">
        <v>-1045</v>
      </c>
      <c r="K160" s="84"/>
      <c r="L160" s="84"/>
      <c r="M160" s="84">
        <v>-5256</v>
      </c>
      <c r="N160" s="84">
        <v>-17083</v>
      </c>
      <c r="O160" s="84"/>
      <c r="P160" s="84"/>
      <c r="Q160" s="84">
        <v>4489</v>
      </c>
      <c r="R160" s="84">
        <v>455</v>
      </c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142"/>
      <c r="AY160" s="84">
        <v>867392.9</v>
      </c>
      <c r="AZ160" s="84">
        <v>864296</v>
      </c>
      <c r="BA160" s="84">
        <f t="shared" si="51"/>
        <v>-3096.9000000000233</v>
      </c>
    </row>
    <row r="161" spans="1:53" ht="15.75">
      <c r="A161" s="44" t="s">
        <v>42</v>
      </c>
      <c r="B161" s="45" t="s">
        <v>389</v>
      </c>
      <c r="C161" s="45" t="s">
        <v>375</v>
      </c>
      <c r="D161" s="45" t="s">
        <v>43</v>
      </c>
      <c r="E161" s="45" t="s">
        <v>367</v>
      </c>
      <c r="F161" s="84">
        <f>SUM(F162)</f>
        <v>59903</v>
      </c>
      <c r="G161" s="84">
        <f>SUM(G162)</f>
        <v>61489</v>
      </c>
      <c r="H161" s="84">
        <f t="shared" si="47"/>
        <v>1586</v>
      </c>
      <c r="I161" s="84">
        <f aca="true" t="shared" si="102" ref="I161:AZ161">SUM(I162)</f>
        <v>414</v>
      </c>
      <c r="J161" s="84">
        <f t="shared" si="102"/>
        <v>298</v>
      </c>
      <c r="K161" s="84">
        <f t="shared" si="102"/>
        <v>0</v>
      </c>
      <c r="L161" s="84">
        <f t="shared" si="102"/>
        <v>0</v>
      </c>
      <c r="M161" s="84">
        <f t="shared" si="102"/>
        <v>874</v>
      </c>
      <c r="N161" s="84">
        <f t="shared" si="102"/>
        <v>0</v>
      </c>
      <c r="O161" s="84">
        <f t="shared" si="102"/>
        <v>0</v>
      </c>
      <c r="P161" s="84">
        <f t="shared" si="102"/>
        <v>0</v>
      </c>
      <c r="Q161" s="84">
        <f t="shared" si="102"/>
        <v>0</v>
      </c>
      <c r="R161" s="84">
        <f t="shared" si="102"/>
        <v>0</v>
      </c>
      <c r="S161" s="84">
        <f t="shared" si="102"/>
        <v>0</v>
      </c>
      <c r="T161" s="84">
        <f t="shared" si="102"/>
        <v>0</v>
      </c>
      <c r="U161" s="84">
        <f t="shared" si="102"/>
        <v>0</v>
      </c>
      <c r="V161" s="84">
        <f t="shared" si="102"/>
        <v>0</v>
      </c>
      <c r="W161" s="84">
        <f t="shared" si="102"/>
        <v>0</v>
      </c>
      <c r="X161" s="84">
        <f t="shared" si="102"/>
        <v>0</v>
      </c>
      <c r="Y161" s="84">
        <f t="shared" si="102"/>
        <v>0</v>
      </c>
      <c r="Z161" s="84">
        <f t="shared" si="102"/>
        <v>0</v>
      </c>
      <c r="AA161" s="84">
        <f t="shared" si="102"/>
        <v>0</v>
      </c>
      <c r="AB161" s="84">
        <f t="shared" si="102"/>
        <v>0</v>
      </c>
      <c r="AC161" s="84">
        <f t="shared" si="102"/>
        <v>0</v>
      </c>
      <c r="AD161" s="84">
        <f t="shared" si="102"/>
        <v>0</v>
      </c>
      <c r="AE161" s="84">
        <f t="shared" si="102"/>
        <v>0</v>
      </c>
      <c r="AF161" s="84">
        <f t="shared" si="102"/>
        <v>0</v>
      </c>
      <c r="AG161" s="84">
        <f t="shared" si="102"/>
        <v>0</v>
      </c>
      <c r="AH161" s="84">
        <f t="shared" si="102"/>
        <v>0</v>
      </c>
      <c r="AI161" s="84">
        <f t="shared" si="102"/>
        <v>0</v>
      </c>
      <c r="AJ161" s="84">
        <f t="shared" si="102"/>
        <v>0</v>
      </c>
      <c r="AK161" s="84">
        <f t="shared" si="102"/>
        <v>0</v>
      </c>
      <c r="AL161" s="84">
        <f t="shared" si="102"/>
        <v>0</v>
      </c>
      <c r="AM161" s="84">
        <f t="shared" si="102"/>
        <v>0</v>
      </c>
      <c r="AN161" s="84">
        <f t="shared" si="102"/>
        <v>0</v>
      </c>
      <c r="AO161" s="84">
        <f t="shared" si="102"/>
        <v>0</v>
      </c>
      <c r="AP161" s="84">
        <f t="shared" si="102"/>
        <v>0</v>
      </c>
      <c r="AQ161" s="84">
        <f t="shared" si="102"/>
        <v>0</v>
      </c>
      <c r="AR161" s="84">
        <f t="shared" si="102"/>
        <v>0</v>
      </c>
      <c r="AS161" s="84">
        <f t="shared" si="102"/>
        <v>0</v>
      </c>
      <c r="AT161" s="84">
        <f t="shared" si="102"/>
        <v>0</v>
      </c>
      <c r="AU161" s="84">
        <f t="shared" si="102"/>
        <v>0</v>
      </c>
      <c r="AV161" s="84">
        <f t="shared" si="102"/>
        <v>0</v>
      </c>
      <c r="AW161" s="84">
        <f t="shared" si="102"/>
        <v>0</v>
      </c>
      <c r="AX161" s="142"/>
      <c r="AY161" s="84">
        <f t="shared" si="102"/>
        <v>60525.1</v>
      </c>
      <c r="AZ161" s="84">
        <f t="shared" si="102"/>
        <v>59903</v>
      </c>
      <c r="BA161" s="84">
        <f t="shared" si="51"/>
        <v>-622.0999999999985</v>
      </c>
    </row>
    <row r="162" spans="1:53" ht="31.5">
      <c r="A162" s="44" t="s">
        <v>399</v>
      </c>
      <c r="B162" s="45" t="s">
        <v>389</v>
      </c>
      <c r="C162" s="45" t="s">
        <v>375</v>
      </c>
      <c r="D162" s="45" t="s">
        <v>43</v>
      </c>
      <c r="E162" s="45">
        <v>327</v>
      </c>
      <c r="F162" s="84">
        <v>59903</v>
      </c>
      <c r="G162" s="84">
        <f>F162+H162</f>
        <v>61489</v>
      </c>
      <c r="H162" s="84">
        <f aca="true" t="shared" si="103" ref="H162:H240">SUM(I162:AX162)</f>
        <v>1586</v>
      </c>
      <c r="I162" s="84">
        <v>414</v>
      </c>
      <c r="J162" s="84">
        <v>298</v>
      </c>
      <c r="K162" s="84"/>
      <c r="L162" s="84"/>
      <c r="M162" s="84">
        <v>874</v>
      </c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142"/>
      <c r="AY162" s="84">
        <v>60525.1</v>
      </c>
      <c r="AZ162" s="84">
        <v>59903</v>
      </c>
      <c r="BA162" s="84">
        <f t="shared" si="51"/>
        <v>-622.0999999999985</v>
      </c>
    </row>
    <row r="163" spans="1:53" ht="31.5">
      <c r="A163" s="44" t="s">
        <v>44</v>
      </c>
      <c r="B163" s="45" t="s">
        <v>389</v>
      </c>
      <c r="C163" s="45" t="s">
        <v>375</v>
      </c>
      <c r="D163" s="45" t="s">
        <v>45</v>
      </c>
      <c r="E163" s="45" t="s">
        <v>367</v>
      </c>
      <c r="F163" s="84">
        <f>SUM(F164)</f>
        <v>226541.4</v>
      </c>
      <c r="G163" s="84">
        <f>SUM(G164)</f>
        <v>233448.5</v>
      </c>
      <c r="H163" s="84">
        <f t="shared" si="103"/>
        <v>6907.1</v>
      </c>
      <c r="I163" s="84">
        <f aca="true" t="shared" si="104" ref="I163:AZ163">SUM(I164)</f>
        <v>0</v>
      </c>
      <c r="J163" s="84">
        <f t="shared" si="104"/>
        <v>821</v>
      </c>
      <c r="K163" s="84">
        <f t="shared" si="104"/>
        <v>0</v>
      </c>
      <c r="L163" s="84">
        <f t="shared" si="104"/>
        <v>50</v>
      </c>
      <c r="M163" s="84">
        <f t="shared" si="104"/>
        <v>54</v>
      </c>
      <c r="N163" s="84">
        <f t="shared" si="104"/>
        <v>0</v>
      </c>
      <c r="O163" s="84">
        <f t="shared" si="104"/>
        <v>0</v>
      </c>
      <c r="P163" s="84">
        <f t="shared" si="104"/>
        <v>0</v>
      </c>
      <c r="Q163" s="84">
        <f t="shared" si="104"/>
        <v>3384</v>
      </c>
      <c r="R163" s="84">
        <f t="shared" si="104"/>
        <v>2598.1</v>
      </c>
      <c r="S163" s="84">
        <f t="shared" si="104"/>
        <v>0</v>
      </c>
      <c r="T163" s="84">
        <f t="shared" si="104"/>
        <v>0</v>
      </c>
      <c r="U163" s="84">
        <f t="shared" si="104"/>
        <v>0</v>
      </c>
      <c r="V163" s="84">
        <f t="shared" si="104"/>
        <v>0</v>
      </c>
      <c r="W163" s="84">
        <f t="shared" si="104"/>
        <v>0</v>
      </c>
      <c r="X163" s="84">
        <f t="shared" si="104"/>
        <v>0</v>
      </c>
      <c r="Y163" s="84">
        <f t="shared" si="104"/>
        <v>0</v>
      </c>
      <c r="Z163" s="84">
        <f t="shared" si="104"/>
        <v>0</v>
      </c>
      <c r="AA163" s="84">
        <f t="shared" si="104"/>
        <v>0</v>
      </c>
      <c r="AB163" s="84">
        <f t="shared" si="104"/>
        <v>0</v>
      </c>
      <c r="AC163" s="84">
        <f t="shared" si="104"/>
        <v>0</v>
      </c>
      <c r="AD163" s="84">
        <f t="shared" si="104"/>
        <v>0</v>
      </c>
      <c r="AE163" s="84">
        <f t="shared" si="104"/>
        <v>0</v>
      </c>
      <c r="AF163" s="84">
        <f t="shared" si="104"/>
        <v>0</v>
      </c>
      <c r="AG163" s="84">
        <f t="shared" si="104"/>
        <v>0</v>
      </c>
      <c r="AH163" s="84">
        <f t="shared" si="104"/>
        <v>0</v>
      </c>
      <c r="AI163" s="84">
        <f t="shared" si="104"/>
        <v>0</v>
      </c>
      <c r="AJ163" s="84">
        <f t="shared" si="104"/>
        <v>0</v>
      </c>
      <c r="AK163" s="84">
        <f t="shared" si="104"/>
        <v>0</v>
      </c>
      <c r="AL163" s="84">
        <f t="shared" si="104"/>
        <v>0</v>
      </c>
      <c r="AM163" s="84">
        <f t="shared" si="104"/>
        <v>0</v>
      </c>
      <c r="AN163" s="84">
        <f t="shared" si="104"/>
        <v>0</v>
      </c>
      <c r="AO163" s="84">
        <f t="shared" si="104"/>
        <v>0</v>
      </c>
      <c r="AP163" s="84">
        <f t="shared" si="104"/>
        <v>0</v>
      </c>
      <c r="AQ163" s="84">
        <f t="shared" si="104"/>
        <v>0</v>
      </c>
      <c r="AR163" s="84">
        <f t="shared" si="104"/>
        <v>0</v>
      </c>
      <c r="AS163" s="84">
        <f t="shared" si="104"/>
        <v>0</v>
      </c>
      <c r="AT163" s="84">
        <f t="shared" si="104"/>
        <v>0</v>
      </c>
      <c r="AU163" s="84">
        <f t="shared" si="104"/>
        <v>0</v>
      </c>
      <c r="AV163" s="84">
        <f t="shared" si="104"/>
        <v>0</v>
      </c>
      <c r="AW163" s="84">
        <f t="shared" si="104"/>
        <v>0</v>
      </c>
      <c r="AX163" s="142"/>
      <c r="AY163" s="84">
        <f t="shared" si="104"/>
        <v>226473.9</v>
      </c>
      <c r="AZ163" s="84">
        <f t="shared" si="104"/>
        <v>226541.4</v>
      </c>
      <c r="BA163" s="84">
        <f aca="true" t="shared" si="105" ref="BA163:BA241">AZ163-AY163</f>
        <v>67.5</v>
      </c>
    </row>
    <row r="164" spans="1:53" ht="47.25">
      <c r="A164" s="51" t="s">
        <v>46</v>
      </c>
      <c r="B164" s="45" t="s">
        <v>389</v>
      </c>
      <c r="C164" s="45" t="s">
        <v>375</v>
      </c>
      <c r="D164" s="45" t="s">
        <v>45</v>
      </c>
      <c r="E164" s="45">
        <v>327</v>
      </c>
      <c r="F164" s="84">
        <v>226541.4</v>
      </c>
      <c r="G164" s="84">
        <f>F164+H164</f>
        <v>233448.5</v>
      </c>
      <c r="H164" s="84">
        <f t="shared" si="103"/>
        <v>6907.1</v>
      </c>
      <c r="I164" s="84"/>
      <c r="J164" s="84">
        <v>821</v>
      </c>
      <c r="K164" s="84"/>
      <c r="L164" s="84">
        <v>50</v>
      </c>
      <c r="M164" s="84">
        <v>54</v>
      </c>
      <c r="N164" s="84"/>
      <c r="O164" s="84"/>
      <c r="P164" s="84"/>
      <c r="Q164" s="84">
        <v>3384</v>
      </c>
      <c r="R164" s="84">
        <v>2598.1</v>
      </c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142"/>
      <c r="AY164" s="84">
        <v>226473.9</v>
      </c>
      <c r="AZ164" s="84">
        <v>226541.4</v>
      </c>
      <c r="BA164" s="84">
        <f t="shared" si="105"/>
        <v>67.5</v>
      </c>
    </row>
    <row r="165" spans="1:53" ht="15.75">
      <c r="A165" s="44" t="s">
        <v>47</v>
      </c>
      <c r="B165" s="45" t="s">
        <v>389</v>
      </c>
      <c r="C165" s="45" t="s">
        <v>375</v>
      </c>
      <c r="D165" s="45" t="s">
        <v>48</v>
      </c>
      <c r="E165" s="45" t="s">
        <v>367</v>
      </c>
      <c r="F165" s="84">
        <f>F166</f>
        <v>73038</v>
      </c>
      <c r="G165" s="84">
        <f>G166</f>
        <v>72688</v>
      </c>
      <c r="H165" s="84">
        <f t="shared" si="103"/>
        <v>-350</v>
      </c>
      <c r="I165" s="84">
        <f aca="true" t="shared" si="106" ref="I165:AZ165">I166</f>
        <v>267</v>
      </c>
      <c r="J165" s="84">
        <f t="shared" si="106"/>
        <v>103</v>
      </c>
      <c r="K165" s="84">
        <f t="shared" si="106"/>
        <v>0</v>
      </c>
      <c r="L165" s="84">
        <f t="shared" si="106"/>
        <v>0</v>
      </c>
      <c r="M165" s="84">
        <f t="shared" si="106"/>
        <v>-720</v>
      </c>
      <c r="N165" s="84">
        <f t="shared" si="106"/>
        <v>0</v>
      </c>
      <c r="O165" s="84">
        <f t="shared" si="106"/>
        <v>0</v>
      </c>
      <c r="P165" s="84">
        <f t="shared" si="106"/>
        <v>0</v>
      </c>
      <c r="Q165" s="84">
        <f t="shared" si="106"/>
        <v>0</v>
      </c>
      <c r="R165" s="84">
        <f t="shared" si="106"/>
        <v>0</v>
      </c>
      <c r="S165" s="84">
        <f t="shared" si="106"/>
        <v>0</v>
      </c>
      <c r="T165" s="84">
        <f t="shared" si="106"/>
        <v>0</v>
      </c>
      <c r="U165" s="84">
        <f t="shared" si="106"/>
        <v>0</v>
      </c>
      <c r="V165" s="84">
        <f t="shared" si="106"/>
        <v>0</v>
      </c>
      <c r="W165" s="84">
        <f t="shared" si="106"/>
        <v>0</v>
      </c>
      <c r="X165" s="84">
        <f t="shared" si="106"/>
        <v>0</v>
      </c>
      <c r="Y165" s="84">
        <f t="shared" si="106"/>
        <v>0</v>
      </c>
      <c r="Z165" s="84">
        <f t="shared" si="106"/>
        <v>0</v>
      </c>
      <c r="AA165" s="84">
        <f t="shared" si="106"/>
        <v>0</v>
      </c>
      <c r="AB165" s="84">
        <f t="shared" si="106"/>
        <v>0</v>
      </c>
      <c r="AC165" s="84">
        <f t="shared" si="106"/>
        <v>0</v>
      </c>
      <c r="AD165" s="84">
        <f t="shared" si="106"/>
        <v>0</v>
      </c>
      <c r="AE165" s="84">
        <f t="shared" si="106"/>
        <v>0</v>
      </c>
      <c r="AF165" s="84">
        <f t="shared" si="106"/>
        <v>0</v>
      </c>
      <c r="AG165" s="84">
        <f t="shared" si="106"/>
        <v>0</v>
      </c>
      <c r="AH165" s="84">
        <f t="shared" si="106"/>
        <v>0</v>
      </c>
      <c r="AI165" s="84">
        <f t="shared" si="106"/>
        <v>0</v>
      </c>
      <c r="AJ165" s="84">
        <f t="shared" si="106"/>
        <v>0</v>
      </c>
      <c r="AK165" s="84">
        <f t="shared" si="106"/>
        <v>0</v>
      </c>
      <c r="AL165" s="84">
        <f t="shared" si="106"/>
        <v>0</v>
      </c>
      <c r="AM165" s="84">
        <f t="shared" si="106"/>
        <v>0</v>
      </c>
      <c r="AN165" s="84">
        <f t="shared" si="106"/>
        <v>0</v>
      </c>
      <c r="AO165" s="84">
        <f t="shared" si="106"/>
        <v>0</v>
      </c>
      <c r="AP165" s="84">
        <f t="shared" si="106"/>
        <v>0</v>
      </c>
      <c r="AQ165" s="84">
        <f t="shared" si="106"/>
        <v>0</v>
      </c>
      <c r="AR165" s="84">
        <f t="shared" si="106"/>
        <v>0</v>
      </c>
      <c r="AS165" s="84">
        <f t="shared" si="106"/>
        <v>0</v>
      </c>
      <c r="AT165" s="84">
        <f t="shared" si="106"/>
        <v>0</v>
      </c>
      <c r="AU165" s="84">
        <f t="shared" si="106"/>
        <v>0</v>
      </c>
      <c r="AV165" s="84">
        <f t="shared" si="106"/>
        <v>0</v>
      </c>
      <c r="AW165" s="84">
        <f t="shared" si="106"/>
        <v>0</v>
      </c>
      <c r="AX165" s="142"/>
      <c r="AY165" s="84">
        <f t="shared" si="106"/>
        <v>73151</v>
      </c>
      <c r="AZ165" s="84">
        <f t="shared" si="106"/>
        <v>73038</v>
      </c>
      <c r="BA165" s="84">
        <f t="shared" si="105"/>
        <v>-113</v>
      </c>
    </row>
    <row r="166" spans="1:53" ht="31.5">
      <c r="A166" s="44" t="s">
        <v>399</v>
      </c>
      <c r="B166" s="45" t="s">
        <v>389</v>
      </c>
      <c r="C166" s="45" t="s">
        <v>375</v>
      </c>
      <c r="D166" s="45" t="s">
        <v>48</v>
      </c>
      <c r="E166" s="45">
        <v>327</v>
      </c>
      <c r="F166" s="84">
        <v>73038</v>
      </c>
      <c r="G166" s="84">
        <f>F166+H166</f>
        <v>72688</v>
      </c>
      <c r="H166" s="84">
        <f t="shared" si="103"/>
        <v>-350</v>
      </c>
      <c r="I166" s="84">
        <v>267</v>
      </c>
      <c r="J166" s="84">
        <v>103</v>
      </c>
      <c r="K166" s="84"/>
      <c r="L166" s="84"/>
      <c r="M166" s="84">
        <v>-720</v>
      </c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142"/>
      <c r="AY166" s="84">
        <v>73151</v>
      </c>
      <c r="AZ166" s="84">
        <v>73038</v>
      </c>
      <c r="BA166" s="84">
        <f t="shared" si="105"/>
        <v>-113</v>
      </c>
    </row>
    <row r="167" spans="1:53" ht="31.5">
      <c r="A167" s="44" t="s">
        <v>49</v>
      </c>
      <c r="B167" s="45" t="s">
        <v>389</v>
      </c>
      <c r="C167" s="45" t="s">
        <v>375</v>
      </c>
      <c r="D167" s="45" t="s">
        <v>50</v>
      </c>
      <c r="E167" s="45" t="s">
        <v>367</v>
      </c>
      <c r="F167" s="84">
        <f>F168</f>
        <v>17594</v>
      </c>
      <c r="G167" s="84">
        <f>G168</f>
        <v>17514</v>
      </c>
      <c r="H167" s="84">
        <f t="shared" si="103"/>
        <v>-80</v>
      </c>
      <c r="I167" s="84">
        <f aca="true" t="shared" si="107" ref="I167:AZ169">I168</f>
        <v>0</v>
      </c>
      <c r="J167" s="84">
        <f t="shared" si="107"/>
        <v>-80</v>
      </c>
      <c r="K167" s="84">
        <f t="shared" si="107"/>
        <v>0</v>
      </c>
      <c r="L167" s="84">
        <f t="shared" si="107"/>
        <v>0</v>
      </c>
      <c r="M167" s="84">
        <f t="shared" si="107"/>
        <v>0</v>
      </c>
      <c r="N167" s="84">
        <f t="shared" si="107"/>
        <v>0</v>
      </c>
      <c r="O167" s="84">
        <f t="shared" si="107"/>
        <v>0</v>
      </c>
      <c r="P167" s="84">
        <f t="shared" si="107"/>
        <v>0</v>
      </c>
      <c r="Q167" s="84">
        <f t="shared" si="107"/>
        <v>0</v>
      </c>
      <c r="R167" s="84">
        <f t="shared" si="107"/>
        <v>0</v>
      </c>
      <c r="S167" s="84">
        <f t="shared" si="107"/>
        <v>0</v>
      </c>
      <c r="T167" s="84">
        <f t="shared" si="107"/>
        <v>0</v>
      </c>
      <c r="U167" s="84">
        <f t="shared" si="107"/>
        <v>0</v>
      </c>
      <c r="V167" s="84">
        <f t="shared" si="107"/>
        <v>0</v>
      </c>
      <c r="W167" s="84">
        <f t="shared" si="107"/>
        <v>0</v>
      </c>
      <c r="X167" s="84">
        <f t="shared" si="107"/>
        <v>0</v>
      </c>
      <c r="Y167" s="84">
        <f t="shared" si="107"/>
        <v>0</v>
      </c>
      <c r="Z167" s="84">
        <f t="shared" si="107"/>
        <v>0</v>
      </c>
      <c r="AA167" s="84">
        <f t="shared" si="107"/>
        <v>0</v>
      </c>
      <c r="AB167" s="84">
        <f t="shared" si="107"/>
        <v>0</v>
      </c>
      <c r="AC167" s="84">
        <f t="shared" si="107"/>
        <v>0</v>
      </c>
      <c r="AD167" s="84">
        <f t="shared" si="107"/>
        <v>0</v>
      </c>
      <c r="AE167" s="84">
        <f t="shared" si="107"/>
        <v>0</v>
      </c>
      <c r="AF167" s="84">
        <f t="shared" si="107"/>
        <v>0</v>
      </c>
      <c r="AG167" s="84">
        <f t="shared" si="107"/>
        <v>0</v>
      </c>
      <c r="AH167" s="84">
        <f t="shared" si="107"/>
        <v>0</v>
      </c>
      <c r="AI167" s="84">
        <f t="shared" si="107"/>
        <v>0</v>
      </c>
      <c r="AJ167" s="84">
        <f t="shared" si="107"/>
        <v>0</v>
      </c>
      <c r="AK167" s="84">
        <f t="shared" si="107"/>
        <v>0</v>
      </c>
      <c r="AL167" s="84">
        <f t="shared" si="107"/>
        <v>0</v>
      </c>
      <c r="AM167" s="84">
        <f t="shared" si="107"/>
        <v>0</v>
      </c>
      <c r="AN167" s="84">
        <f t="shared" si="107"/>
        <v>0</v>
      </c>
      <c r="AO167" s="84">
        <f t="shared" si="107"/>
        <v>0</v>
      </c>
      <c r="AP167" s="84">
        <f t="shared" si="107"/>
        <v>0</v>
      </c>
      <c r="AQ167" s="84">
        <f t="shared" si="107"/>
        <v>0</v>
      </c>
      <c r="AR167" s="84">
        <f t="shared" si="107"/>
        <v>0</v>
      </c>
      <c r="AS167" s="84">
        <f t="shared" si="107"/>
        <v>0</v>
      </c>
      <c r="AT167" s="84">
        <f t="shared" si="107"/>
        <v>0</v>
      </c>
      <c r="AU167" s="84">
        <f t="shared" si="107"/>
        <v>0</v>
      </c>
      <c r="AV167" s="84">
        <f t="shared" si="107"/>
        <v>0</v>
      </c>
      <c r="AW167" s="84">
        <f t="shared" si="107"/>
        <v>0</v>
      </c>
      <c r="AX167" s="142"/>
      <c r="AY167" s="84">
        <f t="shared" si="107"/>
        <v>17594</v>
      </c>
      <c r="AZ167" s="84">
        <f t="shared" si="107"/>
        <v>17594</v>
      </c>
      <c r="BA167" s="84">
        <f t="shared" si="105"/>
        <v>0</v>
      </c>
    </row>
    <row r="168" spans="1:53" ht="31.5">
      <c r="A168" s="44" t="s">
        <v>399</v>
      </c>
      <c r="B168" s="45" t="s">
        <v>389</v>
      </c>
      <c r="C168" s="45" t="s">
        <v>375</v>
      </c>
      <c r="D168" s="45" t="s">
        <v>50</v>
      </c>
      <c r="E168" s="45">
        <v>327</v>
      </c>
      <c r="F168" s="84">
        <v>17594</v>
      </c>
      <c r="G168" s="84">
        <f>F168+H168</f>
        <v>17514</v>
      </c>
      <c r="H168" s="84">
        <f t="shared" si="103"/>
        <v>-80</v>
      </c>
      <c r="I168" s="84"/>
      <c r="J168" s="84">
        <v>-80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142"/>
      <c r="AY168" s="84">
        <v>17594</v>
      </c>
      <c r="AZ168" s="84">
        <v>17594</v>
      </c>
      <c r="BA168" s="84">
        <f t="shared" si="105"/>
        <v>0</v>
      </c>
    </row>
    <row r="169" spans="1:53" ht="15.75">
      <c r="A169" s="44" t="s">
        <v>127</v>
      </c>
      <c r="B169" s="45" t="s">
        <v>389</v>
      </c>
      <c r="C169" s="45" t="s">
        <v>375</v>
      </c>
      <c r="D169" s="45" t="s">
        <v>128</v>
      </c>
      <c r="E169" s="45" t="s">
        <v>367</v>
      </c>
      <c r="F169" s="84">
        <f>F170</f>
        <v>0</v>
      </c>
      <c r="G169" s="84">
        <f>G170</f>
        <v>18231</v>
      </c>
      <c r="H169" s="84">
        <f>SUM(I169:AX169)</f>
        <v>18231</v>
      </c>
      <c r="I169" s="84">
        <f t="shared" si="107"/>
        <v>1148</v>
      </c>
      <c r="J169" s="84">
        <f t="shared" si="107"/>
        <v>0</v>
      </c>
      <c r="K169" s="84">
        <f t="shared" si="107"/>
        <v>0</v>
      </c>
      <c r="L169" s="84">
        <f t="shared" si="107"/>
        <v>0</v>
      </c>
      <c r="M169" s="84">
        <f t="shared" si="107"/>
        <v>0</v>
      </c>
      <c r="N169" s="84">
        <f t="shared" si="107"/>
        <v>17083</v>
      </c>
      <c r="O169" s="84">
        <f t="shared" si="107"/>
        <v>0</v>
      </c>
      <c r="P169" s="84">
        <f t="shared" si="107"/>
        <v>0</v>
      </c>
      <c r="Q169" s="84">
        <f t="shared" si="107"/>
        <v>0</v>
      </c>
      <c r="R169" s="84">
        <f t="shared" si="107"/>
        <v>0</v>
      </c>
      <c r="S169" s="84">
        <f t="shared" si="107"/>
        <v>0</v>
      </c>
      <c r="T169" s="84">
        <f t="shared" si="107"/>
        <v>0</v>
      </c>
      <c r="U169" s="84">
        <f t="shared" si="107"/>
        <v>0</v>
      </c>
      <c r="V169" s="84">
        <f t="shared" si="107"/>
        <v>0</v>
      </c>
      <c r="W169" s="84">
        <f t="shared" si="107"/>
        <v>0</v>
      </c>
      <c r="X169" s="84">
        <f t="shared" si="107"/>
        <v>0</v>
      </c>
      <c r="Y169" s="84">
        <f t="shared" si="107"/>
        <v>0</v>
      </c>
      <c r="Z169" s="84">
        <f t="shared" si="107"/>
        <v>0</v>
      </c>
      <c r="AA169" s="84">
        <f t="shared" si="107"/>
        <v>0</v>
      </c>
      <c r="AB169" s="84">
        <f t="shared" si="107"/>
        <v>0</v>
      </c>
      <c r="AC169" s="84">
        <f t="shared" si="107"/>
        <v>0</v>
      </c>
      <c r="AD169" s="84">
        <f t="shared" si="107"/>
        <v>0</v>
      </c>
      <c r="AE169" s="84">
        <f t="shared" si="107"/>
        <v>0</v>
      </c>
      <c r="AF169" s="84">
        <f t="shared" si="107"/>
        <v>0</v>
      </c>
      <c r="AG169" s="84">
        <f t="shared" si="107"/>
        <v>0</v>
      </c>
      <c r="AH169" s="84">
        <f t="shared" si="107"/>
        <v>0</v>
      </c>
      <c r="AI169" s="84">
        <f t="shared" si="107"/>
        <v>0</v>
      </c>
      <c r="AJ169" s="84">
        <f t="shared" si="107"/>
        <v>0</v>
      </c>
      <c r="AK169" s="84">
        <f t="shared" si="107"/>
        <v>0</v>
      </c>
      <c r="AL169" s="84">
        <f t="shared" si="107"/>
        <v>0</v>
      </c>
      <c r="AM169" s="84">
        <f t="shared" si="107"/>
        <v>0</v>
      </c>
      <c r="AN169" s="84">
        <f t="shared" si="107"/>
        <v>0</v>
      </c>
      <c r="AO169" s="84">
        <f t="shared" si="107"/>
        <v>0</v>
      </c>
      <c r="AP169" s="84">
        <f t="shared" si="107"/>
        <v>0</v>
      </c>
      <c r="AQ169" s="84">
        <f t="shared" si="107"/>
        <v>0</v>
      </c>
      <c r="AR169" s="84">
        <f t="shared" si="107"/>
        <v>0</v>
      </c>
      <c r="AS169" s="84">
        <f t="shared" si="107"/>
        <v>0</v>
      </c>
      <c r="AT169" s="84">
        <f t="shared" si="107"/>
        <v>0</v>
      </c>
      <c r="AU169" s="84">
        <f t="shared" si="107"/>
        <v>0</v>
      </c>
      <c r="AV169" s="84">
        <f t="shared" si="107"/>
        <v>0</v>
      </c>
      <c r="AW169" s="84">
        <f t="shared" si="107"/>
        <v>0</v>
      </c>
      <c r="AX169" s="142"/>
      <c r="AY169" s="84">
        <f t="shared" si="107"/>
        <v>17594</v>
      </c>
      <c r="AZ169" s="84">
        <f t="shared" si="107"/>
        <v>17594</v>
      </c>
      <c r="BA169" s="84">
        <f>AZ169-AY169</f>
        <v>0</v>
      </c>
    </row>
    <row r="170" spans="1:53" ht="47.25">
      <c r="A170" s="44" t="s">
        <v>646</v>
      </c>
      <c r="B170" s="45" t="s">
        <v>389</v>
      </c>
      <c r="C170" s="45" t="s">
        <v>375</v>
      </c>
      <c r="D170" s="45" t="s">
        <v>128</v>
      </c>
      <c r="E170" s="45" t="s">
        <v>645</v>
      </c>
      <c r="F170" s="84"/>
      <c r="G170" s="84">
        <f>F170+H170</f>
        <v>18231</v>
      </c>
      <c r="H170" s="84">
        <f>SUM(I170:AX170)</f>
        <v>18231</v>
      </c>
      <c r="I170" s="84">
        <v>1148</v>
      </c>
      <c r="J170" s="84"/>
      <c r="K170" s="84"/>
      <c r="L170" s="84"/>
      <c r="M170" s="84"/>
      <c r="N170" s="84">
        <v>17083</v>
      </c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142"/>
      <c r="AY170" s="84">
        <v>17594</v>
      </c>
      <c r="AZ170" s="84">
        <v>17594</v>
      </c>
      <c r="BA170" s="84">
        <f>AZ170-AY170</f>
        <v>0</v>
      </c>
    </row>
    <row r="171" spans="1:53" s="43" customFormat="1" ht="31.5">
      <c r="A171" s="46" t="s">
        <v>244</v>
      </c>
      <c r="B171" s="42" t="s">
        <v>389</v>
      </c>
      <c r="C171" s="42" t="s">
        <v>17</v>
      </c>
      <c r="D171" s="52" t="s">
        <v>51</v>
      </c>
      <c r="E171" s="42" t="s">
        <v>367</v>
      </c>
      <c r="F171" s="85">
        <f>SUM(F172)</f>
        <v>472</v>
      </c>
      <c r="G171" s="85">
        <f>SUM(G172)</f>
        <v>452</v>
      </c>
      <c r="H171" s="84">
        <f t="shared" si="103"/>
        <v>-20</v>
      </c>
      <c r="I171" s="85">
        <f aca="true" t="shared" si="108" ref="I171:AZ171">SUM(I172)</f>
        <v>0</v>
      </c>
      <c r="J171" s="85">
        <f t="shared" si="108"/>
        <v>0</v>
      </c>
      <c r="K171" s="85">
        <f t="shared" si="108"/>
        <v>0</v>
      </c>
      <c r="L171" s="85">
        <f t="shared" si="108"/>
        <v>0</v>
      </c>
      <c r="M171" s="85">
        <f t="shared" si="108"/>
        <v>-20</v>
      </c>
      <c r="N171" s="85">
        <f t="shared" si="108"/>
        <v>0</v>
      </c>
      <c r="O171" s="85">
        <f t="shared" si="108"/>
        <v>0</v>
      </c>
      <c r="P171" s="85">
        <f t="shared" si="108"/>
        <v>0</v>
      </c>
      <c r="Q171" s="85">
        <f t="shared" si="108"/>
        <v>0</v>
      </c>
      <c r="R171" s="85">
        <f t="shared" si="108"/>
        <v>0</v>
      </c>
      <c r="S171" s="85">
        <f t="shared" si="108"/>
        <v>0</v>
      </c>
      <c r="T171" s="85">
        <f t="shared" si="108"/>
        <v>0</v>
      </c>
      <c r="U171" s="85">
        <f t="shared" si="108"/>
        <v>0</v>
      </c>
      <c r="V171" s="85">
        <f t="shared" si="108"/>
        <v>0</v>
      </c>
      <c r="W171" s="85">
        <f t="shared" si="108"/>
        <v>0</v>
      </c>
      <c r="X171" s="85">
        <f t="shared" si="108"/>
        <v>0</v>
      </c>
      <c r="Y171" s="85">
        <f t="shared" si="108"/>
        <v>0</v>
      </c>
      <c r="Z171" s="85">
        <f t="shared" si="108"/>
        <v>0</v>
      </c>
      <c r="AA171" s="85">
        <f t="shared" si="108"/>
        <v>0</v>
      </c>
      <c r="AB171" s="85">
        <f t="shared" si="108"/>
        <v>0</v>
      </c>
      <c r="AC171" s="85">
        <f t="shared" si="108"/>
        <v>0</v>
      </c>
      <c r="AD171" s="85">
        <f t="shared" si="108"/>
        <v>0</v>
      </c>
      <c r="AE171" s="85">
        <f t="shared" si="108"/>
        <v>0</v>
      </c>
      <c r="AF171" s="85">
        <f t="shared" si="108"/>
        <v>0</v>
      </c>
      <c r="AG171" s="85">
        <f t="shared" si="108"/>
        <v>0</v>
      </c>
      <c r="AH171" s="85">
        <f t="shared" si="108"/>
        <v>0</v>
      </c>
      <c r="AI171" s="85">
        <f t="shared" si="108"/>
        <v>0</v>
      </c>
      <c r="AJ171" s="85">
        <f t="shared" si="108"/>
        <v>0</v>
      </c>
      <c r="AK171" s="85">
        <f t="shared" si="108"/>
        <v>0</v>
      </c>
      <c r="AL171" s="85">
        <f t="shared" si="108"/>
        <v>0</v>
      </c>
      <c r="AM171" s="85">
        <f t="shared" si="108"/>
        <v>0</v>
      </c>
      <c r="AN171" s="85">
        <f t="shared" si="108"/>
        <v>0</v>
      </c>
      <c r="AO171" s="85">
        <f t="shared" si="108"/>
        <v>0</v>
      </c>
      <c r="AP171" s="85">
        <f t="shared" si="108"/>
        <v>0</v>
      </c>
      <c r="AQ171" s="85">
        <f t="shared" si="108"/>
        <v>0</v>
      </c>
      <c r="AR171" s="85">
        <f t="shared" si="108"/>
        <v>0</v>
      </c>
      <c r="AS171" s="85">
        <f t="shared" si="108"/>
        <v>0</v>
      </c>
      <c r="AT171" s="85">
        <f t="shared" si="108"/>
        <v>0</v>
      </c>
      <c r="AU171" s="85">
        <f t="shared" si="108"/>
        <v>0</v>
      </c>
      <c r="AV171" s="85">
        <f t="shared" si="108"/>
        <v>0</v>
      </c>
      <c r="AW171" s="85">
        <f t="shared" si="108"/>
        <v>0</v>
      </c>
      <c r="AX171" s="211"/>
      <c r="AY171" s="85">
        <f t="shared" si="108"/>
        <v>452</v>
      </c>
      <c r="AZ171" s="85">
        <f t="shared" si="108"/>
        <v>472</v>
      </c>
      <c r="BA171" s="84">
        <f t="shared" si="105"/>
        <v>20</v>
      </c>
    </row>
    <row r="172" spans="1:53" ht="31.5">
      <c r="A172" s="44" t="s">
        <v>52</v>
      </c>
      <c r="B172" s="45" t="s">
        <v>389</v>
      </c>
      <c r="C172" s="45" t="s">
        <v>17</v>
      </c>
      <c r="D172" s="45" t="s">
        <v>51</v>
      </c>
      <c r="E172" s="45">
        <v>450</v>
      </c>
      <c r="F172" s="84">
        <v>472</v>
      </c>
      <c r="G172" s="84">
        <f>F172+H172</f>
        <v>452</v>
      </c>
      <c r="H172" s="84">
        <f t="shared" si="103"/>
        <v>-20</v>
      </c>
      <c r="I172" s="84"/>
      <c r="J172" s="84"/>
      <c r="K172" s="84"/>
      <c r="L172" s="84"/>
      <c r="M172" s="84">
        <v>-20</v>
      </c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142"/>
      <c r="AY172" s="84">
        <v>452</v>
      </c>
      <c r="AZ172" s="84">
        <v>472</v>
      </c>
      <c r="BA172" s="84">
        <f t="shared" si="105"/>
        <v>20</v>
      </c>
    </row>
    <row r="173" spans="1:53" s="43" customFormat="1" ht="31.5">
      <c r="A173" s="46" t="s">
        <v>246</v>
      </c>
      <c r="B173" s="42" t="s">
        <v>389</v>
      </c>
      <c r="C173" s="42" t="s">
        <v>389</v>
      </c>
      <c r="D173" s="42" t="s">
        <v>366</v>
      </c>
      <c r="E173" s="42" t="s">
        <v>367</v>
      </c>
      <c r="F173" s="85">
        <f aca="true" t="shared" si="109" ref="F173:S173">F176+F178+F181+F183+F174</f>
        <v>87420</v>
      </c>
      <c r="G173" s="85">
        <f t="shared" si="109"/>
        <v>122668</v>
      </c>
      <c r="H173" s="85">
        <f t="shared" si="109"/>
        <v>35248</v>
      </c>
      <c r="I173" s="85">
        <f t="shared" si="109"/>
        <v>3249</v>
      </c>
      <c r="J173" s="85">
        <f t="shared" si="109"/>
        <v>14203</v>
      </c>
      <c r="K173" s="85">
        <f t="shared" si="109"/>
        <v>0</v>
      </c>
      <c r="L173" s="85">
        <f t="shared" si="109"/>
        <v>0</v>
      </c>
      <c r="M173" s="85">
        <f t="shared" si="109"/>
        <v>1490</v>
      </c>
      <c r="N173" s="85">
        <f t="shared" si="109"/>
        <v>0</v>
      </c>
      <c r="O173" s="85">
        <f t="shared" si="109"/>
        <v>10753</v>
      </c>
      <c r="P173" s="85">
        <f t="shared" si="109"/>
        <v>0</v>
      </c>
      <c r="Q173" s="85">
        <f t="shared" si="109"/>
        <v>0</v>
      </c>
      <c r="R173" s="85">
        <f t="shared" si="109"/>
        <v>0</v>
      </c>
      <c r="S173" s="85">
        <f t="shared" si="109"/>
        <v>5553</v>
      </c>
      <c r="T173" s="85">
        <f aca="true" t="shared" si="110" ref="T173:AW173">T176+T178+T181+T183+T174</f>
        <v>0</v>
      </c>
      <c r="U173" s="85">
        <f t="shared" si="110"/>
        <v>0</v>
      </c>
      <c r="V173" s="85">
        <f t="shared" si="110"/>
        <v>0</v>
      </c>
      <c r="W173" s="85">
        <f t="shared" si="110"/>
        <v>0</v>
      </c>
      <c r="X173" s="85">
        <f t="shared" si="110"/>
        <v>0</v>
      </c>
      <c r="Y173" s="85">
        <f t="shared" si="110"/>
        <v>0</v>
      </c>
      <c r="Z173" s="85">
        <f t="shared" si="110"/>
        <v>0</v>
      </c>
      <c r="AA173" s="85">
        <f t="shared" si="110"/>
        <v>0</v>
      </c>
      <c r="AB173" s="85">
        <f t="shared" si="110"/>
        <v>0</v>
      </c>
      <c r="AC173" s="85">
        <f t="shared" si="110"/>
        <v>0</v>
      </c>
      <c r="AD173" s="85">
        <f t="shared" si="110"/>
        <v>0</v>
      </c>
      <c r="AE173" s="85">
        <f t="shared" si="110"/>
        <v>0</v>
      </c>
      <c r="AF173" s="85">
        <f t="shared" si="110"/>
        <v>0</v>
      </c>
      <c r="AG173" s="85">
        <f t="shared" si="110"/>
        <v>0</v>
      </c>
      <c r="AH173" s="85">
        <f t="shared" si="110"/>
        <v>0</v>
      </c>
      <c r="AI173" s="85">
        <f t="shared" si="110"/>
        <v>0</v>
      </c>
      <c r="AJ173" s="85">
        <f t="shared" si="110"/>
        <v>0</v>
      </c>
      <c r="AK173" s="85">
        <f t="shared" si="110"/>
        <v>0</v>
      </c>
      <c r="AL173" s="85">
        <f t="shared" si="110"/>
        <v>0</v>
      </c>
      <c r="AM173" s="85">
        <f t="shared" si="110"/>
        <v>0</v>
      </c>
      <c r="AN173" s="85">
        <f t="shared" si="110"/>
        <v>0</v>
      </c>
      <c r="AO173" s="85">
        <f t="shared" si="110"/>
        <v>0</v>
      </c>
      <c r="AP173" s="85">
        <f t="shared" si="110"/>
        <v>0</v>
      </c>
      <c r="AQ173" s="85">
        <f t="shared" si="110"/>
        <v>0</v>
      </c>
      <c r="AR173" s="85">
        <f t="shared" si="110"/>
        <v>0</v>
      </c>
      <c r="AS173" s="85">
        <f t="shared" si="110"/>
        <v>0</v>
      </c>
      <c r="AT173" s="85">
        <f t="shared" si="110"/>
        <v>0</v>
      </c>
      <c r="AU173" s="85">
        <f t="shared" si="110"/>
        <v>0</v>
      </c>
      <c r="AV173" s="85">
        <f t="shared" si="110"/>
        <v>0</v>
      </c>
      <c r="AW173" s="85">
        <f t="shared" si="110"/>
        <v>0</v>
      </c>
      <c r="AX173" s="211"/>
      <c r="AY173" s="85">
        <f>AY176+AY178+AY181</f>
        <v>87497.3</v>
      </c>
      <c r="AZ173" s="85">
        <f>AZ176+AZ178+AZ181</f>
        <v>87420</v>
      </c>
      <c r="BA173" s="84">
        <f t="shared" si="105"/>
        <v>-77.30000000000291</v>
      </c>
    </row>
    <row r="174" spans="1:53" ht="31.5">
      <c r="A174" s="44" t="s">
        <v>429</v>
      </c>
      <c r="B174" s="45" t="s">
        <v>389</v>
      </c>
      <c r="C174" s="45" t="s">
        <v>389</v>
      </c>
      <c r="D174" s="45" t="s">
        <v>430</v>
      </c>
      <c r="E174" s="45" t="s">
        <v>367</v>
      </c>
      <c r="F174" s="84">
        <f>F175</f>
        <v>0</v>
      </c>
      <c r="G174" s="84">
        <f>G175</f>
        <v>5553</v>
      </c>
      <c r="H174" s="84">
        <f>SUM(I174:AX174)</f>
        <v>5553</v>
      </c>
      <c r="I174" s="84">
        <f aca="true" t="shared" si="111" ref="I174:AZ174">I175</f>
        <v>0</v>
      </c>
      <c r="J174" s="84">
        <f t="shared" si="111"/>
        <v>0</v>
      </c>
      <c r="K174" s="84">
        <f t="shared" si="111"/>
        <v>0</v>
      </c>
      <c r="L174" s="84">
        <f t="shared" si="111"/>
        <v>0</v>
      </c>
      <c r="M174" s="84">
        <f t="shared" si="111"/>
        <v>0</v>
      </c>
      <c r="N174" s="84">
        <f t="shared" si="111"/>
        <v>0</v>
      </c>
      <c r="O174" s="84">
        <f t="shared" si="111"/>
        <v>0</v>
      </c>
      <c r="P174" s="84">
        <f t="shared" si="111"/>
        <v>0</v>
      </c>
      <c r="Q174" s="84">
        <f t="shared" si="111"/>
        <v>0</v>
      </c>
      <c r="R174" s="84">
        <f t="shared" si="111"/>
        <v>0</v>
      </c>
      <c r="S174" s="84">
        <f t="shared" si="111"/>
        <v>5553</v>
      </c>
      <c r="T174" s="84">
        <f t="shared" si="111"/>
        <v>0</v>
      </c>
      <c r="U174" s="84">
        <f t="shared" si="111"/>
        <v>0</v>
      </c>
      <c r="V174" s="84">
        <f t="shared" si="111"/>
        <v>0</v>
      </c>
      <c r="W174" s="84">
        <f t="shared" si="111"/>
        <v>0</v>
      </c>
      <c r="X174" s="84">
        <f t="shared" si="111"/>
        <v>0</v>
      </c>
      <c r="Y174" s="84">
        <f t="shared" si="111"/>
        <v>0</v>
      </c>
      <c r="Z174" s="84">
        <f t="shared" si="111"/>
        <v>0</v>
      </c>
      <c r="AA174" s="84">
        <f t="shared" si="111"/>
        <v>0</v>
      </c>
      <c r="AB174" s="84">
        <f t="shared" si="111"/>
        <v>0</v>
      </c>
      <c r="AC174" s="84">
        <f t="shared" si="111"/>
        <v>0</v>
      </c>
      <c r="AD174" s="84">
        <f t="shared" si="111"/>
        <v>0</v>
      </c>
      <c r="AE174" s="84">
        <f t="shared" si="111"/>
        <v>0</v>
      </c>
      <c r="AF174" s="84">
        <f t="shared" si="111"/>
        <v>0</v>
      </c>
      <c r="AG174" s="84">
        <f t="shared" si="111"/>
        <v>0</v>
      </c>
      <c r="AH174" s="84">
        <f t="shared" si="111"/>
        <v>0</v>
      </c>
      <c r="AI174" s="84">
        <f t="shared" si="111"/>
        <v>0</v>
      </c>
      <c r="AJ174" s="84">
        <f t="shared" si="111"/>
        <v>0</v>
      </c>
      <c r="AK174" s="84">
        <f t="shared" si="111"/>
        <v>0</v>
      </c>
      <c r="AL174" s="84">
        <f t="shared" si="111"/>
        <v>0</v>
      </c>
      <c r="AM174" s="84">
        <f t="shared" si="111"/>
        <v>0</v>
      </c>
      <c r="AN174" s="84">
        <f t="shared" si="111"/>
        <v>0</v>
      </c>
      <c r="AO174" s="84">
        <f t="shared" si="111"/>
        <v>0</v>
      </c>
      <c r="AP174" s="84">
        <f t="shared" si="111"/>
        <v>0</v>
      </c>
      <c r="AQ174" s="84">
        <f t="shared" si="111"/>
        <v>0</v>
      </c>
      <c r="AR174" s="84">
        <f t="shared" si="111"/>
        <v>0</v>
      </c>
      <c r="AS174" s="84">
        <f t="shared" si="111"/>
        <v>0</v>
      </c>
      <c r="AT174" s="84">
        <f t="shared" si="111"/>
        <v>0</v>
      </c>
      <c r="AU174" s="84">
        <f t="shared" si="111"/>
        <v>0</v>
      </c>
      <c r="AV174" s="84">
        <f t="shared" si="111"/>
        <v>0</v>
      </c>
      <c r="AW174" s="84">
        <f t="shared" si="111"/>
        <v>0</v>
      </c>
      <c r="AX174" s="142"/>
      <c r="AY174" s="84">
        <f t="shared" si="111"/>
        <v>2500</v>
      </c>
      <c r="AZ174" s="84">
        <f t="shared" si="111"/>
        <v>2500</v>
      </c>
      <c r="BA174" s="84">
        <f t="shared" si="105"/>
        <v>0</v>
      </c>
    </row>
    <row r="175" spans="1:53" ht="31.5">
      <c r="A175" s="44" t="s">
        <v>431</v>
      </c>
      <c r="B175" s="45" t="s">
        <v>389</v>
      </c>
      <c r="C175" s="45" t="s">
        <v>389</v>
      </c>
      <c r="D175" s="45" t="s">
        <v>432</v>
      </c>
      <c r="E175" s="45" t="s">
        <v>8</v>
      </c>
      <c r="F175" s="84"/>
      <c r="G175" s="84">
        <f>F175+H175</f>
        <v>5553</v>
      </c>
      <c r="H175" s="84">
        <f>SUM(I175:AX175)</f>
        <v>5553</v>
      </c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>
        <v>5553</v>
      </c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142"/>
      <c r="AY175" s="84">
        <v>2500</v>
      </c>
      <c r="AZ175" s="84">
        <v>2500</v>
      </c>
      <c r="BA175" s="84">
        <f t="shared" si="105"/>
        <v>0</v>
      </c>
    </row>
    <row r="176" spans="1:53" ht="31.5">
      <c r="A176" s="44" t="s">
        <v>201</v>
      </c>
      <c r="B176" s="45" t="s">
        <v>389</v>
      </c>
      <c r="C176" s="45" t="s">
        <v>389</v>
      </c>
      <c r="D176" s="45" t="s">
        <v>373</v>
      </c>
      <c r="E176" s="45" t="s">
        <v>367</v>
      </c>
      <c r="F176" s="84">
        <f>F177</f>
        <v>2955</v>
      </c>
      <c r="G176" s="84">
        <f>G177</f>
        <v>2955</v>
      </c>
      <c r="H176" s="84">
        <f t="shared" si="103"/>
        <v>0</v>
      </c>
      <c r="I176" s="84">
        <f aca="true" t="shared" si="112" ref="I176:AZ176">I177</f>
        <v>0</v>
      </c>
      <c r="J176" s="84">
        <f t="shared" si="112"/>
        <v>0</v>
      </c>
      <c r="K176" s="84">
        <f t="shared" si="112"/>
        <v>0</v>
      </c>
      <c r="L176" s="84">
        <f t="shared" si="112"/>
        <v>0</v>
      </c>
      <c r="M176" s="84">
        <f t="shared" si="112"/>
        <v>0</v>
      </c>
      <c r="N176" s="84">
        <f t="shared" si="112"/>
        <v>0</v>
      </c>
      <c r="O176" s="84">
        <f t="shared" si="112"/>
        <v>0</v>
      </c>
      <c r="P176" s="84">
        <f t="shared" si="112"/>
        <v>0</v>
      </c>
      <c r="Q176" s="84">
        <f t="shared" si="112"/>
        <v>0</v>
      </c>
      <c r="R176" s="84">
        <f t="shared" si="112"/>
        <v>0</v>
      </c>
      <c r="S176" s="84">
        <f t="shared" si="112"/>
        <v>0</v>
      </c>
      <c r="T176" s="84">
        <f t="shared" si="112"/>
        <v>0</v>
      </c>
      <c r="U176" s="84">
        <f t="shared" si="112"/>
        <v>0</v>
      </c>
      <c r="V176" s="84">
        <f t="shared" si="112"/>
        <v>0</v>
      </c>
      <c r="W176" s="84">
        <f t="shared" si="112"/>
        <v>0</v>
      </c>
      <c r="X176" s="84">
        <f t="shared" si="112"/>
        <v>0</v>
      </c>
      <c r="Y176" s="84">
        <f t="shared" si="112"/>
        <v>0</v>
      </c>
      <c r="Z176" s="84">
        <f t="shared" si="112"/>
        <v>0</v>
      </c>
      <c r="AA176" s="84">
        <f t="shared" si="112"/>
        <v>0</v>
      </c>
      <c r="AB176" s="84">
        <f t="shared" si="112"/>
        <v>0</v>
      </c>
      <c r="AC176" s="84">
        <f t="shared" si="112"/>
        <v>0</v>
      </c>
      <c r="AD176" s="84">
        <f t="shared" si="112"/>
        <v>0</v>
      </c>
      <c r="AE176" s="84">
        <f t="shared" si="112"/>
        <v>0</v>
      </c>
      <c r="AF176" s="84">
        <f t="shared" si="112"/>
        <v>0</v>
      </c>
      <c r="AG176" s="84">
        <f t="shared" si="112"/>
        <v>0</v>
      </c>
      <c r="AH176" s="84">
        <f t="shared" si="112"/>
        <v>0</v>
      </c>
      <c r="AI176" s="84">
        <f t="shared" si="112"/>
        <v>0</v>
      </c>
      <c r="AJ176" s="84">
        <f t="shared" si="112"/>
        <v>0</v>
      </c>
      <c r="AK176" s="84">
        <f t="shared" si="112"/>
        <v>0</v>
      </c>
      <c r="AL176" s="84">
        <f t="shared" si="112"/>
        <v>0</v>
      </c>
      <c r="AM176" s="84">
        <f t="shared" si="112"/>
        <v>0</v>
      </c>
      <c r="AN176" s="84">
        <f t="shared" si="112"/>
        <v>0</v>
      </c>
      <c r="AO176" s="84">
        <f t="shared" si="112"/>
        <v>0</v>
      </c>
      <c r="AP176" s="84">
        <f t="shared" si="112"/>
        <v>0</v>
      </c>
      <c r="AQ176" s="84">
        <f t="shared" si="112"/>
        <v>0</v>
      </c>
      <c r="AR176" s="84">
        <f t="shared" si="112"/>
        <v>0</v>
      </c>
      <c r="AS176" s="84">
        <f t="shared" si="112"/>
        <v>0</v>
      </c>
      <c r="AT176" s="84">
        <f t="shared" si="112"/>
        <v>0</v>
      </c>
      <c r="AU176" s="84">
        <f t="shared" si="112"/>
        <v>0</v>
      </c>
      <c r="AV176" s="84">
        <f t="shared" si="112"/>
        <v>0</v>
      </c>
      <c r="AW176" s="84">
        <f t="shared" si="112"/>
        <v>0</v>
      </c>
      <c r="AX176" s="142"/>
      <c r="AY176" s="84">
        <f t="shared" si="112"/>
        <v>2955</v>
      </c>
      <c r="AZ176" s="84">
        <f t="shared" si="112"/>
        <v>2955</v>
      </c>
      <c r="BA176" s="84">
        <f t="shared" si="105"/>
        <v>0</v>
      </c>
    </row>
    <row r="177" spans="1:53" ht="15.75">
      <c r="A177" s="44" t="s">
        <v>378</v>
      </c>
      <c r="B177" s="45" t="s">
        <v>389</v>
      </c>
      <c r="C177" s="45" t="s">
        <v>389</v>
      </c>
      <c r="D177" s="45" t="s">
        <v>373</v>
      </c>
      <c r="E177" s="45" t="s">
        <v>379</v>
      </c>
      <c r="F177" s="84">
        <v>2955</v>
      </c>
      <c r="G177" s="84">
        <f>F177+H177</f>
        <v>2955</v>
      </c>
      <c r="H177" s="84">
        <f t="shared" si="103"/>
        <v>0</v>
      </c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142"/>
      <c r="AY177" s="84">
        <v>2955</v>
      </c>
      <c r="AZ177" s="84">
        <v>2955</v>
      </c>
      <c r="BA177" s="84">
        <f t="shared" si="105"/>
        <v>0</v>
      </c>
    </row>
    <row r="178" spans="1:53" ht="47.25">
      <c r="A178" s="44" t="s">
        <v>53</v>
      </c>
      <c r="B178" s="45" t="s">
        <v>389</v>
      </c>
      <c r="C178" s="45" t="s">
        <v>389</v>
      </c>
      <c r="D178" s="45" t="s">
        <v>54</v>
      </c>
      <c r="E178" s="45" t="s">
        <v>367</v>
      </c>
      <c r="F178" s="84">
        <f>SUM(F179:F180)</f>
        <v>68428</v>
      </c>
      <c r="G178" s="84">
        <f>SUM(G179:G180)</f>
        <v>56038</v>
      </c>
      <c r="H178" s="84">
        <f t="shared" si="103"/>
        <v>-12390</v>
      </c>
      <c r="I178" s="84">
        <f>SUM(I179:I180)</f>
        <v>0</v>
      </c>
      <c r="J178" s="84">
        <f aca="true" t="shared" si="113" ref="J178:AD178">SUM(J179:J180)</f>
        <v>-1879</v>
      </c>
      <c r="K178" s="84">
        <f t="shared" si="113"/>
        <v>0</v>
      </c>
      <c r="L178" s="84">
        <f t="shared" si="113"/>
        <v>0</v>
      </c>
      <c r="M178" s="84">
        <f t="shared" si="113"/>
        <v>3901</v>
      </c>
      <c r="N178" s="84">
        <f t="shared" si="113"/>
        <v>-14412</v>
      </c>
      <c r="O178" s="84">
        <f t="shared" si="113"/>
        <v>0</v>
      </c>
      <c r="P178" s="84">
        <f>SUM(P179:P180)</f>
        <v>0</v>
      </c>
      <c r="Q178" s="84">
        <f t="shared" si="113"/>
        <v>0</v>
      </c>
      <c r="R178" s="84">
        <f t="shared" si="113"/>
        <v>0</v>
      </c>
      <c r="S178" s="84">
        <f t="shared" si="113"/>
        <v>0</v>
      </c>
      <c r="T178" s="84">
        <f t="shared" si="113"/>
        <v>0</v>
      </c>
      <c r="U178" s="84">
        <f t="shared" si="113"/>
        <v>0</v>
      </c>
      <c r="V178" s="84">
        <f t="shared" si="113"/>
        <v>0</v>
      </c>
      <c r="W178" s="84">
        <f t="shared" si="113"/>
        <v>0</v>
      </c>
      <c r="X178" s="84">
        <f t="shared" si="113"/>
        <v>0</v>
      </c>
      <c r="Y178" s="84">
        <f t="shared" si="113"/>
        <v>0</v>
      </c>
      <c r="Z178" s="84">
        <f t="shared" si="113"/>
        <v>0</v>
      </c>
      <c r="AA178" s="84">
        <f t="shared" si="113"/>
        <v>0</v>
      </c>
      <c r="AB178" s="84">
        <f t="shared" si="113"/>
        <v>0</v>
      </c>
      <c r="AC178" s="84">
        <f t="shared" si="113"/>
        <v>0</v>
      </c>
      <c r="AD178" s="84">
        <f t="shared" si="113"/>
        <v>0</v>
      </c>
      <c r="AE178" s="84">
        <f aca="true" t="shared" si="114" ref="AE178:AW178">SUM(AE179:AE180)</f>
        <v>0</v>
      </c>
      <c r="AF178" s="84">
        <f t="shared" si="114"/>
        <v>0</v>
      </c>
      <c r="AG178" s="84">
        <f t="shared" si="114"/>
        <v>0</v>
      </c>
      <c r="AH178" s="84">
        <f t="shared" si="114"/>
        <v>0</v>
      </c>
      <c r="AI178" s="84">
        <f t="shared" si="114"/>
        <v>0</v>
      </c>
      <c r="AJ178" s="84">
        <f t="shared" si="114"/>
        <v>0</v>
      </c>
      <c r="AK178" s="84">
        <f t="shared" si="114"/>
        <v>0</v>
      </c>
      <c r="AL178" s="84">
        <f t="shared" si="114"/>
        <v>0</v>
      </c>
      <c r="AM178" s="84">
        <f t="shared" si="114"/>
        <v>0</v>
      </c>
      <c r="AN178" s="84">
        <f t="shared" si="114"/>
        <v>0</v>
      </c>
      <c r="AO178" s="84">
        <f t="shared" si="114"/>
        <v>0</v>
      </c>
      <c r="AP178" s="84">
        <f t="shared" si="114"/>
        <v>0</v>
      </c>
      <c r="AQ178" s="84">
        <f t="shared" si="114"/>
        <v>0</v>
      </c>
      <c r="AR178" s="84">
        <f t="shared" si="114"/>
        <v>0</v>
      </c>
      <c r="AS178" s="84">
        <f t="shared" si="114"/>
        <v>0</v>
      </c>
      <c r="AT178" s="84">
        <f t="shared" si="114"/>
        <v>0</v>
      </c>
      <c r="AU178" s="84">
        <f t="shared" si="114"/>
        <v>0</v>
      </c>
      <c r="AV178" s="84">
        <f t="shared" si="114"/>
        <v>0</v>
      </c>
      <c r="AW178" s="84">
        <f t="shared" si="114"/>
        <v>0</v>
      </c>
      <c r="AX178" s="142"/>
      <c r="AY178" s="84">
        <f>SUM(AY179:AY180)</f>
        <v>68505.3</v>
      </c>
      <c r="AZ178" s="84">
        <f>SUM(AZ179:AZ180)</f>
        <v>68428</v>
      </c>
      <c r="BA178" s="84">
        <f t="shared" si="105"/>
        <v>-77.30000000000291</v>
      </c>
    </row>
    <row r="179" spans="1:53" ht="31.5">
      <c r="A179" s="44" t="s">
        <v>399</v>
      </c>
      <c r="B179" s="45" t="s">
        <v>389</v>
      </c>
      <c r="C179" s="45" t="s">
        <v>389</v>
      </c>
      <c r="D179" s="45" t="s">
        <v>54</v>
      </c>
      <c r="E179" s="45">
        <v>327</v>
      </c>
      <c r="F179" s="84">
        <v>47828</v>
      </c>
      <c r="G179" s="84">
        <f>F179+H179</f>
        <v>35438</v>
      </c>
      <c r="H179" s="84">
        <f t="shared" si="103"/>
        <v>-12390</v>
      </c>
      <c r="I179" s="84"/>
      <c r="J179" s="84">
        <v>-1879</v>
      </c>
      <c r="K179" s="84"/>
      <c r="L179" s="84"/>
      <c r="M179" s="84">
        <v>3901</v>
      </c>
      <c r="N179" s="84">
        <v>-14412</v>
      </c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142"/>
      <c r="AY179" s="84">
        <v>47786</v>
      </c>
      <c r="AZ179" s="84">
        <v>47828</v>
      </c>
      <c r="BA179" s="84">
        <f t="shared" si="105"/>
        <v>42</v>
      </c>
    </row>
    <row r="180" spans="1:53" ht="31.5">
      <c r="A180" s="44" t="s">
        <v>55</v>
      </c>
      <c r="B180" s="45" t="s">
        <v>389</v>
      </c>
      <c r="C180" s="45" t="s">
        <v>389</v>
      </c>
      <c r="D180" s="45" t="s">
        <v>54</v>
      </c>
      <c r="E180" s="45">
        <v>447</v>
      </c>
      <c r="F180" s="84">
        <v>20600</v>
      </c>
      <c r="G180" s="84">
        <f>F180+H180</f>
        <v>20600</v>
      </c>
      <c r="H180" s="84">
        <f t="shared" si="103"/>
        <v>0</v>
      </c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142"/>
      <c r="AY180" s="84">
        <v>20719.3</v>
      </c>
      <c r="AZ180" s="84">
        <v>20600</v>
      </c>
      <c r="BA180" s="84">
        <f t="shared" si="105"/>
        <v>-119.29999999999927</v>
      </c>
    </row>
    <row r="181" spans="1:53" ht="47.25">
      <c r="A181" s="44" t="s">
        <v>56</v>
      </c>
      <c r="B181" s="45" t="s">
        <v>389</v>
      </c>
      <c r="C181" s="45" t="s">
        <v>389</v>
      </c>
      <c r="D181" s="45" t="s">
        <v>57</v>
      </c>
      <c r="E181" s="45" t="s">
        <v>367</v>
      </c>
      <c r="F181" s="84">
        <f>F182</f>
        <v>16037</v>
      </c>
      <c r="G181" s="84">
        <f>G182</f>
        <v>27898</v>
      </c>
      <c r="H181" s="84">
        <f t="shared" si="103"/>
        <v>11861</v>
      </c>
      <c r="I181" s="84">
        <f aca="true" t="shared" si="115" ref="I181:AZ183">I182</f>
        <v>939</v>
      </c>
      <c r="J181" s="84">
        <f t="shared" si="115"/>
        <v>2580</v>
      </c>
      <c r="K181" s="84">
        <f t="shared" si="115"/>
        <v>0</v>
      </c>
      <c r="L181" s="84">
        <f t="shared" si="115"/>
        <v>0</v>
      </c>
      <c r="M181" s="84">
        <f t="shared" si="115"/>
        <v>-2411</v>
      </c>
      <c r="N181" s="84">
        <f t="shared" si="115"/>
        <v>0</v>
      </c>
      <c r="O181" s="84">
        <f t="shared" si="115"/>
        <v>10753</v>
      </c>
      <c r="P181" s="84">
        <f t="shared" si="115"/>
        <v>0</v>
      </c>
      <c r="Q181" s="84">
        <f t="shared" si="115"/>
        <v>0</v>
      </c>
      <c r="R181" s="84">
        <f t="shared" si="115"/>
        <v>0</v>
      </c>
      <c r="S181" s="84">
        <f t="shared" si="115"/>
        <v>0</v>
      </c>
      <c r="T181" s="84">
        <f t="shared" si="115"/>
        <v>0</v>
      </c>
      <c r="U181" s="84">
        <f t="shared" si="115"/>
        <v>0</v>
      </c>
      <c r="V181" s="84">
        <f t="shared" si="115"/>
        <v>0</v>
      </c>
      <c r="W181" s="84">
        <f t="shared" si="115"/>
        <v>0</v>
      </c>
      <c r="X181" s="84">
        <f t="shared" si="115"/>
        <v>0</v>
      </c>
      <c r="Y181" s="84">
        <f t="shared" si="115"/>
        <v>0</v>
      </c>
      <c r="Z181" s="84">
        <f t="shared" si="115"/>
        <v>0</v>
      </c>
      <c r="AA181" s="84">
        <f t="shared" si="115"/>
        <v>0</v>
      </c>
      <c r="AB181" s="84">
        <f t="shared" si="115"/>
        <v>0</v>
      </c>
      <c r="AC181" s="84">
        <f t="shared" si="115"/>
        <v>0</v>
      </c>
      <c r="AD181" s="84">
        <f t="shared" si="115"/>
        <v>0</v>
      </c>
      <c r="AE181" s="84">
        <f t="shared" si="115"/>
        <v>0</v>
      </c>
      <c r="AF181" s="84">
        <f t="shared" si="115"/>
        <v>0</v>
      </c>
      <c r="AG181" s="84">
        <f t="shared" si="115"/>
        <v>0</v>
      </c>
      <c r="AH181" s="84">
        <f t="shared" si="115"/>
        <v>0</v>
      </c>
      <c r="AI181" s="84">
        <f t="shared" si="115"/>
        <v>0</v>
      </c>
      <c r="AJ181" s="84">
        <f t="shared" si="115"/>
        <v>0</v>
      </c>
      <c r="AK181" s="84">
        <f t="shared" si="115"/>
        <v>0</v>
      </c>
      <c r="AL181" s="84">
        <f t="shared" si="115"/>
        <v>0</v>
      </c>
      <c r="AM181" s="84">
        <f t="shared" si="115"/>
        <v>0</v>
      </c>
      <c r="AN181" s="84">
        <f t="shared" si="115"/>
        <v>0</v>
      </c>
      <c r="AO181" s="84">
        <f t="shared" si="115"/>
        <v>0</v>
      </c>
      <c r="AP181" s="84">
        <f t="shared" si="115"/>
        <v>0</v>
      </c>
      <c r="AQ181" s="84">
        <f t="shared" si="115"/>
        <v>0</v>
      </c>
      <c r="AR181" s="84">
        <f t="shared" si="115"/>
        <v>0</v>
      </c>
      <c r="AS181" s="84">
        <f t="shared" si="115"/>
        <v>0</v>
      </c>
      <c r="AT181" s="84">
        <f t="shared" si="115"/>
        <v>0</v>
      </c>
      <c r="AU181" s="84">
        <f t="shared" si="115"/>
        <v>0</v>
      </c>
      <c r="AV181" s="84">
        <f t="shared" si="115"/>
        <v>0</v>
      </c>
      <c r="AW181" s="84">
        <f t="shared" si="115"/>
        <v>0</v>
      </c>
      <c r="AX181" s="142"/>
      <c r="AY181" s="84">
        <f t="shared" si="115"/>
        <v>16037</v>
      </c>
      <c r="AZ181" s="84">
        <f t="shared" si="115"/>
        <v>16037</v>
      </c>
      <c r="BA181" s="84">
        <f t="shared" si="105"/>
        <v>0</v>
      </c>
    </row>
    <row r="182" spans="1:53" ht="31.5">
      <c r="A182" s="44" t="s">
        <v>58</v>
      </c>
      <c r="B182" s="45" t="s">
        <v>389</v>
      </c>
      <c r="C182" s="45" t="s">
        <v>389</v>
      </c>
      <c r="D182" s="45" t="s">
        <v>59</v>
      </c>
      <c r="E182" s="45">
        <v>452</v>
      </c>
      <c r="F182" s="84">
        <v>16037</v>
      </c>
      <c r="G182" s="84">
        <f>F182+H182</f>
        <v>27898</v>
      </c>
      <c r="H182" s="84">
        <f t="shared" si="103"/>
        <v>11861</v>
      </c>
      <c r="I182" s="84">
        <v>939</v>
      </c>
      <c r="J182" s="84">
        <v>2580</v>
      </c>
      <c r="K182" s="84"/>
      <c r="L182" s="84"/>
      <c r="M182" s="84">
        <v>-2411</v>
      </c>
      <c r="N182" s="84"/>
      <c r="O182" s="84">
        <v>10753</v>
      </c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142"/>
      <c r="AY182" s="84">
        <v>16037</v>
      </c>
      <c r="AZ182" s="84">
        <v>16037</v>
      </c>
      <c r="BA182" s="84">
        <f t="shared" si="105"/>
        <v>0</v>
      </c>
    </row>
    <row r="183" spans="1:53" ht="47.25">
      <c r="A183" s="44" t="s">
        <v>649</v>
      </c>
      <c r="B183" s="45" t="s">
        <v>389</v>
      </c>
      <c r="C183" s="45" t="s">
        <v>389</v>
      </c>
      <c r="D183" s="45" t="s">
        <v>647</v>
      </c>
      <c r="E183" s="45" t="s">
        <v>367</v>
      </c>
      <c r="F183" s="84">
        <f>F184</f>
        <v>0</v>
      </c>
      <c r="G183" s="84">
        <f>G184</f>
        <v>30224</v>
      </c>
      <c r="H183" s="84">
        <f>SUM(I183:AX183)</f>
        <v>30224</v>
      </c>
      <c r="I183" s="84">
        <f t="shared" si="115"/>
        <v>2310</v>
      </c>
      <c r="J183" s="84">
        <f t="shared" si="115"/>
        <v>13502</v>
      </c>
      <c r="K183" s="84">
        <f t="shared" si="115"/>
        <v>0</v>
      </c>
      <c r="L183" s="84">
        <f t="shared" si="115"/>
        <v>0</v>
      </c>
      <c r="M183" s="84">
        <f t="shared" si="115"/>
        <v>0</v>
      </c>
      <c r="N183" s="84">
        <f t="shared" si="115"/>
        <v>14412</v>
      </c>
      <c r="O183" s="84">
        <f t="shared" si="115"/>
        <v>0</v>
      </c>
      <c r="P183" s="84">
        <f t="shared" si="115"/>
        <v>0</v>
      </c>
      <c r="Q183" s="84">
        <f t="shared" si="115"/>
        <v>0</v>
      </c>
      <c r="R183" s="84">
        <f t="shared" si="115"/>
        <v>0</v>
      </c>
      <c r="S183" s="84">
        <f t="shared" si="115"/>
        <v>0</v>
      </c>
      <c r="T183" s="84">
        <f t="shared" si="115"/>
        <v>0</v>
      </c>
      <c r="U183" s="84">
        <f t="shared" si="115"/>
        <v>0</v>
      </c>
      <c r="V183" s="84">
        <f t="shared" si="115"/>
        <v>0</v>
      </c>
      <c r="W183" s="84">
        <f t="shared" si="115"/>
        <v>0</v>
      </c>
      <c r="X183" s="84">
        <f t="shared" si="115"/>
        <v>0</v>
      </c>
      <c r="Y183" s="84">
        <f t="shared" si="115"/>
        <v>0</v>
      </c>
      <c r="Z183" s="84">
        <f t="shared" si="115"/>
        <v>0</v>
      </c>
      <c r="AA183" s="84">
        <f t="shared" si="115"/>
        <v>0</v>
      </c>
      <c r="AB183" s="84">
        <f t="shared" si="115"/>
        <v>0</v>
      </c>
      <c r="AC183" s="84">
        <f t="shared" si="115"/>
        <v>0</v>
      </c>
      <c r="AD183" s="84">
        <f t="shared" si="115"/>
        <v>0</v>
      </c>
      <c r="AE183" s="84">
        <f t="shared" si="115"/>
        <v>0</v>
      </c>
      <c r="AF183" s="84">
        <f t="shared" si="115"/>
        <v>0</v>
      </c>
      <c r="AG183" s="84">
        <f t="shared" si="115"/>
        <v>0</v>
      </c>
      <c r="AH183" s="84">
        <f t="shared" si="115"/>
        <v>0</v>
      </c>
      <c r="AI183" s="84">
        <f t="shared" si="115"/>
        <v>0</v>
      </c>
      <c r="AJ183" s="84">
        <f t="shared" si="115"/>
        <v>0</v>
      </c>
      <c r="AK183" s="84">
        <f t="shared" si="115"/>
        <v>0</v>
      </c>
      <c r="AL183" s="84">
        <f t="shared" si="115"/>
        <v>0</v>
      </c>
      <c r="AM183" s="84">
        <f t="shared" si="115"/>
        <v>0</v>
      </c>
      <c r="AN183" s="84">
        <f t="shared" si="115"/>
        <v>0</v>
      </c>
      <c r="AO183" s="84">
        <f t="shared" si="115"/>
        <v>0</v>
      </c>
      <c r="AP183" s="84">
        <f t="shared" si="115"/>
        <v>0</v>
      </c>
      <c r="AQ183" s="84">
        <f t="shared" si="115"/>
        <v>0</v>
      </c>
      <c r="AR183" s="84">
        <f t="shared" si="115"/>
        <v>0</v>
      </c>
      <c r="AS183" s="84">
        <f t="shared" si="115"/>
        <v>0</v>
      </c>
      <c r="AT183" s="84">
        <f t="shared" si="115"/>
        <v>0</v>
      </c>
      <c r="AU183" s="84">
        <f t="shared" si="115"/>
        <v>0</v>
      </c>
      <c r="AV183" s="84">
        <f t="shared" si="115"/>
        <v>0</v>
      </c>
      <c r="AW183" s="84">
        <f t="shared" si="115"/>
        <v>0</v>
      </c>
      <c r="AX183" s="142"/>
      <c r="AY183" s="84">
        <f t="shared" si="115"/>
        <v>16037</v>
      </c>
      <c r="AZ183" s="84">
        <f t="shared" si="115"/>
        <v>16037</v>
      </c>
      <c r="BA183" s="84">
        <f>AZ183-AY183</f>
        <v>0</v>
      </c>
    </row>
    <row r="184" spans="1:53" ht="31.5">
      <c r="A184" s="44" t="s">
        <v>399</v>
      </c>
      <c r="B184" s="45" t="s">
        <v>389</v>
      </c>
      <c r="C184" s="45" t="s">
        <v>389</v>
      </c>
      <c r="D184" s="45" t="s">
        <v>648</v>
      </c>
      <c r="E184" s="45" t="s">
        <v>400</v>
      </c>
      <c r="F184" s="84"/>
      <c r="G184" s="84">
        <f>F184+H184</f>
        <v>30224</v>
      </c>
      <c r="H184" s="84">
        <f>SUM(I184:AX184)</f>
        <v>30224</v>
      </c>
      <c r="I184" s="84">
        <v>2310</v>
      </c>
      <c r="J184" s="84">
        <v>13502</v>
      </c>
      <c r="K184" s="84"/>
      <c r="L184" s="84"/>
      <c r="M184" s="84"/>
      <c r="N184" s="84">
        <v>14412</v>
      </c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142"/>
      <c r="AY184" s="84">
        <v>16037</v>
      </c>
      <c r="AZ184" s="84">
        <v>16037</v>
      </c>
      <c r="BA184" s="84">
        <f>AZ184-AY184</f>
        <v>0</v>
      </c>
    </row>
    <row r="185" spans="1:53" s="43" customFormat="1" ht="31.5">
      <c r="A185" s="46" t="s">
        <v>248</v>
      </c>
      <c r="B185" s="42" t="s">
        <v>389</v>
      </c>
      <c r="C185" s="42" t="s">
        <v>420</v>
      </c>
      <c r="D185" s="42" t="s">
        <v>366</v>
      </c>
      <c r="E185" s="42" t="s">
        <v>367</v>
      </c>
      <c r="F185" s="85">
        <f>F186+F190+F192+F194+F196+F189</f>
        <v>80675</v>
      </c>
      <c r="G185" s="85">
        <f aca="true" t="shared" si="116" ref="G185:BA185">G186+G190+G192+G194+G196+G189</f>
        <v>80166</v>
      </c>
      <c r="H185" s="85">
        <f t="shared" si="116"/>
        <v>-509</v>
      </c>
      <c r="I185" s="85">
        <f t="shared" si="116"/>
        <v>0</v>
      </c>
      <c r="J185" s="85">
        <f t="shared" si="116"/>
        <v>163</v>
      </c>
      <c r="K185" s="85">
        <f t="shared" si="116"/>
        <v>0</v>
      </c>
      <c r="L185" s="85">
        <f t="shared" si="116"/>
        <v>0</v>
      </c>
      <c r="M185" s="85">
        <f t="shared" si="116"/>
        <v>3328</v>
      </c>
      <c r="N185" s="85">
        <f t="shared" si="116"/>
        <v>-5000</v>
      </c>
      <c r="O185" s="85">
        <f t="shared" si="116"/>
        <v>0</v>
      </c>
      <c r="P185" s="85">
        <f t="shared" si="116"/>
        <v>0</v>
      </c>
      <c r="Q185" s="85">
        <f t="shared" si="116"/>
        <v>0</v>
      </c>
      <c r="R185" s="85">
        <f t="shared" si="116"/>
        <v>1000</v>
      </c>
      <c r="S185" s="85">
        <f t="shared" si="116"/>
        <v>0</v>
      </c>
      <c r="T185" s="85">
        <f t="shared" si="116"/>
        <v>0</v>
      </c>
      <c r="U185" s="85">
        <f t="shared" si="116"/>
        <v>0</v>
      </c>
      <c r="V185" s="85">
        <f t="shared" si="116"/>
        <v>0</v>
      </c>
      <c r="W185" s="85">
        <f t="shared" si="116"/>
        <v>0</v>
      </c>
      <c r="X185" s="85">
        <f t="shared" si="116"/>
        <v>0</v>
      </c>
      <c r="Y185" s="85">
        <f t="shared" si="116"/>
        <v>0</v>
      </c>
      <c r="Z185" s="85">
        <f t="shared" si="116"/>
        <v>0</v>
      </c>
      <c r="AA185" s="85">
        <f t="shared" si="116"/>
        <v>0</v>
      </c>
      <c r="AB185" s="85">
        <f t="shared" si="116"/>
        <v>0</v>
      </c>
      <c r="AC185" s="85">
        <f t="shared" si="116"/>
        <v>0</v>
      </c>
      <c r="AD185" s="85">
        <f t="shared" si="116"/>
        <v>0</v>
      </c>
      <c r="AE185" s="85">
        <f t="shared" si="116"/>
        <v>0</v>
      </c>
      <c r="AF185" s="85">
        <f t="shared" si="116"/>
        <v>0</v>
      </c>
      <c r="AG185" s="85">
        <f t="shared" si="116"/>
        <v>0</v>
      </c>
      <c r="AH185" s="85">
        <f t="shared" si="116"/>
        <v>0</v>
      </c>
      <c r="AI185" s="85">
        <f t="shared" si="116"/>
        <v>0</v>
      </c>
      <c r="AJ185" s="85">
        <f t="shared" si="116"/>
        <v>0</v>
      </c>
      <c r="AK185" s="85">
        <f t="shared" si="116"/>
        <v>0</v>
      </c>
      <c r="AL185" s="85">
        <f t="shared" si="116"/>
        <v>0</v>
      </c>
      <c r="AM185" s="85">
        <f t="shared" si="116"/>
        <v>0</v>
      </c>
      <c r="AN185" s="85">
        <f t="shared" si="116"/>
        <v>0</v>
      </c>
      <c r="AO185" s="85">
        <f t="shared" si="116"/>
        <v>0</v>
      </c>
      <c r="AP185" s="85">
        <f t="shared" si="116"/>
        <v>0</v>
      </c>
      <c r="AQ185" s="85">
        <f t="shared" si="116"/>
        <v>0</v>
      </c>
      <c r="AR185" s="85">
        <f t="shared" si="116"/>
        <v>0</v>
      </c>
      <c r="AS185" s="85">
        <f t="shared" si="116"/>
        <v>0</v>
      </c>
      <c r="AT185" s="85">
        <f t="shared" si="116"/>
        <v>0</v>
      </c>
      <c r="AU185" s="85">
        <f t="shared" si="116"/>
        <v>0</v>
      </c>
      <c r="AV185" s="85">
        <f t="shared" si="116"/>
        <v>0</v>
      </c>
      <c r="AW185" s="85">
        <f t="shared" si="116"/>
        <v>0</v>
      </c>
      <c r="AX185" s="85">
        <f t="shared" si="116"/>
        <v>0</v>
      </c>
      <c r="AY185" s="85">
        <f t="shared" si="116"/>
        <v>71895</v>
      </c>
      <c r="AZ185" s="85">
        <f t="shared" si="116"/>
        <v>78175</v>
      </c>
      <c r="BA185" s="85">
        <f t="shared" si="116"/>
        <v>6280</v>
      </c>
    </row>
    <row r="186" spans="1:53" ht="31.5">
      <c r="A186" s="44" t="s">
        <v>201</v>
      </c>
      <c r="B186" s="45" t="s">
        <v>389</v>
      </c>
      <c r="C186" s="45" t="s">
        <v>420</v>
      </c>
      <c r="D186" s="45" t="s">
        <v>373</v>
      </c>
      <c r="E186" s="45" t="s">
        <v>367</v>
      </c>
      <c r="F186" s="84">
        <f>F187</f>
        <v>11807</v>
      </c>
      <c r="G186" s="84">
        <f>G187</f>
        <v>11807</v>
      </c>
      <c r="H186" s="84">
        <f t="shared" si="103"/>
        <v>0</v>
      </c>
      <c r="I186" s="84">
        <f aca="true" t="shared" si="117" ref="I186:AZ186">I187</f>
        <v>0</v>
      </c>
      <c r="J186" s="84">
        <f t="shared" si="117"/>
        <v>0</v>
      </c>
      <c r="K186" s="84">
        <f t="shared" si="117"/>
        <v>0</v>
      </c>
      <c r="L186" s="84">
        <f t="shared" si="117"/>
        <v>0</v>
      </c>
      <c r="M186" s="84">
        <f t="shared" si="117"/>
        <v>0</v>
      </c>
      <c r="N186" s="84">
        <f t="shared" si="117"/>
        <v>0</v>
      </c>
      <c r="O186" s="84">
        <f t="shared" si="117"/>
        <v>0</v>
      </c>
      <c r="P186" s="84">
        <f t="shared" si="117"/>
        <v>0</v>
      </c>
      <c r="Q186" s="84">
        <f t="shared" si="117"/>
        <v>0</v>
      </c>
      <c r="R186" s="84">
        <f t="shared" si="117"/>
        <v>0</v>
      </c>
      <c r="S186" s="84">
        <f t="shared" si="117"/>
        <v>0</v>
      </c>
      <c r="T186" s="84">
        <f t="shared" si="117"/>
        <v>0</v>
      </c>
      <c r="U186" s="84">
        <f t="shared" si="117"/>
        <v>0</v>
      </c>
      <c r="V186" s="84">
        <f t="shared" si="117"/>
        <v>0</v>
      </c>
      <c r="W186" s="84">
        <f t="shared" si="117"/>
        <v>0</v>
      </c>
      <c r="X186" s="84">
        <f t="shared" si="117"/>
        <v>0</v>
      </c>
      <c r="Y186" s="84">
        <f t="shared" si="117"/>
        <v>0</v>
      </c>
      <c r="Z186" s="84">
        <f t="shared" si="117"/>
        <v>0</v>
      </c>
      <c r="AA186" s="84">
        <f t="shared" si="117"/>
        <v>0</v>
      </c>
      <c r="AB186" s="84">
        <f t="shared" si="117"/>
        <v>0</v>
      </c>
      <c r="AC186" s="84">
        <f t="shared" si="117"/>
        <v>0</v>
      </c>
      <c r="AD186" s="84">
        <f t="shared" si="117"/>
        <v>0</v>
      </c>
      <c r="AE186" s="84">
        <f t="shared" si="117"/>
        <v>0</v>
      </c>
      <c r="AF186" s="84">
        <f t="shared" si="117"/>
        <v>0</v>
      </c>
      <c r="AG186" s="84">
        <f t="shared" si="117"/>
        <v>0</v>
      </c>
      <c r="AH186" s="84">
        <f t="shared" si="117"/>
        <v>0</v>
      </c>
      <c r="AI186" s="84">
        <f t="shared" si="117"/>
        <v>0</v>
      </c>
      <c r="AJ186" s="84">
        <f t="shared" si="117"/>
        <v>0</v>
      </c>
      <c r="AK186" s="84">
        <f t="shared" si="117"/>
        <v>0</v>
      </c>
      <c r="AL186" s="84">
        <f t="shared" si="117"/>
        <v>0</v>
      </c>
      <c r="AM186" s="84">
        <f t="shared" si="117"/>
        <v>0</v>
      </c>
      <c r="AN186" s="84">
        <f t="shared" si="117"/>
        <v>0</v>
      </c>
      <c r="AO186" s="84">
        <f t="shared" si="117"/>
        <v>0</v>
      </c>
      <c r="AP186" s="84">
        <f t="shared" si="117"/>
        <v>0</v>
      </c>
      <c r="AQ186" s="84">
        <f t="shared" si="117"/>
        <v>0</v>
      </c>
      <c r="AR186" s="84">
        <f t="shared" si="117"/>
        <v>0</v>
      </c>
      <c r="AS186" s="84">
        <f t="shared" si="117"/>
        <v>0</v>
      </c>
      <c r="AT186" s="84">
        <f t="shared" si="117"/>
        <v>0</v>
      </c>
      <c r="AU186" s="84">
        <f t="shared" si="117"/>
        <v>0</v>
      </c>
      <c r="AV186" s="84">
        <f t="shared" si="117"/>
        <v>0</v>
      </c>
      <c r="AW186" s="84">
        <f t="shared" si="117"/>
        <v>0</v>
      </c>
      <c r="AX186" s="142"/>
      <c r="AY186" s="84">
        <f t="shared" si="117"/>
        <v>11727</v>
      </c>
      <c r="AZ186" s="84">
        <f t="shared" si="117"/>
        <v>11807</v>
      </c>
      <c r="BA186" s="84">
        <f t="shared" si="105"/>
        <v>80</v>
      </c>
    </row>
    <row r="187" spans="1:53" ht="15.75">
      <c r="A187" s="44" t="s">
        <v>378</v>
      </c>
      <c r="B187" s="45" t="s">
        <v>389</v>
      </c>
      <c r="C187" s="45" t="s">
        <v>420</v>
      </c>
      <c r="D187" s="45" t="s">
        <v>373</v>
      </c>
      <c r="E187" s="45" t="s">
        <v>379</v>
      </c>
      <c r="F187" s="84">
        <v>11807</v>
      </c>
      <c r="G187" s="84">
        <f>F187+H187</f>
        <v>11807</v>
      </c>
      <c r="H187" s="84">
        <f t="shared" si="103"/>
        <v>0</v>
      </c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142"/>
      <c r="AY187" s="84">
        <v>11727</v>
      </c>
      <c r="AZ187" s="84">
        <v>11807</v>
      </c>
      <c r="BA187" s="84">
        <f t="shared" si="105"/>
        <v>80</v>
      </c>
    </row>
    <row r="188" spans="1:53" ht="31.5">
      <c r="A188" s="44" t="s">
        <v>429</v>
      </c>
      <c r="B188" s="45" t="s">
        <v>389</v>
      </c>
      <c r="C188" s="45" t="s">
        <v>420</v>
      </c>
      <c r="D188" s="45" t="s">
        <v>430</v>
      </c>
      <c r="E188" s="45" t="s">
        <v>367</v>
      </c>
      <c r="F188" s="84">
        <f>F189</f>
        <v>5000</v>
      </c>
      <c r="G188" s="84">
        <f>G189</f>
        <v>0</v>
      </c>
      <c r="H188" s="84">
        <f t="shared" si="103"/>
        <v>-5000</v>
      </c>
      <c r="I188" s="84">
        <f aca="true" t="shared" si="118" ref="I188:AZ188">I189</f>
        <v>0</v>
      </c>
      <c r="J188" s="84">
        <f t="shared" si="118"/>
        <v>0</v>
      </c>
      <c r="K188" s="84">
        <f t="shared" si="118"/>
        <v>0</v>
      </c>
      <c r="L188" s="84">
        <f t="shared" si="118"/>
        <v>0</v>
      </c>
      <c r="M188" s="84">
        <f t="shared" si="118"/>
        <v>0</v>
      </c>
      <c r="N188" s="84">
        <f t="shared" si="118"/>
        <v>-5000</v>
      </c>
      <c r="O188" s="84">
        <f t="shared" si="118"/>
        <v>0</v>
      </c>
      <c r="P188" s="84">
        <f t="shared" si="118"/>
        <v>0</v>
      </c>
      <c r="Q188" s="84">
        <f t="shared" si="118"/>
        <v>0</v>
      </c>
      <c r="R188" s="84">
        <f t="shared" si="118"/>
        <v>0</v>
      </c>
      <c r="S188" s="84">
        <f t="shared" si="118"/>
        <v>0</v>
      </c>
      <c r="T188" s="84">
        <f t="shared" si="118"/>
        <v>0</v>
      </c>
      <c r="U188" s="84">
        <f t="shared" si="118"/>
        <v>0</v>
      </c>
      <c r="V188" s="84">
        <f t="shared" si="118"/>
        <v>0</v>
      </c>
      <c r="W188" s="84">
        <f t="shared" si="118"/>
        <v>0</v>
      </c>
      <c r="X188" s="84">
        <f t="shared" si="118"/>
        <v>0</v>
      </c>
      <c r="Y188" s="84">
        <f t="shared" si="118"/>
        <v>0</v>
      </c>
      <c r="Z188" s="84">
        <f t="shared" si="118"/>
        <v>0</v>
      </c>
      <c r="AA188" s="84">
        <f t="shared" si="118"/>
        <v>0</v>
      </c>
      <c r="AB188" s="84">
        <f t="shared" si="118"/>
        <v>0</v>
      </c>
      <c r="AC188" s="84">
        <f t="shared" si="118"/>
        <v>0</v>
      </c>
      <c r="AD188" s="84">
        <f t="shared" si="118"/>
        <v>0</v>
      </c>
      <c r="AE188" s="84">
        <f t="shared" si="118"/>
        <v>0</v>
      </c>
      <c r="AF188" s="84">
        <f t="shared" si="118"/>
        <v>0</v>
      </c>
      <c r="AG188" s="84">
        <f t="shared" si="118"/>
        <v>0</v>
      </c>
      <c r="AH188" s="84">
        <f t="shared" si="118"/>
        <v>0</v>
      </c>
      <c r="AI188" s="84">
        <f t="shared" si="118"/>
        <v>0</v>
      </c>
      <c r="AJ188" s="84">
        <f t="shared" si="118"/>
        <v>0</v>
      </c>
      <c r="AK188" s="84">
        <f t="shared" si="118"/>
        <v>0</v>
      </c>
      <c r="AL188" s="84">
        <f t="shared" si="118"/>
        <v>0</v>
      </c>
      <c r="AM188" s="84">
        <f t="shared" si="118"/>
        <v>0</v>
      </c>
      <c r="AN188" s="84">
        <f t="shared" si="118"/>
        <v>0</v>
      </c>
      <c r="AO188" s="84">
        <f t="shared" si="118"/>
        <v>0</v>
      </c>
      <c r="AP188" s="84">
        <f t="shared" si="118"/>
        <v>0</v>
      </c>
      <c r="AQ188" s="84">
        <f t="shared" si="118"/>
        <v>0</v>
      </c>
      <c r="AR188" s="84">
        <f t="shared" si="118"/>
        <v>0</v>
      </c>
      <c r="AS188" s="84">
        <f t="shared" si="118"/>
        <v>0</v>
      </c>
      <c r="AT188" s="84">
        <f t="shared" si="118"/>
        <v>0</v>
      </c>
      <c r="AU188" s="84">
        <f t="shared" si="118"/>
        <v>0</v>
      </c>
      <c r="AV188" s="84">
        <f t="shared" si="118"/>
        <v>0</v>
      </c>
      <c r="AW188" s="84">
        <f t="shared" si="118"/>
        <v>0</v>
      </c>
      <c r="AX188" s="142"/>
      <c r="AY188" s="84">
        <f t="shared" si="118"/>
        <v>2500</v>
      </c>
      <c r="AZ188" s="84">
        <f t="shared" si="118"/>
        <v>2500</v>
      </c>
      <c r="BA188" s="84">
        <f t="shared" si="105"/>
        <v>0</v>
      </c>
    </row>
    <row r="189" spans="1:53" ht="31.5">
      <c r="A189" s="44" t="s">
        <v>431</v>
      </c>
      <c r="B189" s="45" t="s">
        <v>389</v>
      </c>
      <c r="C189" s="45" t="s">
        <v>420</v>
      </c>
      <c r="D189" s="45" t="s">
        <v>432</v>
      </c>
      <c r="E189" s="45" t="s">
        <v>8</v>
      </c>
      <c r="F189" s="84">
        <v>5000</v>
      </c>
      <c r="G189" s="84">
        <f>F189+H189</f>
        <v>0</v>
      </c>
      <c r="H189" s="84">
        <f t="shared" si="103"/>
        <v>-5000</v>
      </c>
      <c r="I189" s="84"/>
      <c r="J189" s="84"/>
      <c r="K189" s="84"/>
      <c r="L189" s="84"/>
      <c r="M189" s="84"/>
      <c r="N189" s="84">
        <v>-5000</v>
      </c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142"/>
      <c r="AY189" s="84">
        <v>2500</v>
      </c>
      <c r="AZ189" s="84">
        <v>2500</v>
      </c>
      <c r="BA189" s="84">
        <f t="shared" si="105"/>
        <v>0</v>
      </c>
    </row>
    <row r="190" spans="1:53" ht="47.25">
      <c r="A190" s="44" t="s">
        <v>60</v>
      </c>
      <c r="B190" s="45" t="s">
        <v>389</v>
      </c>
      <c r="C190" s="45" t="s">
        <v>420</v>
      </c>
      <c r="D190" s="45" t="s">
        <v>61</v>
      </c>
      <c r="E190" s="45" t="s">
        <v>367</v>
      </c>
      <c r="F190" s="84">
        <f>F191</f>
        <v>29945</v>
      </c>
      <c r="G190" s="84">
        <f>G191</f>
        <v>31520</v>
      </c>
      <c r="H190" s="84">
        <f t="shared" si="103"/>
        <v>1575</v>
      </c>
      <c r="I190" s="84">
        <f aca="true" t="shared" si="119" ref="I190:AZ190">I191</f>
        <v>0</v>
      </c>
      <c r="J190" s="84">
        <f t="shared" si="119"/>
        <v>84</v>
      </c>
      <c r="K190" s="84">
        <f t="shared" si="119"/>
        <v>0</v>
      </c>
      <c r="L190" s="84">
        <f t="shared" si="119"/>
        <v>0</v>
      </c>
      <c r="M190" s="84">
        <f t="shared" si="119"/>
        <v>1491</v>
      </c>
      <c r="N190" s="84">
        <f t="shared" si="119"/>
        <v>0</v>
      </c>
      <c r="O190" s="84">
        <f t="shared" si="119"/>
        <v>0</v>
      </c>
      <c r="P190" s="84">
        <f t="shared" si="119"/>
        <v>0</v>
      </c>
      <c r="Q190" s="84">
        <f t="shared" si="119"/>
        <v>0</v>
      </c>
      <c r="R190" s="84">
        <f t="shared" si="119"/>
        <v>0</v>
      </c>
      <c r="S190" s="84">
        <f t="shared" si="119"/>
        <v>0</v>
      </c>
      <c r="T190" s="84">
        <f t="shared" si="119"/>
        <v>0</v>
      </c>
      <c r="U190" s="84">
        <f t="shared" si="119"/>
        <v>0</v>
      </c>
      <c r="V190" s="84">
        <f t="shared" si="119"/>
        <v>0</v>
      </c>
      <c r="W190" s="84">
        <f t="shared" si="119"/>
        <v>0</v>
      </c>
      <c r="X190" s="84">
        <f t="shared" si="119"/>
        <v>0</v>
      </c>
      <c r="Y190" s="84">
        <f t="shared" si="119"/>
        <v>0</v>
      </c>
      <c r="Z190" s="84">
        <f t="shared" si="119"/>
        <v>0</v>
      </c>
      <c r="AA190" s="84">
        <f t="shared" si="119"/>
        <v>0</v>
      </c>
      <c r="AB190" s="84">
        <f t="shared" si="119"/>
        <v>0</v>
      </c>
      <c r="AC190" s="84">
        <f t="shared" si="119"/>
        <v>0</v>
      </c>
      <c r="AD190" s="84">
        <f t="shared" si="119"/>
        <v>0</v>
      </c>
      <c r="AE190" s="84">
        <f t="shared" si="119"/>
        <v>0</v>
      </c>
      <c r="AF190" s="84">
        <f t="shared" si="119"/>
        <v>0</v>
      </c>
      <c r="AG190" s="84">
        <f t="shared" si="119"/>
        <v>0</v>
      </c>
      <c r="AH190" s="84">
        <f t="shared" si="119"/>
        <v>0</v>
      </c>
      <c r="AI190" s="84">
        <f t="shared" si="119"/>
        <v>0</v>
      </c>
      <c r="AJ190" s="84">
        <f t="shared" si="119"/>
        <v>0</v>
      </c>
      <c r="AK190" s="84">
        <f t="shared" si="119"/>
        <v>0</v>
      </c>
      <c r="AL190" s="84">
        <f t="shared" si="119"/>
        <v>0</v>
      </c>
      <c r="AM190" s="84">
        <f t="shared" si="119"/>
        <v>0</v>
      </c>
      <c r="AN190" s="84">
        <f t="shared" si="119"/>
        <v>0</v>
      </c>
      <c r="AO190" s="84">
        <f t="shared" si="119"/>
        <v>0</v>
      </c>
      <c r="AP190" s="84">
        <f t="shared" si="119"/>
        <v>0</v>
      </c>
      <c r="AQ190" s="84">
        <f t="shared" si="119"/>
        <v>0</v>
      </c>
      <c r="AR190" s="84">
        <f t="shared" si="119"/>
        <v>0</v>
      </c>
      <c r="AS190" s="84">
        <f t="shared" si="119"/>
        <v>0</v>
      </c>
      <c r="AT190" s="84">
        <f t="shared" si="119"/>
        <v>0</v>
      </c>
      <c r="AU190" s="84">
        <f t="shared" si="119"/>
        <v>0</v>
      </c>
      <c r="AV190" s="84">
        <f t="shared" si="119"/>
        <v>0</v>
      </c>
      <c r="AW190" s="84">
        <f t="shared" si="119"/>
        <v>0</v>
      </c>
      <c r="AX190" s="142"/>
      <c r="AY190" s="84">
        <f t="shared" si="119"/>
        <v>30672.8</v>
      </c>
      <c r="AZ190" s="84">
        <f t="shared" si="119"/>
        <v>29945</v>
      </c>
      <c r="BA190" s="84">
        <f t="shared" si="105"/>
        <v>-727.7999999999993</v>
      </c>
    </row>
    <row r="191" spans="1:53" ht="31.5">
      <c r="A191" s="44" t="s">
        <v>399</v>
      </c>
      <c r="B191" s="45" t="s">
        <v>389</v>
      </c>
      <c r="C191" s="45" t="s">
        <v>420</v>
      </c>
      <c r="D191" s="45" t="s">
        <v>61</v>
      </c>
      <c r="E191" s="45">
        <v>327</v>
      </c>
      <c r="F191" s="84">
        <v>29945</v>
      </c>
      <c r="G191" s="84">
        <f>F191+H191</f>
        <v>31520</v>
      </c>
      <c r="H191" s="84">
        <f t="shared" si="103"/>
        <v>1575</v>
      </c>
      <c r="I191" s="84"/>
      <c r="J191" s="84">
        <v>84</v>
      </c>
      <c r="K191" s="84"/>
      <c r="L191" s="84"/>
      <c r="M191" s="84">
        <v>1491</v>
      </c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142"/>
      <c r="AY191" s="84">
        <v>30672.8</v>
      </c>
      <c r="AZ191" s="84">
        <v>29945</v>
      </c>
      <c r="BA191" s="84">
        <f t="shared" si="105"/>
        <v>-727.7999999999993</v>
      </c>
    </row>
    <row r="192" spans="1:53" ht="31.5">
      <c r="A192" s="44" t="s">
        <v>62</v>
      </c>
      <c r="B192" s="45" t="s">
        <v>389</v>
      </c>
      <c r="C192" s="45" t="s">
        <v>420</v>
      </c>
      <c r="D192" s="45" t="s">
        <v>63</v>
      </c>
      <c r="E192" s="45" t="s">
        <v>367</v>
      </c>
      <c r="F192" s="84">
        <f>F193</f>
        <v>3942</v>
      </c>
      <c r="G192" s="84">
        <f>G193</f>
        <v>3942</v>
      </c>
      <c r="H192" s="84">
        <f t="shared" si="103"/>
        <v>0</v>
      </c>
      <c r="I192" s="84">
        <f aca="true" t="shared" si="120" ref="I192:AZ192">I193</f>
        <v>0</v>
      </c>
      <c r="J192" s="84">
        <f t="shared" si="120"/>
        <v>0</v>
      </c>
      <c r="K192" s="84">
        <f t="shared" si="120"/>
        <v>0</v>
      </c>
      <c r="L192" s="84">
        <f t="shared" si="120"/>
        <v>0</v>
      </c>
      <c r="M192" s="84">
        <f t="shared" si="120"/>
        <v>0</v>
      </c>
      <c r="N192" s="84">
        <f t="shared" si="120"/>
        <v>0</v>
      </c>
      <c r="O192" s="84">
        <f t="shared" si="120"/>
        <v>0</v>
      </c>
      <c r="P192" s="84">
        <f t="shared" si="120"/>
        <v>0</v>
      </c>
      <c r="Q192" s="84">
        <f t="shared" si="120"/>
        <v>0</v>
      </c>
      <c r="R192" s="84">
        <f t="shared" si="120"/>
        <v>0</v>
      </c>
      <c r="S192" s="84">
        <f t="shared" si="120"/>
        <v>0</v>
      </c>
      <c r="T192" s="84">
        <f t="shared" si="120"/>
        <v>0</v>
      </c>
      <c r="U192" s="84">
        <f t="shared" si="120"/>
        <v>0</v>
      </c>
      <c r="V192" s="84">
        <f t="shared" si="120"/>
        <v>0</v>
      </c>
      <c r="W192" s="84">
        <f t="shared" si="120"/>
        <v>0</v>
      </c>
      <c r="X192" s="84">
        <f t="shared" si="120"/>
        <v>0</v>
      </c>
      <c r="Y192" s="84">
        <f t="shared" si="120"/>
        <v>0</v>
      </c>
      <c r="Z192" s="84">
        <f t="shared" si="120"/>
        <v>0</v>
      </c>
      <c r="AA192" s="84">
        <f t="shared" si="120"/>
        <v>0</v>
      </c>
      <c r="AB192" s="84">
        <f t="shared" si="120"/>
        <v>0</v>
      </c>
      <c r="AC192" s="84">
        <f t="shared" si="120"/>
        <v>0</v>
      </c>
      <c r="AD192" s="84">
        <f t="shared" si="120"/>
        <v>0</v>
      </c>
      <c r="AE192" s="84">
        <f t="shared" si="120"/>
        <v>0</v>
      </c>
      <c r="AF192" s="84">
        <f t="shared" si="120"/>
        <v>0</v>
      </c>
      <c r="AG192" s="84">
        <f t="shared" si="120"/>
        <v>0</v>
      </c>
      <c r="AH192" s="84">
        <f t="shared" si="120"/>
        <v>0</v>
      </c>
      <c r="AI192" s="84">
        <f t="shared" si="120"/>
        <v>0</v>
      </c>
      <c r="AJ192" s="84">
        <f t="shared" si="120"/>
        <v>0</v>
      </c>
      <c r="AK192" s="84">
        <f t="shared" si="120"/>
        <v>0</v>
      </c>
      <c r="AL192" s="84">
        <f t="shared" si="120"/>
        <v>0</v>
      </c>
      <c r="AM192" s="84">
        <f t="shared" si="120"/>
        <v>0</v>
      </c>
      <c r="AN192" s="84">
        <f t="shared" si="120"/>
        <v>0</v>
      </c>
      <c r="AO192" s="84">
        <f t="shared" si="120"/>
        <v>0</v>
      </c>
      <c r="AP192" s="84">
        <f t="shared" si="120"/>
        <v>0</v>
      </c>
      <c r="AQ192" s="84">
        <f t="shared" si="120"/>
        <v>0</v>
      </c>
      <c r="AR192" s="84">
        <f t="shared" si="120"/>
        <v>0</v>
      </c>
      <c r="AS192" s="84">
        <f t="shared" si="120"/>
        <v>0</v>
      </c>
      <c r="AT192" s="84">
        <f t="shared" si="120"/>
        <v>0</v>
      </c>
      <c r="AU192" s="84">
        <f t="shared" si="120"/>
        <v>0</v>
      </c>
      <c r="AV192" s="84">
        <f t="shared" si="120"/>
        <v>0</v>
      </c>
      <c r="AW192" s="84">
        <f t="shared" si="120"/>
        <v>0</v>
      </c>
      <c r="AX192" s="142"/>
      <c r="AY192" s="84">
        <f t="shared" si="120"/>
        <v>1672</v>
      </c>
      <c r="AZ192" s="84">
        <f t="shared" si="120"/>
        <v>3942</v>
      </c>
      <c r="BA192" s="84">
        <f t="shared" si="105"/>
        <v>2270</v>
      </c>
    </row>
    <row r="193" spans="1:53" ht="31.5">
      <c r="A193" s="44" t="s">
        <v>55</v>
      </c>
      <c r="B193" s="45" t="s">
        <v>389</v>
      </c>
      <c r="C193" s="45" t="s">
        <v>420</v>
      </c>
      <c r="D193" s="45" t="s">
        <v>63</v>
      </c>
      <c r="E193" s="45">
        <v>447</v>
      </c>
      <c r="F193" s="84">
        <v>3942</v>
      </c>
      <c r="G193" s="84">
        <f>F193+H193</f>
        <v>3942</v>
      </c>
      <c r="H193" s="84">
        <f t="shared" si="103"/>
        <v>0</v>
      </c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142"/>
      <c r="AY193" s="84">
        <v>1672</v>
      </c>
      <c r="AZ193" s="84">
        <v>3942</v>
      </c>
      <c r="BA193" s="84">
        <f t="shared" si="105"/>
        <v>2270</v>
      </c>
    </row>
    <row r="194" spans="1:53" ht="126">
      <c r="A194" s="44" t="s">
        <v>64</v>
      </c>
      <c r="B194" s="45" t="s">
        <v>389</v>
      </c>
      <c r="C194" s="45" t="s">
        <v>420</v>
      </c>
      <c r="D194" s="45" t="s">
        <v>65</v>
      </c>
      <c r="E194" s="45" t="s">
        <v>367</v>
      </c>
      <c r="F194" s="84">
        <f>F195</f>
        <v>29981</v>
      </c>
      <c r="G194" s="84">
        <f>G195</f>
        <v>32897</v>
      </c>
      <c r="H194" s="84">
        <f t="shared" si="103"/>
        <v>2916</v>
      </c>
      <c r="I194" s="84">
        <f aca="true" t="shared" si="121" ref="I194:AZ194">I195</f>
        <v>0</v>
      </c>
      <c r="J194" s="84">
        <f t="shared" si="121"/>
        <v>79</v>
      </c>
      <c r="K194" s="84">
        <f t="shared" si="121"/>
        <v>0</v>
      </c>
      <c r="L194" s="84">
        <f t="shared" si="121"/>
        <v>0</v>
      </c>
      <c r="M194" s="84">
        <f t="shared" si="121"/>
        <v>1837</v>
      </c>
      <c r="N194" s="84">
        <f t="shared" si="121"/>
        <v>0</v>
      </c>
      <c r="O194" s="84">
        <f t="shared" si="121"/>
        <v>0</v>
      </c>
      <c r="P194" s="84">
        <f t="shared" si="121"/>
        <v>0</v>
      </c>
      <c r="Q194" s="84">
        <f t="shared" si="121"/>
        <v>0</v>
      </c>
      <c r="R194" s="84">
        <f t="shared" si="121"/>
        <v>1000</v>
      </c>
      <c r="S194" s="84">
        <f t="shared" si="121"/>
        <v>0</v>
      </c>
      <c r="T194" s="84">
        <f t="shared" si="121"/>
        <v>0</v>
      </c>
      <c r="U194" s="84">
        <f t="shared" si="121"/>
        <v>0</v>
      </c>
      <c r="V194" s="84">
        <f t="shared" si="121"/>
        <v>0</v>
      </c>
      <c r="W194" s="84">
        <f t="shared" si="121"/>
        <v>0</v>
      </c>
      <c r="X194" s="84">
        <f t="shared" si="121"/>
        <v>0</v>
      </c>
      <c r="Y194" s="84">
        <f t="shared" si="121"/>
        <v>0</v>
      </c>
      <c r="Z194" s="84">
        <f t="shared" si="121"/>
        <v>0</v>
      </c>
      <c r="AA194" s="84">
        <f t="shared" si="121"/>
        <v>0</v>
      </c>
      <c r="AB194" s="84">
        <f t="shared" si="121"/>
        <v>0</v>
      </c>
      <c r="AC194" s="84">
        <f t="shared" si="121"/>
        <v>0</v>
      </c>
      <c r="AD194" s="84">
        <f t="shared" si="121"/>
        <v>0</v>
      </c>
      <c r="AE194" s="84">
        <f t="shared" si="121"/>
        <v>0</v>
      </c>
      <c r="AF194" s="84">
        <f t="shared" si="121"/>
        <v>0</v>
      </c>
      <c r="AG194" s="84">
        <f t="shared" si="121"/>
        <v>0</v>
      </c>
      <c r="AH194" s="84">
        <f t="shared" si="121"/>
        <v>0</v>
      </c>
      <c r="AI194" s="84">
        <f t="shared" si="121"/>
        <v>0</v>
      </c>
      <c r="AJ194" s="84">
        <f t="shared" si="121"/>
        <v>0</v>
      </c>
      <c r="AK194" s="84">
        <f t="shared" si="121"/>
        <v>0</v>
      </c>
      <c r="AL194" s="84">
        <f t="shared" si="121"/>
        <v>0</v>
      </c>
      <c r="AM194" s="84">
        <f t="shared" si="121"/>
        <v>0</v>
      </c>
      <c r="AN194" s="84">
        <f t="shared" si="121"/>
        <v>0</v>
      </c>
      <c r="AO194" s="84">
        <f t="shared" si="121"/>
        <v>0</v>
      </c>
      <c r="AP194" s="84">
        <f t="shared" si="121"/>
        <v>0</v>
      </c>
      <c r="AQ194" s="84">
        <f t="shared" si="121"/>
        <v>0</v>
      </c>
      <c r="AR194" s="84">
        <f t="shared" si="121"/>
        <v>0</v>
      </c>
      <c r="AS194" s="84">
        <f t="shared" si="121"/>
        <v>0</v>
      </c>
      <c r="AT194" s="84">
        <f t="shared" si="121"/>
        <v>0</v>
      </c>
      <c r="AU194" s="84">
        <f t="shared" si="121"/>
        <v>0</v>
      </c>
      <c r="AV194" s="84">
        <f t="shared" si="121"/>
        <v>0</v>
      </c>
      <c r="AW194" s="84">
        <f t="shared" si="121"/>
        <v>0</v>
      </c>
      <c r="AX194" s="142"/>
      <c r="AY194" s="84">
        <f t="shared" si="121"/>
        <v>25323.2</v>
      </c>
      <c r="AZ194" s="84">
        <f t="shared" si="121"/>
        <v>29981</v>
      </c>
      <c r="BA194" s="84">
        <f t="shared" si="105"/>
        <v>4657.799999999999</v>
      </c>
    </row>
    <row r="195" spans="1:53" ht="31.5">
      <c r="A195" s="44" t="s">
        <v>399</v>
      </c>
      <c r="B195" s="45" t="s">
        <v>389</v>
      </c>
      <c r="C195" s="45" t="s">
        <v>420</v>
      </c>
      <c r="D195" s="45" t="s">
        <v>65</v>
      </c>
      <c r="E195" s="45">
        <v>327</v>
      </c>
      <c r="F195" s="84">
        <v>29981</v>
      </c>
      <c r="G195" s="84">
        <f>F195+H195</f>
        <v>32897</v>
      </c>
      <c r="H195" s="84">
        <f t="shared" si="103"/>
        <v>2916</v>
      </c>
      <c r="I195" s="84"/>
      <c r="J195" s="84">
        <v>79</v>
      </c>
      <c r="K195" s="84"/>
      <c r="L195" s="84"/>
      <c r="M195" s="84">
        <v>1837</v>
      </c>
      <c r="N195" s="84"/>
      <c r="O195" s="84"/>
      <c r="P195" s="84"/>
      <c r="Q195" s="84"/>
      <c r="R195" s="84">
        <v>1000</v>
      </c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142"/>
      <c r="AY195" s="84">
        <v>25323.2</v>
      </c>
      <c r="AZ195" s="84">
        <v>29981</v>
      </c>
      <c r="BA195" s="84">
        <f t="shared" si="105"/>
        <v>4657.799999999999</v>
      </c>
    </row>
    <row r="196" spans="1:53" ht="31.5">
      <c r="A196" s="50" t="s">
        <v>426</v>
      </c>
      <c r="B196" s="45" t="s">
        <v>389</v>
      </c>
      <c r="C196" s="45" t="s">
        <v>420</v>
      </c>
      <c r="D196" s="45" t="s">
        <v>427</v>
      </c>
      <c r="E196" s="45" t="s">
        <v>367</v>
      </c>
      <c r="F196" s="84">
        <f>F197</f>
        <v>0</v>
      </c>
      <c r="G196" s="84">
        <f>G197</f>
        <v>0</v>
      </c>
      <c r="H196" s="84">
        <f t="shared" si="103"/>
        <v>0</v>
      </c>
      <c r="I196" s="84">
        <f aca="true" t="shared" si="122" ref="I196:AZ196">I197</f>
        <v>0</v>
      </c>
      <c r="J196" s="84">
        <f t="shared" si="122"/>
        <v>0</v>
      </c>
      <c r="K196" s="84">
        <f t="shared" si="122"/>
        <v>0</v>
      </c>
      <c r="L196" s="84">
        <f t="shared" si="122"/>
        <v>0</v>
      </c>
      <c r="M196" s="84">
        <f t="shared" si="122"/>
        <v>0</v>
      </c>
      <c r="N196" s="84">
        <f t="shared" si="122"/>
        <v>0</v>
      </c>
      <c r="O196" s="84">
        <f t="shared" si="122"/>
        <v>0</v>
      </c>
      <c r="P196" s="84">
        <f t="shared" si="122"/>
        <v>0</v>
      </c>
      <c r="Q196" s="84">
        <f t="shared" si="122"/>
        <v>0</v>
      </c>
      <c r="R196" s="84">
        <f t="shared" si="122"/>
        <v>0</v>
      </c>
      <c r="S196" s="84">
        <f t="shared" si="122"/>
        <v>0</v>
      </c>
      <c r="T196" s="84">
        <f t="shared" si="122"/>
        <v>0</v>
      </c>
      <c r="U196" s="84">
        <f t="shared" si="122"/>
        <v>0</v>
      </c>
      <c r="V196" s="84">
        <f t="shared" si="122"/>
        <v>0</v>
      </c>
      <c r="W196" s="84">
        <f t="shared" si="122"/>
        <v>0</v>
      </c>
      <c r="X196" s="84">
        <f t="shared" si="122"/>
        <v>0</v>
      </c>
      <c r="Y196" s="84">
        <f t="shared" si="122"/>
        <v>0</v>
      </c>
      <c r="Z196" s="84">
        <f t="shared" si="122"/>
        <v>0</v>
      </c>
      <c r="AA196" s="84">
        <f t="shared" si="122"/>
        <v>0</v>
      </c>
      <c r="AB196" s="84">
        <f t="shared" si="122"/>
        <v>0</v>
      </c>
      <c r="AC196" s="84">
        <f t="shared" si="122"/>
        <v>0</v>
      </c>
      <c r="AD196" s="84">
        <f t="shared" si="122"/>
        <v>0</v>
      </c>
      <c r="AE196" s="84">
        <f t="shared" si="122"/>
        <v>0</v>
      </c>
      <c r="AF196" s="84">
        <f t="shared" si="122"/>
        <v>0</v>
      </c>
      <c r="AG196" s="84">
        <f t="shared" si="122"/>
        <v>0</v>
      </c>
      <c r="AH196" s="84">
        <f t="shared" si="122"/>
        <v>0</v>
      </c>
      <c r="AI196" s="84">
        <f t="shared" si="122"/>
        <v>0</v>
      </c>
      <c r="AJ196" s="84">
        <f t="shared" si="122"/>
        <v>0</v>
      </c>
      <c r="AK196" s="84">
        <f t="shared" si="122"/>
        <v>0</v>
      </c>
      <c r="AL196" s="84">
        <f t="shared" si="122"/>
        <v>0</v>
      </c>
      <c r="AM196" s="84">
        <f t="shared" si="122"/>
        <v>0</v>
      </c>
      <c r="AN196" s="84">
        <f t="shared" si="122"/>
        <v>0</v>
      </c>
      <c r="AO196" s="84">
        <f t="shared" si="122"/>
        <v>0</v>
      </c>
      <c r="AP196" s="84">
        <f t="shared" si="122"/>
        <v>0</v>
      </c>
      <c r="AQ196" s="84">
        <f t="shared" si="122"/>
        <v>0</v>
      </c>
      <c r="AR196" s="84">
        <f t="shared" si="122"/>
        <v>0</v>
      </c>
      <c r="AS196" s="84">
        <f t="shared" si="122"/>
        <v>0</v>
      </c>
      <c r="AT196" s="84">
        <f t="shared" si="122"/>
        <v>0</v>
      </c>
      <c r="AU196" s="84">
        <f t="shared" si="122"/>
        <v>0</v>
      </c>
      <c r="AV196" s="84">
        <f t="shared" si="122"/>
        <v>0</v>
      </c>
      <c r="AW196" s="84">
        <f t="shared" si="122"/>
        <v>0</v>
      </c>
      <c r="AX196" s="142"/>
      <c r="AY196" s="84">
        <f t="shared" si="122"/>
        <v>0</v>
      </c>
      <c r="AZ196" s="84">
        <f t="shared" si="122"/>
        <v>0</v>
      </c>
      <c r="BA196" s="84">
        <f t="shared" si="105"/>
        <v>0</v>
      </c>
    </row>
    <row r="197" spans="1:53" ht="31.5" hidden="1">
      <c r="A197" s="50" t="s">
        <v>66</v>
      </c>
      <c r="B197" s="45" t="s">
        <v>389</v>
      </c>
      <c r="C197" s="45" t="s">
        <v>420</v>
      </c>
      <c r="D197" s="45" t="s">
        <v>427</v>
      </c>
      <c r="E197" s="45" t="s">
        <v>67</v>
      </c>
      <c r="F197" s="84">
        <f>SUM(I197:AW197)</f>
        <v>0</v>
      </c>
      <c r="G197" s="84">
        <f>SUM(J197:AX197)</f>
        <v>0</v>
      </c>
      <c r="H197" s="84">
        <f t="shared" si="103"/>
        <v>0</v>
      </c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142"/>
      <c r="AY197" s="84"/>
      <c r="AZ197" s="84"/>
      <c r="BA197" s="84">
        <f t="shared" si="105"/>
        <v>0</v>
      </c>
    </row>
    <row r="198" spans="1:53" s="40" customFormat="1" ht="47.25">
      <c r="A198" s="47" t="s">
        <v>68</v>
      </c>
      <c r="B198" s="39" t="s">
        <v>411</v>
      </c>
      <c r="C198" s="39" t="s">
        <v>365</v>
      </c>
      <c r="D198" s="39" t="s">
        <v>366</v>
      </c>
      <c r="E198" s="39" t="s">
        <v>367</v>
      </c>
      <c r="F198" s="88">
        <f aca="true" t="shared" si="123" ref="F198:AW198">F199+F210+F212+F217</f>
        <v>158668.4</v>
      </c>
      <c r="G198" s="88">
        <f t="shared" si="123"/>
        <v>162795.4</v>
      </c>
      <c r="H198" s="84">
        <f t="shared" si="103"/>
        <v>4127</v>
      </c>
      <c r="I198" s="88">
        <f t="shared" si="123"/>
        <v>0</v>
      </c>
      <c r="J198" s="88">
        <f t="shared" si="123"/>
        <v>736</v>
      </c>
      <c r="K198" s="88">
        <f t="shared" si="123"/>
        <v>0</v>
      </c>
      <c r="L198" s="88">
        <f t="shared" si="123"/>
        <v>684</v>
      </c>
      <c r="M198" s="88">
        <f t="shared" si="123"/>
        <v>0</v>
      </c>
      <c r="N198" s="88">
        <f t="shared" si="123"/>
        <v>0</v>
      </c>
      <c r="O198" s="88">
        <f t="shared" si="123"/>
        <v>0</v>
      </c>
      <c r="P198" s="88">
        <f t="shared" si="123"/>
        <v>-600</v>
      </c>
      <c r="Q198" s="88">
        <f t="shared" si="123"/>
        <v>3307</v>
      </c>
      <c r="R198" s="88">
        <f t="shared" si="123"/>
        <v>0</v>
      </c>
      <c r="S198" s="88">
        <f t="shared" si="123"/>
        <v>0</v>
      </c>
      <c r="T198" s="88">
        <f t="shared" si="123"/>
        <v>0</v>
      </c>
      <c r="U198" s="88">
        <f t="shared" si="123"/>
        <v>0</v>
      </c>
      <c r="V198" s="88">
        <f t="shared" si="123"/>
        <v>0</v>
      </c>
      <c r="W198" s="88">
        <f t="shared" si="123"/>
        <v>0</v>
      </c>
      <c r="X198" s="88">
        <f t="shared" si="123"/>
        <v>0</v>
      </c>
      <c r="Y198" s="88">
        <f t="shared" si="123"/>
        <v>0</v>
      </c>
      <c r="Z198" s="88">
        <f t="shared" si="123"/>
        <v>0</v>
      </c>
      <c r="AA198" s="88">
        <f t="shared" si="123"/>
        <v>0</v>
      </c>
      <c r="AB198" s="88">
        <f t="shared" si="123"/>
        <v>0</v>
      </c>
      <c r="AC198" s="88">
        <f t="shared" si="123"/>
        <v>0</v>
      </c>
      <c r="AD198" s="88">
        <f t="shared" si="123"/>
        <v>0</v>
      </c>
      <c r="AE198" s="88">
        <f t="shared" si="123"/>
        <v>0</v>
      </c>
      <c r="AF198" s="88">
        <f t="shared" si="123"/>
        <v>0</v>
      </c>
      <c r="AG198" s="88">
        <f t="shared" si="123"/>
        <v>0</v>
      </c>
      <c r="AH198" s="88">
        <f t="shared" si="123"/>
        <v>0</v>
      </c>
      <c r="AI198" s="88">
        <f t="shared" si="123"/>
        <v>0</v>
      </c>
      <c r="AJ198" s="88">
        <f t="shared" si="123"/>
        <v>0</v>
      </c>
      <c r="AK198" s="88">
        <f t="shared" si="123"/>
        <v>0</v>
      </c>
      <c r="AL198" s="88">
        <f t="shared" si="123"/>
        <v>0</v>
      </c>
      <c r="AM198" s="88">
        <f t="shared" si="123"/>
        <v>0</v>
      </c>
      <c r="AN198" s="88">
        <f t="shared" si="123"/>
        <v>0</v>
      </c>
      <c r="AO198" s="88">
        <f t="shared" si="123"/>
        <v>0</v>
      </c>
      <c r="AP198" s="88">
        <f t="shared" si="123"/>
        <v>0</v>
      </c>
      <c r="AQ198" s="88">
        <f t="shared" si="123"/>
        <v>0</v>
      </c>
      <c r="AR198" s="88">
        <f t="shared" si="123"/>
        <v>0</v>
      </c>
      <c r="AS198" s="88">
        <f t="shared" si="123"/>
        <v>0</v>
      </c>
      <c r="AT198" s="88">
        <f t="shared" si="123"/>
        <v>0</v>
      </c>
      <c r="AU198" s="88">
        <f t="shared" si="123"/>
        <v>0</v>
      </c>
      <c r="AV198" s="88">
        <f t="shared" si="123"/>
        <v>0</v>
      </c>
      <c r="AW198" s="88">
        <f t="shared" si="123"/>
        <v>0</v>
      </c>
      <c r="AX198" s="210"/>
      <c r="AY198" s="88">
        <f>AY199+AY210+AY212+AY217</f>
        <v>156668.4</v>
      </c>
      <c r="AZ198" s="88">
        <f>AZ199+AZ210+AZ212+AZ217</f>
        <v>156668.4</v>
      </c>
      <c r="BA198" s="84">
        <f t="shared" si="105"/>
        <v>0</v>
      </c>
    </row>
    <row r="199" spans="1:53" s="43" customFormat="1" ht="15.75">
      <c r="A199" s="46" t="s">
        <v>69</v>
      </c>
      <c r="B199" s="42" t="s">
        <v>411</v>
      </c>
      <c r="C199" s="42" t="s">
        <v>364</v>
      </c>
      <c r="D199" s="42" t="s">
        <v>366</v>
      </c>
      <c r="E199" s="42" t="s">
        <v>367</v>
      </c>
      <c r="F199" s="85">
        <f aca="true" t="shared" si="124" ref="F199:N199">F202+F208+F204+F206+F200</f>
        <v>127495.4</v>
      </c>
      <c r="G199" s="85">
        <f t="shared" si="124"/>
        <v>127204.4</v>
      </c>
      <c r="H199" s="85">
        <f t="shared" si="124"/>
        <v>-291</v>
      </c>
      <c r="I199" s="85">
        <f t="shared" si="124"/>
        <v>0</v>
      </c>
      <c r="J199" s="85">
        <f t="shared" si="124"/>
        <v>736</v>
      </c>
      <c r="K199" s="85">
        <f t="shared" si="124"/>
        <v>0</v>
      </c>
      <c r="L199" s="85">
        <f t="shared" si="124"/>
        <v>684</v>
      </c>
      <c r="M199" s="85">
        <f t="shared" si="124"/>
        <v>-6000</v>
      </c>
      <c r="N199" s="85">
        <f t="shared" si="124"/>
        <v>1582</v>
      </c>
      <c r="O199" s="85">
        <f aca="true" t="shared" si="125" ref="O199:AW199">O202+O208+O204+O206+O200</f>
        <v>0</v>
      </c>
      <c r="P199" s="85">
        <f t="shared" si="125"/>
        <v>-600</v>
      </c>
      <c r="Q199" s="85">
        <f t="shared" si="125"/>
        <v>3307</v>
      </c>
      <c r="R199" s="85">
        <f t="shared" si="125"/>
        <v>0</v>
      </c>
      <c r="S199" s="85">
        <f t="shared" si="125"/>
        <v>0</v>
      </c>
      <c r="T199" s="85">
        <f t="shared" si="125"/>
        <v>0</v>
      </c>
      <c r="U199" s="85">
        <f t="shared" si="125"/>
        <v>0</v>
      </c>
      <c r="V199" s="85">
        <f t="shared" si="125"/>
        <v>0</v>
      </c>
      <c r="W199" s="85">
        <f t="shared" si="125"/>
        <v>0</v>
      </c>
      <c r="X199" s="85">
        <f t="shared" si="125"/>
        <v>0</v>
      </c>
      <c r="Y199" s="85">
        <f t="shared" si="125"/>
        <v>0</v>
      </c>
      <c r="Z199" s="85">
        <f t="shared" si="125"/>
        <v>0</v>
      </c>
      <c r="AA199" s="85">
        <f t="shared" si="125"/>
        <v>0</v>
      </c>
      <c r="AB199" s="85">
        <f t="shared" si="125"/>
        <v>0</v>
      </c>
      <c r="AC199" s="85">
        <f t="shared" si="125"/>
        <v>0</v>
      </c>
      <c r="AD199" s="85">
        <f t="shared" si="125"/>
        <v>0</v>
      </c>
      <c r="AE199" s="85">
        <f t="shared" si="125"/>
        <v>0</v>
      </c>
      <c r="AF199" s="85">
        <f t="shared" si="125"/>
        <v>0</v>
      </c>
      <c r="AG199" s="85">
        <f t="shared" si="125"/>
        <v>0</v>
      </c>
      <c r="AH199" s="85">
        <f t="shared" si="125"/>
        <v>0</v>
      </c>
      <c r="AI199" s="85">
        <f t="shared" si="125"/>
        <v>0</v>
      </c>
      <c r="AJ199" s="85">
        <f t="shared" si="125"/>
        <v>0</v>
      </c>
      <c r="AK199" s="85">
        <f t="shared" si="125"/>
        <v>0</v>
      </c>
      <c r="AL199" s="85">
        <f t="shared" si="125"/>
        <v>0</v>
      </c>
      <c r="AM199" s="85">
        <f t="shared" si="125"/>
        <v>0</v>
      </c>
      <c r="AN199" s="85">
        <f t="shared" si="125"/>
        <v>0</v>
      </c>
      <c r="AO199" s="85">
        <f t="shared" si="125"/>
        <v>0</v>
      </c>
      <c r="AP199" s="85">
        <f t="shared" si="125"/>
        <v>0</v>
      </c>
      <c r="AQ199" s="85">
        <f t="shared" si="125"/>
        <v>0</v>
      </c>
      <c r="AR199" s="85">
        <f t="shared" si="125"/>
        <v>0</v>
      </c>
      <c r="AS199" s="85">
        <f t="shared" si="125"/>
        <v>0</v>
      </c>
      <c r="AT199" s="85">
        <f t="shared" si="125"/>
        <v>0</v>
      </c>
      <c r="AU199" s="85">
        <f t="shared" si="125"/>
        <v>0</v>
      </c>
      <c r="AV199" s="85">
        <f t="shared" si="125"/>
        <v>0</v>
      </c>
      <c r="AW199" s="85">
        <f t="shared" si="125"/>
        <v>0</v>
      </c>
      <c r="AX199" s="211"/>
      <c r="AY199" s="85">
        <f>AY202+AY208+AY204+AY206</f>
        <v>127495.4</v>
      </c>
      <c r="AZ199" s="85">
        <f>AZ202+AZ208+AZ204+AZ206</f>
        <v>127495.4</v>
      </c>
      <c r="BA199" s="84">
        <f t="shared" si="105"/>
        <v>0</v>
      </c>
    </row>
    <row r="200" spans="1:53" ht="31.5">
      <c r="A200" s="44" t="s">
        <v>429</v>
      </c>
      <c r="B200" s="45" t="s">
        <v>411</v>
      </c>
      <c r="C200" s="45" t="s">
        <v>364</v>
      </c>
      <c r="D200" s="45" t="s">
        <v>432</v>
      </c>
      <c r="E200" s="45" t="s">
        <v>367</v>
      </c>
      <c r="F200" s="84">
        <f>F201</f>
        <v>0</v>
      </c>
      <c r="G200" s="84">
        <f>G201</f>
        <v>7500</v>
      </c>
      <c r="H200" s="84">
        <f>SUM(I200:AX200)</f>
        <v>7500</v>
      </c>
      <c r="I200" s="84">
        <f aca="true" t="shared" si="126" ref="I200:AZ202">I201</f>
        <v>0</v>
      </c>
      <c r="J200" s="84">
        <f t="shared" si="126"/>
        <v>0</v>
      </c>
      <c r="K200" s="84">
        <f t="shared" si="126"/>
        <v>0</v>
      </c>
      <c r="L200" s="84">
        <f t="shared" si="126"/>
        <v>0</v>
      </c>
      <c r="M200" s="84">
        <f t="shared" si="126"/>
        <v>0</v>
      </c>
      <c r="N200" s="84">
        <f t="shared" si="126"/>
        <v>7500</v>
      </c>
      <c r="O200" s="84">
        <f t="shared" si="126"/>
        <v>0</v>
      </c>
      <c r="P200" s="84">
        <f t="shared" si="126"/>
        <v>0</v>
      </c>
      <c r="Q200" s="84">
        <f t="shared" si="126"/>
        <v>0</v>
      </c>
      <c r="R200" s="84">
        <f t="shared" si="126"/>
        <v>0</v>
      </c>
      <c r="S200" s="84">
        <f t="shared" si="126"/>
        <v>0</v>
      </c>
      <c r="T200" s="84">
        <f t="shared" si="126"/>
        <v>0</v>
      </c>
      <c r="U200" s="84">
        <f t="shared" si="126"/>
        <v>0</v>
      </c>
      <c r="V200" s="84">
        <f t="shared" si="126"/>
        <v>0</v>
      </c>
      <c r="W200" s="84">
        <f t="shared" si="126"/>
        <v>0</v>
      </c>
      <c r="X200" s="84">
        <f t="shared" si="126"/>
        <v>0</v>
      </c>
      <c r="Y200" s="84">
        <f t="shared" si="126"/>
        <v>0</v>
      </c>
      <c r="Z200" s="84">
        <f t="shared" si="126"/>
        <v>0</v>
      </c>
      <c r="AA200" s="84">
        <f t="shared" si="126"/>
        <v>0</v>
      </c>
      <c r="AB200" s="84">
        <f t="shared" si="126"/>
        <v>0</v>
      </c>
      <c r="AC200" s="84">
        <f t="shared" si="126"/>
        <v>0</v>
      </c>
      <c r="AD200" s="84">
        <f t="shared" si="126"/>
        <v>0</v>
      </c>
      <c r="AE200" s="84">
        <f t="shared" si="126"/>
        <v>0</v>
      </c>
      <c r="AF200" s="84">
        <f t="shared" si="126"/>
        <v>0</v>
      </c>
      <c r="AG200" s="84">
        <f t="shared" si="126"/>
        <v>0</v>
      </c>
      <c r="AH200" s="84">
        <f t="shared" si="126"/>
        <v>0</v>
      </c>
      <c r="AI200" s="84">
        <f t="shared" si="126"/>
        <v>0</v>
      </c>
      <c r="AJ200" s="84">
        <f t="shared" si="126"/>
        <v>0</v>
      </c>
      <c r="AK200" s="84">
        <f t="shared" si="126"/>
        <v>0</v>
      </c>
      <c r="AL200" s="84">
        <f t="shared" si="126"/>
        <v>0</v>
      </c>
      <c r="AM200" s="84">
        <f t="shared" si="126"/>
        <v>0</v>
      </c>
      <c r="AN200" s="84">
        <f t="shared" si="126"/>
        <v>0</v>
      </c>
      <c r="AO200" s="84">
        <f t="shared" si="126"/>
        <v>0</v>
      </c>
      <c r="AP200" s="84">
        <f t="shared" si="126"/>
        <v>0</v>
      </c>
      <c r="AQ200" s="84">
        <f t="shared" si="126"/>
        <v>0</v>
      </c>
      <c r="AR200" s="84">
        <f t="shared" si="126"/>
        <v>0</v>
      </c>
      <c r="AS200" s="84">
        <f t="shared" si="126"/>
        <v>0</v>
      </c>
      <c r="AT200" s="84">
        <f t="shared" si="126"/>
        <v>0</v>
      </c>
      <c r="AU200" s="84">
        <f t="shared" si="126"/>
        <v>0</v>
      </c>
      <c r="AV200" s="84">
        <f t="shared" si="126"/>
        <v>0</v>
      </c>
      <c r="AW200" s="84">
        <f t="shared" si="126"/>
        <v>0</v>
      </c>
      <c r="AX200" s="142"/>
      <c r="AY200" s="84">
        <f t="shared" si="126"/>
        <v>73385.4</v>
      </c>
      <c r="AZ200" s="84">
        <f t="shared" si="126"/>
        <v>73385.4</v>
      </c>
      <c r="BA200" s="84">
        <f>AZ200-AY200</f>
        <v>0</v>
      </c>
    </row>
    <row r="201" spans="1:53" ht="31.5">
      <c r="A201" s="44" t="s">
        <v>431</v>
      </c>
      <c r="B201" s="45" t="s">
        <v>411</v>
      </c>
      <c r="C201" s="45" t="s">
        <v>364</v>
      </c>
      <c r="D201" s="45" t="s">
        <v>432</v>
      </c>
      <c r="E201" s="45" t="s">
        <v>8</v>
      </c>
      <c r="F201" s="84"/>
      <c r="G201" s="84">
        <f>F201+H201</f>
        <v>7500</v>
      </c>
      <c r="H201" s="84">
        <f>SUM(I201:AX201)</f>
        <v>7500</v>
      </c>
      <c r="I201" s="84"/>
      <c r="J201" s="84"/>
      <c r="K201" s="84"/>
      <c r="L201" s="84"/>
      <c r="M201" s="84"/>
      <c r="N201" s="84">
        <v>7500</v>
      </c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142"/>
      <c r="AY201" s="84">
        <v>73385.4</v>
      </c>
      <c r="AZ201" s="84">
        <v>73385.4</v>
      </c>
      <c r="BA201" s="84">
        <f>AZ201-AY201</f>
        <v>0</v>
      </c>
    </row>
    <row r="202" spans="1:53" ht="47.25">
      <c r="A202" s="44" t="s">
        <v>74</v>
      </c>
      <c r="B202" s="45" t="s">
        <v>411</v>
      </c>
      <c r="C202" s="45" t="s">
        <v>364</v>
      </c>
      <c r="D202" s="45" t="s">
        <v>75</v>
      </c>
      <c r="E202" s="45" t="s">
        <v>367</v>
      </c>
      <c r="F202" s="84">
        <f>F203</f>
        <v>73385.4</v>
      </c>
      <c r="G202" s="84">
        <f>G203</f>
        <v>72663.4</v>
      </c>
      <c r="H202" s="84">
        <f t="shared" si="103"/>
        <v>-722</v>
      </c>
      <c r="I202" s="84">
        <f t="shared" si="126"/>
        <v>0</v>
      </c>
      <c r="J202" s="84">
        <f t="shared" si="126"/>
        <v>58</v>
      </c>
      <c r="K202" s="84">
        <f t="shared" si="126"/>
        <v>0</v>
      </c>
      <c r="L202" s="84">
        <f t="shared" si="126"/>
        <v>0</v>
      </c>
      <c r="M202" s="84">
        <f t="shared" si="126"/>
        <v>-1007</v>
      </c>
      <c r="N202" s="84">
        <f t="shared" si="126"/>
        <v>0</v>
      </c>
      <c r="O202" s="84">
        <f t="shared" si="126"/>
        <v>0</v>
      </c>
      <c r="P202" s="84">
        <f t="shared" si="126"/>
        <v>0</v>
      </c>
      <c r="Q202" s="84">
        <f t="shared" si="126"/>
        <v>227</v>
      </c>
      <c r="R202" s="84">
        <f t="shared" si="126"/>
        <v>0</v>
      </c>
      <c r="S202" s="84">
        <f t="shared" si="126"/>
        <v>0</v>
      </c>
      <c r="T202" s="84">
        <f t="shared" si="126"/>
        <v>0</v>
      </c>
      <c r="U202" s="84">
        <f t="shared" si="126"/>
        <v>0</v>
      </c>
      <c r="V202" s="84">
        <f t="shared" si="126"/>
        <v>0</v>
      </c>
      <c r="W202" s="84">
        <f t="shared" si="126"/>
        <v>0</v>
      </c>
      <c r="X202" s="84">
        <f t="shared" si="126"/>
        <v>0</v>
      </c>
      <c r="Y202" s="84">
        <f t="shared" si="126"/>
        <v>0</v>
      </c>
      <c r="Z202" s="84">
        <f t="shared" si="126"/>
        <v>0</v>
      </c>
      <c r="AA202" s="84">
        <f t="shared" si="126"/>
        <v>0</v>
      </c>
      <c r="AB202" s="84">
        <f t="shared" si="126"/>
        <v>0</v>
      </c>
      <c r="AC202" s="84">
        <f t="shared" si="126"/>
        <v>0</v>
      </c>
      <c r="AD202" s="84">
        <f t="shared" si="126"/>
        <v>0</v>
      </c>
      <c r="AE202" s="84">
        <f t="shared" si="126"/>
        <v>0</v>
      </c>
      <c r="AF202" s="84">
        <f t="shared" si="126"/>
        <v>0</v>
      </c>
      <c r="AG202" s="84">
        <f t="shared" si="126"/>
        <v>0</v>
      </c>
      <c r="AH202" s="84">
        <f t="shared" si="126"/>
        <v>0</v>
      </c>
      <c r="AI202" s="84">
        <f t="shared" si="126"/>
        <v>0</v>
      </c>
      <c r="AJ202" s="84">
        <f t="shared" si="126"/>
        <v>0</v>
      </c>
      <c r="AK202" s="84">
        <f t="shared" si="126"/>
        <v>0</v>
      </c>
      <c r="AL202" s="84">
        <f t="shared" si="126"/>
        <v>0</v>
      </c>
      <c r="AM202" s="84">
        <f t="shared" si="126"/>
        <v>0</v>
      </c>
      <c r="AN202" s="84">
        <f t="shared" si="126"/>
        <v>0</v>
      </c>
      <c r="AO202" s="84">
        <f t="shared" si="126"/>
        <v>0</v>
      </c>
      <c r="AP202" s="84">
        <f t="shared" si="126"/>
        <v>0</v>
      </c>
      <c r="AQ202" s="84">
        <f t="shared" si="126"/>
        <v>0</v>
      </c>
      <c r="AR202" s="84">
        <f t="shared" si="126"/>
        <v>0</v>
      </c>
      <c r="AS202" s="84">
        <f t="shared" si="126"/>
        <v>0</v>
      </c>
      <c r="AT202" s="84">
        <f t="shared" si="126"/>
        <v>0</v>
      </c>
      <c r="AU202" s="84">
        <f t="shared" si="126"/>
        <v>0</v>
      </c>
      <c r="AV202" s="84">
        <f t="shared" si="126"/>
        <v>0</v>
      </c>
      <c r="AW202" s="84">
        <f t="shared" si="126"/>
        <v>0</v>
      </c>
      <c r="AX202" s="142"/>
      <c r="AY202" s="84">
        <f t="shared" si="126"/>
        <v>73385.4</v>
      </c>
      <c r="AZ202" s="84">
        <f t="shared" si="126"/>
        <v>73385.4</v>
      </c>
      <c r="BA202" s="84">
        <f t="shared" si="105"/>
        <v>0</v>
      </c>
    </row>
    <row r="203" spans="1:53" ht="31.5">
      <c r="A203" s="44" t="s">
        <v>399</v>
      </c>
      <c r="B203" s="45" t="s">
        <v>411</v>
      </c>
      <c r="C203" s="45" t="s">
        <v>364</v>
      </c>
      <c r="D203" s="45" t="s">
        <v>75</v>
      </c>
      <c r="E203" s="45">
        <v>327</v>
      </c>
      <c r="F203" s="84">
        <v>73385.4</v>
      </c>
      <c r="G203" s="84">
        <f>F203+H203</f>
        <v>72663.4</v>
      </c>
      <c r="H203" s="84">
        <f t="shared" si="103"/>
        <v>-722</v>
      </c>
      <c r="I203" s="84"/>
      <c r="J203" s="84">
        <v>58</v>
      </c>
      <c r="K203" s="84"/>
      <c r="L203" s="84"/>
      <c r="M203" s="84">
        <v>-1007</v>
      </c>
      <c r="N203" s="84"/>
      <c r="O203" s="84"/>
      <c r="P203" s="84"/>
      <c r="Q203" s="84">
        <v>227</v>
      </c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142"/>
      <c r="AY203" s="84">
        <v>73385.4</v>
      </c>
      <c r="AZ203" s="84">
        <v>73385.4</v>
      </c>
      <c r="BA203" s="84">
        <f t="shared" si="105"/>
        <v>0</v>
      </c>
    </row>
    <row r="204" spans="1:53" ht="15.75">
      <c r="A204" s="44" t="s">
        <v>76</v>
      </c>
      <c r="B204" s="45" t="s">
        <v>411</v>
      </c>
      <c r="C204" s="45" t="s">
        <v>364</v>
      </c>
      <c r="D204" s="45" t="s">
        <v>77</v>
      </c>
      <c r="E204" s="45" t="s">
        <v>367</v>
      </c>
      <c r="F204" s="84">
        <f>F205</f>
        <v>24767.4</v>
      </c>
      <c r="G204" s="84">
        <f>G205</f>
        <v>24809.4</v>
      </c>
      <c r="H204" s="84">
        <f t="shared" si="103"/>
        <v>42</v>
      </c>
      <c r="I204" s="84">
        <f aca="true" t="shared" si="127" ref="I204:AZ204">I205</f>
        <v>0</v>
      </c>
      <c r="J204" s="84">
        <f t="shared" si="127"/>
        <v>268</v>
      </c>
      <c r="K204" s="84">
        <f t="shared" si="127"/>
        <v>0</v>
      </c>
      <c r="L204" s="84">
        <f t="shared" si="127"/>
        <v>684</v>
      </c>
      <c r="M204" s="84">
        <f t="shared" si="127"/>
        <v>560</v>
      </c>
      <c r="N204" s="84">
        <f t="shared" si="127"/>
        <v>-4550</v>
      </c>
      <c r="O204" s="84">
        <f t="shared" si="127"/>
        <v>0</v>
      </c>
      <c r="P204" s="84">
        <f t="shared" si="127"/>
        <v>0</v>
      </c>
      <c r="Q204" s="84">
        <f t="shared" si="127"/>
        <v>3080</v>
      </c>
      <c r="R204" s="84">
        <f t="shared" si="127"/>
        <v>0</v>
      </c>
      <c r="S204" s="84">
        <f t="shared" si="127"/>
        <v>0</v>
      </c>
      <c r="T204" s="84">
        <f t="shared" si="127"/>
        <v>0</v>
      </c>
      <c r="U204" s="84">
        <f t="shared" si="127"/>
        <v>0</v>
      </c>
      <c r="V204" s="84">
        <f t="shared" si="127"/>
        <v>0</v>
      </c>
      <c r="W204" s="84">
        <f t="shared" si="127"/>
        <v>0</v>
      </c>
      <c r="X204" s="84">
        <f t="shared" si="127"/>
        <v>0</v>
      </c>
      <c r="Y204" s="84">
        <f t="shared" si="127"/>
        <v>0</v>
      </c>
      <c r="Z204" s="84">
        <f t="shared" si="127"/>
        <v>0</v>
      </c>
      <c r="AA204" s="84">
        <f t="shared" si="127"/>
        <v>0</v>
      </c>
      <c r="AB204" s="84">
        <f t="shared" si="127"/>
        <v>0</v>
      </c>
      <c r="AC204" s="84">
        <f t="shared" si="127"/>
        <v>0</v>
      </c>
      <c r="AD204" s="84">
        <f t="shared" si="127"/>
        <v>0</v>
      </c>
      <c r="AE204" s="84">
        <f t="shared" si="127"/>
        <v>0</v>
      </c>
      <c r="AF204" s="84">
        <f t="shared" si="127"/>
        <v>0</v>
      </c>
      <c r="AG204" s="84">
        <f t="shared" si="127"/>
        <v>0</v>
      </c>
      <c r="AH204" s="84">
        <f t="shared" si="127"/>
        <v>0</v>
      </c>
      <c r="AI204" s="84">
        <f t="shared" si="127"/>
        <v>0</v>
      </c>
      <c r="AJ204" s="84">
        <f t="shared" si="127"/>
        <v>0</v>
      </c>
      <c r="AK204" s="84">
        <f t="shared" si="127"/>
        <v>0</v>
      </c>
      <c r="AL204" s="84">
        <f t="shared" si="127"/>
        <v>0</v>
      </c>
      <c r="AM204" s="84">
        <f t="shared" si="127"/>
        <v>0</v>
      </c>
      <c r="AN204" s="84">
        <f t="shared" si="127"/>
        <v>0</v>
      </c>
      <c r="AO204" s="84">
        <f t="shared" si="127"/>
        <v>0</v>
      </c>
      <c r="AP204" s="84">
        <f t="shared" si="127"/>
        <v>0</v>
      </c>
      <c r="AQ204" s="84">
        <f t="shared" si="127"/>
        <v>0</v>
      </c>
      <c r="AR204" s="84">
        <f t="shared" si="127"/>
        <v>0</v>
      </c>
      <c r="AS204" s="84">
        <f t="shared" si="127"/>
        <v>0</v>
      </c>
      <c r="AT204" s="84">
        <f t="shared" si="127"/>
        <v>0</v>
      </c>
      <c r="AU204" s="84">
        <f t="shared" si="127"/>
        <v>0</v>
      </c>
      <c r="AV204" s="84">
        <f t="shared" si="127"/>
        <v>0</v>
      </c>
      <c r="AW204" s="84">
        <f t="shared" si="127"/>
        <v>0</v>
      </c>
      <c r="AX204" s="142"/>
      <c r="AY204" s="84">
        <f t="shared" si="127"/>
        <v>24767.4</v>
      </c>
      <c r="AZ204" s="84">
        <f t="shared" si="127"/>
        <v>24767</v>
      </c>
      <c r="BA204" s="84">
        <f t="shared" si="105"/>
        <v>-0.4000000000014552</v>
      </c>
    </row>
    <row r="205" spans="1:53" ht="31.5">
      <c r="A205" s="44" t="s">
        <v>399</v>
      </c>
      <c r="B205" s="45" t="s">
        <v>411</v>
      </c>
      <c r="C205" s="45" t="s">
        <v>364</v>
      </c>
      <c r="D205" s="45" t="s">
        <v>77</v>
      </c>
      <c r="E205" s="45">
        <v>327</v>
      </c>
      <c r="F205" s="84">
        <v>24767.4</v>
      </c>
      <c r="G205" s="84">
        <f>F205+H205</f>
        <v>24809.4</v>
      </c>
      <c r="H205" s="84">
        <f t="shared" si="103"/>
        <v>42</v>
      </c>
      <c r="I205" s="84"/>
      <c r="J205" s="84">
        <v>268</v>
      </c>
      <c r="K205" s="84"/>
      <c r="L205" s="84">
        <v>684</v>
      </c>
      <c r="M205" s="84">
        <v>560</v>
      </c>
      <c r="N205" s="84">
        <v>-4550</v>
      </c>
      <c r="O205" s="84"/>
      <c r="P205" s="84"/>
      <c r="Q205" s="84">
        <v>3080</v>
      </c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142"/>
      <c r="AY205" s="84">
        <v>24767.4</v>
      </c>
      <c r="AZ205" s="84">
        <v>24767</v>
      </c>
      <c r="BA205" s="84">
        <f t="shared" si="105"/>
        <v>-0.4000000000014552</v>
      </c>
    </row>
    <row r="206" spans="1:53" ht="51.75" customHeight="1">
      <c r="A206" s="44" t="s">
        <v>78</v>
      </c>
      <c r="B206" s="45" t="s">
        <v>411</v>
      </c>
      <c r="C206" s="45" t="s">
        <v>364</v>
      </c>
      <c r="D206" s="45" t="s">
        <v>79</v>
      </c>
      <c r="E206" s="45" t="s">
        <v>367</v>
      </c>
      <c r="F206" s="84">
        <f>F207</f>
        <v>27974.6</v>
      </c>
      <c r="G206" s="84">
        <f>G207</f>
        <v>22231.6</v>
      </c>
      <c r="H206" s="84">
        <f t="shared" si="103"/>
        <v>-5743</v>
      </c>
      <c r="I206" s="84">
        <f aca="true" t="shared" si="128" ref="I206:AZ206">I207</f>
        <v>0</v>
      </c>
      <c r="J206" s="84">
        <f t="shared" si="128"/>
        <v>410</v>
      </c>
      <c r="K206" s="84">
        <f t="shared" si="128"/>
        <v>0</v>
      </c>
      <c r="L206" s="84">
        <f t="shared" si="128"/>
        <v>0</v>
      </c>
      <c r="M206" s="84">
        <f t="shared" si="128"/>
        <v>-5553</v>
      </c>
      <c r="N206" s="84">
        <f t="shared" si="128"/>
        <v>0</v>
      </c>
      <c r="O206" s="84">
        <f t="shared" si="128"/>
        <v>0</v>
      </c>
      <c r="P206" s="84">
        <f t="shared" si="128"/>
        <v>-600</v>
      </c>
      <c r="Q206" s="84">
        <f t="shared" si="128"/>
        <v>0</v>
      </c>
      <c r="R206" s="84">
        <f t="shared" si="128"/>
        <v>0</v>
      </c>
      <c r="S206" s="84">
        <f t="shared" si="128"/>
        <v>0</v>
      </c>
      <c r="T206" s="84">
        <f t="shared" si="128"/>
        <v>0</v>
      </c>
      <c r="U206" s="84">
        <f t="shared" si="128"/>
        <v>0</v>
      </c>
      <c r="V206" s="84">
        <f t="shared" si="128"/>
        <v>0</v>
      </c>
      <c r="W206" s="84">
        <f t="shared" si="128"/>
        <v>0</v>
      </c>
      <c r="X206" s="84">
        <f t="shared" si="128"/>
        <v>0</v>
      </c>
      <c r="Y206" s="84">
        <f t="shared" si="128"/>
        <v>0</v>
      </c>
      <c r="Z206" s="84">
        <f t="shared" si="128"/>
        <v>0</v>
      </c>
      <c r="AA206" s="84">
        <f t="shared" si="128"/>
        <v>0</v>
      </c>
      <c r="AB206" s="84">
        <f t="shared" si="128"/>
        <v>0</v>
      </c>
      <c r="AC206" s="84">
        <f t="shared" si="128"/>
        <v>0</v>
      </c>
      <c r="AD206" s="84">
        <f t="shared" si="128"/>
        <v>0</v>
      </c>
      <c r="AE206" s="84">
        <f t="shared" si="128"/>
        <v>0</v>
      </c>
      <c r="AF206" s="84">
        <f t="shared" si="128"/>
        <v>0</v>
      </c>
      <c r="AG206" s="84">
        <f t="shared" si="128"/>
        <v>0</v>
      </c>
      <c r="AH206" s="84">
        <f t="shared" si="128"/>
        <v>0</v>
      </c>
      <c r="AI206" s="84">
        <f t="shared" si="128"/>
        <v>0</v>
      </c>
      <c r="AJ206" s="84">
        <f t="shared" si="128"/>
        <v>0</v>
      </c>
      <c r="AK206" s="84">
        <f t="shared" si="128"/>
        <v>0</v>
      </c>
      <c r="AL206" s="84">
        <f t="shared" si="128"/>
        <v>0</v>
      </c>
      <c r="AM206" s="84">
        <f t="shared" si="128"/>
        <v>0</v>
      </c>
      <c r="AN206" s="84">
        <f t="shared" si="128"/>
        <v>0</v>
      </c>
      <c r="AO206" s="84">
        <f t="shared" si="128"/>
        <v>0</v>
      </c>
      <c r="AP206" s="84">
        <f t="shared" si="128"/>
        <v>0</v>
      </c>
      <c r="AQ206" s="84">
        <f t="shared" si="128"/>
        <v>0</v>
      </c>
      <c r="AR206" s="84">
        <f t="shared" si="128"/>
        <v>0</v>
      </c>
      <c r="AS206" s="84">
        <f t="shared" si="128"/>
        <v>0</v>
      </c>
      <c r="AT206" s="84">
        <f t="shared" si="128"/>
        <v>0</v>
      </c>
      <c r="AU206" s="84">
        <f t="shared" si="128"/>
        <v>0</v>
      </c>
      <c r="AV206" s="84">
        <f t="shared" si="128"/>
        <v>0</v>
      </c>
      <c r="AW206" s="84">
        <f t="shared" si="128"/>
        <v>0</v>
      </c>
      <c r="AX206" s="142"/>
      <c r="AY206" s="84">
        <f t="shared" si="128"/>
        <v>27974.6</v>
      </c>
      <c r="AZ206" s="84">
        <f t="shared" si="128"/>
        <v>27975</v>
      </c>
      <c r="BA206" s="84">
        <f t="shared" si="105"/>
        <v>0.4000000000014552</v>
      </c>
    </row>
    <row r="207" spans="1:53" ht="63">
      <c r="A207" s="44" t="s">
        <v>80</v>
      </c>
      <c r="B207" s="45" t="s">
        <v>411</v>
      </c>
      <c r="C207" s="45" t="s">
        <v>364</v>
      </c>
      <c r="D207" s="45" t="s">
        <v>79</v>
      </c>
      <c r="E207" s="45" t="s">
        <v>81</v>
      </c>
      <c r="F207" s="84">
        <v>27974.6</v>
      </c>
      <c r="G207" s="84">
        <f>F207+H207</f>
        <v>22231.6</v>
      </c>
      <c r="H207" s="84">
        <f t="shared" si="103"/>
        <v>-5743</v>
      </c>
      <c r="I207" s="84"/>
      <c r="J207" s="84">
        <v>410</v>
      </c>
      <c r="K207" s="84"/>
      <c r="L207" s="84"/>
      <c r="M207" s="84">
        <v>-5553</v>
      </c>
      <c r="N207" s="84"/>
      <c r="O207" s="84"/>
      <c r="P207" s="84">
        <v>-600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142"/>
      <c r="AY207" s="84">
        <v>27974.6</v>
      </c>
      <c r="AZ207" s="84">
        <v>27975</v>
      </c>
      <c r="BA207" s="84">
        <f t="shared" si="105"/>
        <v>0.4000000000014552</v>
      </c>
    </row>
    <row r="208" spans="1:53" ht="15.75">
      <c r="A208" s="44" t="s">
        <v>82</v>
      </c>
      <c r="B208" s="45" t="s">
        <v>411</v>
      </c>
      <c r="C208" s="45" t="s">
        <v>364</v>
      </c>
      <c r="D208" s="45" t="s">
        <v>65</v>
      </c>
      <c r="E208" s="45" t="s">
        <v>367</v>
      </c>
      <c r="F208" s="84">
        <f>F209</f>
        <v>1368</v>
      </c>
      <c r="G208" s="84">
        <f>G209</f>
        <v>0</v>
      </c>
      <c r="H208" s="84">
        <f t="shared" si="103"/>
        <v>-1368</v>
      </c>
      <c r="I208" s="84">
        <f aca="true" t="shared" si="129" ref="I208:AZ208">I209</f>
        <v>0</v>
      </c>
      <c r="J208" s="84">
        <f t="shared" si="129"/>
        <v>0</v>
      </c>
      <c r="K208" s="84">
        <f t="shared" si="129"/>
        <v>0</v>
      </c>
      <c r="L208" s="84">
        <f t="shared" si="129"/>
        <v>0</v>
      </c>
      <c r="M208" s="84">
        <f t="shared" si="129"/>
        <v>0</v>
      </c>
      <c r="N208" s="84">
        <f t="shared" si="129"/>
        <v>-1368</v>
      </c>
      <c r="O208" s="84">
        <f t="shared" si="129"/>
        <v>0</v>
      </c>
      <c r="P208" s="84">
        <f t="shared" si="129"/>
        <v>0</v>
      </c>
      <c r="Q208" s="84">
        <f t="shared" si="129"/>
        <v>0</v>
      </c>
      <c r="R208" s="84">
        <f t="shared" si="129"/>
        <v>0</v>
      </c>
      <c r="S208" s="84">
        <f t="shared" si="129"/>
        <v>0</v>
      </c>
      <c r="T208" s="84">
        <f t="shared" si="129"/>
        <v>0</v>
      </c>
      <c r="U208" s="84">
        <f t="shared" si="129"/>
        <v>0</v>
      </c>
      <c r="V208" s="84">
        <f t="shared" si="129"/>
        <v>0</v>
      </c>
      <c r="W208" s="84">
        <f t="shared" si="129"/>
        <v>0</v>
      </c>
      <c r="X208" s="84">
        <f t="shared" si="129"/>
        <v>0</v>
      </c>
      <c r="Y208" s="84">
        <f t="shared" si="129"/>
        <v>0</v>
      </c>
      <c r="Z208" s="84">
        <f t="shared" si="129"/>
        <v>0</v>
      </c>
      <c r="AA208" s="84">
        <f t="shared" si="129"/>
        <v>0</v>
      </c>
      <c r="AB208" s="84">
        <f t="shared" si="129"/>
        <v>0</v>
      </c>
      <c r="AC208" s="84">
        <f t="shared" si="129"/>
        <v>0</v>
      </c>
      <c r="AD208" s="84">
        <f t="shared" si="129"/>
        <v>0</v>
      </c>
      <c r="AE208" s="84">
        <f t="shared" si="129"/>
        <v>0</v>
      </c>
      <c r="AF208" s="84">
        <f t="shared" si="129"/>
        <v>0</v>
      </c>
      <c r="AG208" s="84">
        <f t="shared" si="129"/>
        <v>0</v>
      </c>
      <c r="AH208" s="84">
        <f t="shared" si="129"/>
        <v>0</v>
      </c>
      <c r="AI208" s="84">
        <f t="shared" si="129"/>
        <v>0</v>
      </c>
      <c r="AJ208" s="84">
        <f t="shared" si="129"/>
        <v>0</v>
      </c>
      <c r="AK208" s="84">
        <f t="shared" si="129"/>
        <v>0</v>
      </c>
      <c r="AL208" s="84">
        <f t="shared" si="129"/>
        <v>0</v>
      </c>
      <c r="AM208" s="84">
        <f t="shared" si="129"/>
        <v>0</v>
      </c>
      <c r="AN208" s="84">
        <f t="shared" si="129"/>
        <v>0</v>
      </c>
      <c r="AO208" s="84">
        <f t="shared" si="129"/>
        <v>0</v>
      </c>
      <c r="AP208" s="84">
        <f t="shared" si="129"/>
        <v>0</v>
      </c>
      <c r="AQ208" s="84">
        <f t="shared" si="129"/>
        <v>0</v>
      </c>
      <c r="AR208" s="84">
        <f t="shared" si="129"/>
        <v>0</v>
      </c>
      <c r="AS208" s="84">
        <f t="shared" si="129"/>
        <v>0</v>
      </c>
      <c r="AT208" s="84">
        <f t="shared" si="129"/>
        <v>0</v>
      </c>
      <c r="AU208" s="84">
        <f t="shared" si="129"/>
        <v>0</v>
      </c>
      <c r="AV208" s="84">
        <f t="shared" si="129"/>
        <v>0</v>
      </c>
      <c r="AW208" s="84">
        <f t="shared" si="129"/>
        <v>0</v>
      </c>
      <c r="AX208" s="142"/>
      <c r="AY208" s="84">
        <f t="shared" si="129"/>
        <v>1368</v>
      </c>
      <c r="AZ208" s="84">
        <f t="shared" si="129"/>
        <v>1368</v>
      </c>
      <c r="BA208" s="84">
        <f t="shared" si="105"/>
        <v>0</v>
      </c>
    </row>
    <row r="209" spans="1:53" ht="31.5">
      <c r="A209" s="44" t="s">
        <v>399</v>
      </c>
      <c r="B209" s="45" t="s">
        <v>411</v>
      </c>
      <c r="C209" s="45" t="s">
        <v>364</v>
      </c>
      <c r="D209" s="45" t="s">
        <v>65</v>
      </c>
      <c r="E209" s="45" t="s">
        <v>400</v>
      </c>
      <c r="F209" s="84">
        <v>1368</v>
      </c>
      <c r="G209" s="84">
        <f>F209+H209</f>
        <v>0</v>
      </c>
      <c r="H209" s="84">
        <f t="shared" si="103"/>
        <v>-1368</v>
      </c>
      <c r="I209" s="84"/>
      <c r="J209" s="84"/>
      <c r="K209" s="84"/>
      <c r="L209" s="84"/>
      <c r="M209" s="84"/>
      <c r="N209" s="84">
        <v>-1368</v>
      </c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142"/>
      <c r="AY209" s="84">
        <v>1368</v>
      </c>
      <c r="AZ209" s="84">
        <v>1368</v>
      </c>
      <c r="BA209" s="84">
        <f t="shared" si="105"/>
        <v>0</v>
      </c>
    </row>
    <row r="210" spans="1:53" s="43" customFormat="1" ht="15.75" hidden="1">
      <c r="A210" s="46" t="s">
        <v>84</v>
      </c>
      <c r="B210" s="42" t="s">
        <v>411</v>
      </c>
      <c r="C210" s="42" t="s">
        <v>381</v>
      </c>
      <c r="D210" s="42" t="s">
        <v>85</v>
      </c>
      <c r="E210" s="42" t="s">
        <v>367</v>
      </c>
      <c r="F210" s="85">
        <f>F211</f>
        <v>0</v>
      </c>
      <c r="G210" s="85">
        <f>G211</f>
        <v>0</v>
      </c>
      <c r="H210" s="84">
        <f t="shared" si="103"/>
        <v>0</v>
      </c>
      <c r="I210" s="85">
        <f aca="true" t="shared" si="130" ref="I210:AZ210">I211</f>
        <v>0</v>
      </c>
      <c r="J210" s="85">
        <f t="shared" si="130"/>
        <v>0</v>
      </c>
      <c r="K210" s="85">
        <f t="shared" si="130"/>
        <v>0</v>
      </c>
      <c r="L210" s="85">
        <f t="shared" si="130"/>
        <v>0</v>
      </c>
      <c r="M210" s="85">
        <f t="shared" si="130"/>
        <v>0</v>
      </c>
      <c r="N210" s="85">
        <f t="shared" si="130"/>
        <v>0</v>
      </c>
      <c r="O210" s="85">
        <f t="shared" si="130"/>
        <v>0</v>
      </c>
      <c r="P210" s="85">
        <f t="shared" si="130"/>
        <v>0</v>
      </c>
      <c r="Q210" s="85">
        <f t="shared" si="130"/>
        <v>0</v>
      </c>
      <c r="R210" s="85">
        <f t="shared" si="130"/>
        <v>0</v>
      </c>
      <c r="S210" s="85">
        <f t="shared" si="130"/>
        <v>0</v>
      </c>
      <c r="T210" s="85">
        <f t="shared" si="130"/>
        <v>0</v>
      </c>
      <c r="U210" s="85">
        <f t="shared" si="130"/>
        <v>0</v>
      </c>
      <c r="V210" s="85">
        <f t="shared" si="130"/>
        <v>0</v>
      </c>
      <c r="W210" s="85">
        <f t="shared" si="130"/>
        <v>0</v>
      </c>
      <c r="X210" s="85">
        <f t="shared" si="130"/>
        <v>0</v>
      </c>
      <c r="Y210" s="85">
        <f t="shared" si="130"/>
        <v>0</v>
      </c>
      <c r="Z210" s="85">
        <f t="shared" si="130"/>
        <v>0</v>
      </c>
      <c r="AA210" s="85">
        <f t="shared" si="130"/>
        <v>0</v>
      </c>
      <c r="AB210" s="85">
        <f t="shared" si="130"/>
        <v>0</v>
      </c>
      <c r="AC210" s="85">
        <f t="shared" si="130"/>
        <v>0</v>
      </c>
      <c r="AD210" s="85">
        <f t="shared" si="130"/>
        <v>0</v>
      </c>
      <c r="AE210" s="85">
        <f t="shared" si="130"/>
        <v>0</v>
      </c>
      <c r="AF210" s="85">
        <f t="shared" si="130"/>
        <v>0</v>
      </c>
      <c r="AG210" s="85">
        <f t="shared" si="130"/>
        <v>0</v>
      </c>
      <c r="AH210" s="85">
        <f t="shared" si="130"/>
        <v>0</v>
      </c>
      <c r="AI210" s="85">
        <f t="shared" si="130"/>
        <v>0</v>
      </c>
      <c r="AJ210" s="85">
        <f t="shared" si="130"/>
        <v>0</v>
      </c>
      <c r="AK210" s="85">
        <f t="shared" si="130"/>
        <v>0</v>
      </c>
      <c r="AL210" s="85">
        <f t="shared" si="130"/>
        <v>0</v>
      </c>
      <c r="AM210" s="85">
        <f t="shared" si="130"/>
        <v>0</v>
      </c>
      <c r="AN210" s="85">
        <f t="shared" si="130"/>
        <v>0</v>
      </c>
      <c r="AO210" s="85">
        <f t="shared" si="130"/>
        <v>0</v>
      </c>
      <c r="AP210" s="85">
        <f t="shared" si="130"/>
        <v>0</v>
      </c>
      <c r="AQ210" s="85">
        <f t="shared" si="130"/>
        <v>0</v>
      </c>
      <c r="AR210" s="85">
        <f t="shared" si="130"/>
        <v>0</v>
      </c>
      <c r="AS210" s="85">
        <f t="shared" si="130"/>
        <v>0</v>
      </c>
      <c r="AT210" s="85">
        <f t="shared" si="130"/>
        <v>0</v>
      </c>
      <c r="AU210" s="85">
        <f t="shared" si="130"/>
        <v>0</v>
      </c>
      <c r="AV210" s="85">
        <f t="shared" si="130"/>
        <v>0</v>
      </c>
      <c r="AW210" s="85">
        <f t="shared" si="130"/>
        <v>0</v>
      </c>
      <c r="AX210" s="211"/>
      <c r="AY210" s="85">
        <f t="shared" si="130"/>
        <v>0</v>
      </c>
      <c r="AZ210" s="85">
        <f t="shared" si="130"/>
        <v>0</v>
      </c>
      <c r="BA210" s="84">
        <f t="shared" si="105"/>
        <v>0</v>
      </c>
    </row>
    <row r="211" spans="1:53" ht="63" hidden="1">
      <c r="A211" s="44" t="s">
        <v>80</v>
      </c>
      <c r="B211" s="45" t="s">
        <v>411</v>
      </c>
      <c r="C211" s="45" t="s">
        <v>381</v>
      </c>
      <c r="D211" s="45" t="s">
        <v>86</v>
      </c>
      <c r="E211" s="45">
        <v>453</v>
      </c>
      <c r="F211" s="84">
        <f>SUM(I211:AW211)</f>
        <v>0</v>
      </c>
      <c r="G211" s="84">
        <f>SUM(J211:AX211)</f>
        <v>0</v>
      </c>
      <c r="H211" s="84">
        <f t="shared" si="103"/>
        <v>0</v>
      </c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142"/>
      <c r="AY211" s="84"/>
      <c r="AZ211" s="84"/>
      <c r="BA211" s="84">
        <f t="shared" si="105"/>
        <v>0</v>
      </c>
    </row>
    <row r="212" spans="1:53" s="43" customFormat="1" ht="31.5">
      <c r="A212" s="46" t="s">
        <v>256</v>
      </c>
      <c r="B212" s="42" t="s">
        <v>411</v>
      </c>
      <c r="C212" s="42" t="s">
        <v>387</v>
      </c>
      <c r="D212" s="42" t="s">
        <v>366</v>
      </c>
      <c r="E212" s="42" t="s">
        <v>367</v>
      </c>
      <c r="F212" s="85">
        <f>F213+F215</f>
        <v>9212</v>
      </c>
      <c r="G212" s="85">
        <f>G213+G215</f>
        <v>9212</v>
      </c>
      <c r="H212" s="84">
        <f t="shared" si="103"/>
        <v>0</v>
      </c>
      <c r="I212" s="85">
        <f>I213+I215</f>
        <v>0</v>
      </c>
      <c r="J212" s="85">
        <f aca="true" t="shared" si="131" ref="J212:AD212">J213+J215</f>
        <v>0</v>
      </c>
      <c r="K212" s="85">
        <f t="shared" si="131"/>
        <v>0</v>
      </c>
      <c r="L212" s="85">
        <f t="shared" si="131"/>
        <v>0</v>
      </c>
      <c r="M212" s="85">
        <f t="shared" si="131"/>
        <v>0</v>
      </c>
      <c r="N212" s="85">
        <f t="shared" si="131"/>
        <v>0</v>
      </c>
      <c r="O212" s="85">
        <f t="shared" si="131"/>
        <v>0</v>
      </c>
      <c r="P212" s="85">
        <f>P213+P215</f>
        <v>0</v>
      </c>
      <c r="Q212" s="85">
        <f t="shared" si="131"/>
        <v>0</v>
      </c>
      <c r="R212" s="85">
        <f t="shared" si="131"/>
        <v>0</v>
      </c>
      <c r="S212" s="85">
        <f t="shared" si="131"/>
        <v>0</v>
      </c>
      <c r="T212" s="85">
        <f t="shared" si="131"/>
        <v>0</v>
      </c>
      <c r="U212" s="85">
        <f t="shared" si="131"/>
        <v>0</v>
      </c>
      <c r="V212" s="85">
        <f t="shared" si="131"/>
        <v>0</v>
      </c>
      <c r="W212" s="85">
        <f t="shared" si="131"/>
        <v>0</v>
      </c>
      <c r="X212" s="85">
        <f t="shared" si="131"/>
        <v>0</v>
      </c>
      <c r="Y212" s="85">
        <f t="shared" si="131"/>
        <v>0</v>
      </c>
      <c r="Z212" s="85">
        <f t="shared" si="131"/>
        <v>0</v>
      </c>
      <c r="AA212" s="85">
        <f t="shared" si="131"/>
        <v>0</v>
      </c>
      <c r="AB212" s="85">
        <f t="shared" si="131"/>
        <v>0</v>
      </c>
      <c r="AC212" s="85">
        <f t="shared" si="131"/>
        <v>0</v>
      </c>
      <c r="AD212" s="85">
        <f t="shared" si="131"/>
        <v>0</v>
      </c>
      <c r="AE212" s="85">
        <f aca="true" t="shared" si="132" ref="AE212:AW212">AE213+AE215</f>
        <v>0</v>
      </c>
      <c r="AF212" s="85">
        <f t="shared" si="132"/>
        <v>0</v>
      </c>
      <c r="AG212" s="85">
        <f t="shared" si="132"/>
        <v>0</v>
      </c>
      <c r="AH212" s="85">
        <f t="shared" si="132"/>
        <v>0</v>
      </c>
      <c r="AI212" s="85">
        <f t="shared" si="132"/>
        <v>0</v>
      </c>
      <c r="AJ212" s="85">
        <f t="shared" si="132"/>
        <v>0</v>
      </c>
      <c r="AK212" s="85">
        <f t="shared" si="132"/>
        <v>0</v>
      </c>
      <c r="AL212" s="85">
        <f t="shared" si="132"/>
        <v>0</v>
      </c>
      <c r="AM212" s="85">
        <f t="shared" si="132"/>
        <v>0</v>
      </c>
      <c r="AN212" s="85">
        <f t="shared" si="132"/>
        <v>0</v>
      </c>
      <c r="AO212" s="85">
        <f t="shared" si="132"/>
        <v>0</v>
      </c>
      <c r="AP212" s="85">
        <f t="shared" si="132"/>
        <v>0</v>
      </c>
      <c r="AQ212" s="85">
        <f t="shared" si="132"/>
        <v>0</v>
      </c>
      <c r="AR212" s="85">
        <f t="shared" si="132"/>
        <v>0</v>
      </c>
      <c r="AS212" s="85">
        <f t="shared" si="132"/>
        <v>0</v>
      </c>
      <c r="AT212" s="85">
        <f t="shared" si="132"/>
        <v>0</v>
      </c>
      <c r="AU212" s="85">
        <f t="shared" si="132"/>
        <v>0</v>
      </c>
      <c r="AV212" s="85">
        <f t="shared" si="132"/>
        <v>0</v>
      </c>
      <c r="AW212" s="85">
        <f t="shared" si="132"/>
        <v>0</v>
      </c>
      <c r="AX212" s="211"/>
      <c r="AY212" s="85">
        <f>AY213+AY215</f>
        <v>9012</v>
      </c>
      <c r="AZ212" s="85">
        <f>AZ213+AZ215</f>
        <v>9012</v>
      </c>
      <c r="BA212" s="84">
        <f t="shared" si="105"/>
        <v>0</v>
      </c>
    </row>
    <row r="213" spans="1:53" ht="39" customHeight="1">
      <c r="A213" s="44" t="s">
        <v>87</v>
      </c>
      <c r="B213" s="45" t="s">
        <v>411</v>
      </c>
      <c r="C213" s="45" t="s">
        <v>387</v>
      </c>
      <c r="D213" s="45" t="s">
        <v>79</v>
      </c>
      <c r="E213" s="45" t="s">
        <v>367</v>
      </c>
      <c r="F213" s="84">
        <f>F214</f>
        <v>2912</v>
      </c>
      <c r="G213" s="84">
        <f>G214</f>
        <v>2912</v>
      </c>
      <c r="H213" s="84">
        <f t="shared" si="103"/>
        <v>0</v>
      </c>
      <c r="I213" s="84">
        <f aca="true" t="shared" si="133" ref="I213:AZ213">I214</f>
        <v>0</v>
      </c>
      <c r="J213" s="84">
        <f t="shared" si="133"/>
        <v>0</v>
      </c>
      <c r="K213" s="84">
        <f t="shared" si="133"/>
        <v>0</v>
      </c>
      <c r="L213" s="84">
        <f t="shared" si="133"/>
        <v>0</v>
      </c>
      <c r="M213" s="84">
        <f t="shared" si="133"/>
        <v>0</v>
      </c>
      <c r="N213" s="84">
        <f t="shared" si="133"/>
        <v>0</v>
      </c>
      <c r="O213" s="84">
        <f t="shared" si="133"/>
        <v>0</v>
      </c>
      <c r="P213" s="84">
        <f t="shared" si="133"/>
        <v>0</v>
      </c>
      <c r="Q213" s="84">
        <f t="shared" si="133"/>
        <v>0</v>
      </c>
      <c r="R213" s="84">
        <f t="shared" si="133"/>
        <v>0</v>
      </c>
      <c r="S213" s="84">
        <f t="shared" si="133"/>
        <v>0</v>
      </c>
      <c r="T213" s="84">
        <f t="shared" si="133"/>
        <v>0</v>
      </c>
      <c r="U213" s="84">
        <f t="shared" si="133"/>
        <v>0</v>
      </c>
      <c r="V213" s="84">
        <f t="shared" si="133"/>
        <v>0</v>
      </c>
      <c r="W213" s="84">
        <f t="shared" si="133"/>
        <v>0</v>
      </c>
      <c r="X213" s="84">
        <f t="shared" si="133"/>
        <v>0</v>
      </c>
      <c r="Y213" s="84">
        <f t="shared" si="133"/>
        <v>0</v>
      </c>
      <c r="Z213" s="84">
        <f t="shared" si="133"/>
        <v>0</v>
      </c>
      <c r="AA213" s="84">
        <f t="shared" si="133"/>
        <v>0</v>
      </c>
      <c r="AB213" s="84">
        <f t="shared" si="133"/>
        <v>0</v>
      </c>
      <c r="AC213" s="84">
        <f t="shared" si="133"/>
        <v>0</v>
      </c>
      <c r="AD213" s="84">
        <f t="shared" si="133"/>
        <v>0</v>
      </c>
      <c r="AE213" s="84">
        <f t="shared" si="133"/>
        <v>0</v>
      </c>
      <c r="AF213" s="84">
        <f t="shared" si="133"/>
        <v>0</v>
      </c>
      <c r="AG213" s="84">
        <f t="shared" si="133"/>
        <v>0</v>
      </c>
      <c r="AH213" s="84">
        <f t="shared" si="133"/>
        <v>0</v>
      </c>
      <c r="AI213" s="84">
        <f t="shared" si="133"/>
        <v>0</v>
      </c>
      <c r="AJ213" s="84">
        <f t="shared" si="133"/>
        <v>0</v>
      </c>
      <c r="AK213" s="84">
        <f t="shared" si="133"/>
        <v>0</v>
      </c>
      <c r="AL213" s="84">
        <f t="shared" si="133"/>
        <v>0</v>
      </c>
      <c r="AM213" s="84">
        <f t="shared" si="133"/>
        <v>0</v>
      </c>
      <c r="AN213" s="84">
        <f t="shared" si="133"/>
        <v>0</v>
      </c>
      <c r="AO213" s="84">
        <f t="shared" si="133"/>
        <v>0</v>
      </c>
      <c r="AP213" s="84">
        <f t="shared" si="133"/>
        <v>0</v>
      </c>
      <c r="AQ213" s="84">
        <f t="shared" si="133"/>
        <v>0</v>
      </c>
      <c r="AR213" s="84">
        <f t="shared" si="133"/>
        <v>0</v>
      </c>
      <c r="AS213" s="84">
        <f t="shared" si="133"/>
        <v>0</v>
      </c>
      <c r="AT213" s="84">
        <f t="shared" si="133"/>
        <v>0</v>
      </c>
      <c r="AU213" s="84">
        <f t="shared" si="133"/>
        <v>0</v>
      </c>
      <c r="AV213" s="84">
        <f t="shared" si="133"/>
        <v>0</v>
      </c>
      <c r="AW213" s="84">
        <f t="shared" si="133"/>
        <v>0</v>
      </c>
      <c r="AX213" s="142"/>
      <c r="AY213" s="84">
        <f t="shared" si="133"/>
        <v>2912</v>
      </c>
      <c r="AZ213" s="84">
        <f t="shared" si="133"/>
        <v>2912</v>
      </c>
      <c r="BA213" s="84">
        <f t="shared" si="105"/>
        <v>0</v>
      </c>
    </row>
    <row r="214" spans="1:53" ht="63">
      <c r="A214" s="44" t="s">
        <v>80</v>
      </c>
      <c r="B214" s="45" t="s">
        <v>411</v>
      </c>
      <c r="C214" s="45" t="s">
        <v>387</v>
      </c>
      <c r="D214" s="45" t="s">
        <v>79</v>
      </c>
      <c r="E214" s="45">
        <v>453</v>
      </c>
      <c r="F214" s="84">
        <v>2912</v>
      </c>
      <c r="G214" s="84">
        <f>F214+H214</f>
        <v>2912</v>
      </c>
      <c r="H214" s="84">
        <f t="shared" si="103"/>
        <v>0</v>
      </c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142"/>
      <c r="AY214" s="84">
        <v>2912</v>
      </c>
      <c r="AZ214" s="84">
        <v>2912</v>
      </c>
      <c r="BA214" s="84">
        <f t="shared" si="105"/>
        <v>0</v>
      </c>
    </row>
    <row r="215" spans="1:53" ht="63">
      <c r="A215" s="44" t="s">
        <v>88</v>
      </c>
      <c r="B215" s="45" t="s">
        <v>411</v>
      </c>
      <c r="C215" s="45" t="s">
        <v>387</v>
      </c>
      <c r="D215" s="45" t="s">
        <v>89</v>
      </c>
      <c r="E215" s="45" t="s">
        <v>367</v>
      </c>
      <c r="F215" s="84">
        <f>F216</f>
        <v>6300</v>
      </c>
      <c r="G215" s="84">
        <f>G216</f>
        <v>6300</v>
      </c>
      <c r="H215" s="84">
        <f t="shared" si="103"/>
        <v>0</v>
      </c>
      <c r="I215" s="84">
        <f aca="true" t="shared" si="134" ref="I215:AZ215">I216</f>
        <v>0</v>
      </c>
      <c r="J215" s="84">
        <f t="shared" si="134"/>
        <v>0</v>
      </c>
      <c r="K215" s="84">
        <f t="shared" si="134"/>
        <v>0</v>
      </c>
      <c r="L215" s="84">
        <f t="shared" si="134"/>
        <v>0</v>
      </c>
      <c r="M215" s="84">
        <f t="shared" si="134"/>
        <v>0</v>
      </c>
      <c r="N215" s="84">
        <f t="shared" si="134"/>
        <v>0</v>
      </c>
      <c r="O215" s="84">
        <f t="shared" si="134"/>
        <v>0</v>
      </c>
      <c r="P215" s="84">
        <f t="shared" si="134"/>
        <v>0</v>
      </c>
      <c r="Q215" s="84">
        <f t="shared" si="134"/>
        <v>0</v>
      </c>
      <c r="R215" s="84">
        <f t="shared" si="134"/>
        <v>0</v>
      </c>
      <c r="S215" s="84">
        <f t="shared" si="134"/>
        <v>0</v>
      </c>
      <c r="T215" s="84">
        <f t="shared" si="134"/>
        <v>0</v>
      </c>
      <c r="U215" s="84">
        <f t="shared" si="134"/>
        <v>0</v>
      </c>
      <c r="V215" s="84">
        <f t="shared" si="134"/>
        <v>0</v>
      </c>
      <c r="W215" s="84">
        <f t="shared" si="134"/>
        <v>0</v>
      </c>
      <c r="X215" s="84">
        <f t="shared" si="134"/>
        <v>0</v>
      </c>
      <c r="Y215" s="84">
        <f t="shared" si="134"/>
        <v>0</v>
      </c>
      <c r="Z215" s="84">
        <f t="shared" si="134"/>
        <v>0</v>
      </c>
      <c r="AA215" s="84">
        <f t="shared" si="134"/>
        <v>0</v>
      </c>
      <c r="AB215" s="84">
        <f t="shared" si="134"/>
        <v>0</v>
      </c>
      <c r="AC215" s="84">
        <f t="shared" si="134"/>
        <v>0</v>
      </c>
      <c r="AD215" s="84">
        <f t="shared" si="134"/>
        <v>0</v>
      </c>
      <c r="AE215" s="84">
        <f t="shared" si="134"/>
        <v>0</v>
      </c>
      <c r="AF215" s="84">
        <f t="shared" si="134"/>
        <v>0</v>
      </c>
      <c r="AG215" s="84">
        <f t="shared" si="134"/>
        <v>0</v>
      </c>
      <c r="AH215" s="84">
        <f t="shared" si="134"/>
        <v>0</v>
      </c>
      <c r="AI215" s="84">
        <f t="shared" si="134"/>
        <v>0</v>
      </c>
      <c r="AJ215" s="84">
        <f t="shared" si="134"/>
        <v>0</v>
      </c>
      <c r="AK215" s="84">
        <f t="shared" si="134"/>
        <v>0</v>
      </c>
      <c r="AL215" s="84">
        <f t="shared" si="134"/>
        <v>0</v>
      </c>
      <c r="AM215" s="84">
        <f t="shared" si="134"/>
        <v>0</v>
      </c>
      <c r="AN215" s="84">
        <f t="shared" si="134"/>
        <v>0</v>
      </c>
      <c r="AO215" s="84">
        <f t="shared" si="134"/>
        <v>0</v>
      </c>
      <c r="AP215" s="84">
        <f t="shared" si="134"/>
        <v>0</v>
      </c>
      <c r="AQ215" s="84">
        <f t="shared" si="134"/>
        <v>0</v>
      </c>
      <c r="AR215" s="84">
        <f t="shared" si="134"/>
        <v>0</v>
      </c>
      <c r="AS215" s="84">
        <f t="shared" si="134"/>
        <v>0</v>
      </c>
      <c r="AT215" s="84">
        <f t="shared" si="134"/>
        <v>0</v>
      </c>
      <c r="AU215" s="84">
        <f t="shared" si="134"/>
        <v>0</v>
      </c>
      <c r="AV215" s="84">
        <f t="shared" si="134"/>
        <v>0</v>
      </c>
      <c r="AW215" s="84">
        <f t="shared" si="134"/>
        <v>0</v>
      </c>
      <c r="AX215" s="142"/>
      <c r="AY215" s="84">
        <f t="shared" si="134"/>
        <v>6100</v>
      </c>
      <c r="AZ215" s="84">
        <f t="shared" si="134"/>
        <v>6100</v>
      </c>
      <c r="BA215" s="84">
        <f t="shared" si="105"/>
        <v>0</v>
      </c>
    </row>
    <row r="216" spans="1:53" ht="63">
      <c r="A216" s="44" t="s">
        <v>80</v>
      </c>
      <c r="B216" s="45" t="s">
        <v>411</v>
      </c>
      <c r="C216" s="45" t="s">
        <v>387</v>
      </c>
      <c r="D216" s="45" t="s">
        <v>89</v>
      </c>
      <c r="E216" s="45">
        <v>453</v>
      </c>
      <c r="F216" s="84">
        <v>6300</v>
      </c>
      <c r="G216" s="84">
        <f>F216+H216</f>
        <v>6300</v>
      </c>
      <c r="H216" s="84">
        <f t="shared" si="103"/>
        <v>0</v>
      </c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142"/>
      <c r="AY216" s="84">
        <v>6100</v>
      </c>
      <c r="AZ216" s="84">
        <v>6100</v>
      </c>
      <c r="BA216" s="84">
        <f t="shared" si="105"/>
        <v>0</v>
      </c>
    </row>
    <row r="217" spans="1:53" s="43" customFormat="1" ht="47.25">
      <c r="A217" s="46" t="s">
        <v>258</v>
      </c>
      <c r="B217" s="42" t="s">
        <v>411</v>
      </c>
      <c r="C217" s="42" t="s">
        <v>32</v>
      </c>
      <c r="D217" s="42" t="s">
        <v>366</v>
      </c>
      <c r="E217" s="42" t="s">
        <v>367</v>
      </c>
      <c r="F217" s="85">
        <f aca="true" t="shared" si="135" ref="F217:N217">F218+F222+F220+F224+F226</f>
        <v>21961</v>
      </c>
      <c r="G217" s="85">
        <f t="shared" si="135"/>
        <v>26379</v>
      </c>
      <c r="H217" s="85">
        <f t="shared" si="135"/>
        <v>4418</v>
      </c>
      <c r="I217" s="85">
        <f t="shared" si="135"/>
        <v>0</v>
      </c>
      <c r="J217" s="85">
        <f t="shared" si="135"/>
        <v>0</v>
      </c>
      <c r="K217" s="85">
        <f t="shared" si="135"/>
        <v>0</v>
      </c>
      <c r="L217" s="85">
        <f t="shared" si="135"/>
        <v>0</v>
      </c>
      <c r="M217" s="85">
        <f t="shared" si="135"/>
        <v>6000</v>
      </c>
      <c r="N217" s="85">
        <f t="shared" si="135"/>
        <v>-1582</v>
      </c>
      <c r="O217" s="85">
        <f aca="true" t="shared" si="136" ref="O217:AW217">O218+O222+O220+O224+O226</f>
        <v>0</v>
      </c>
      <c r="P217" s="85">
        <f t="shared" si="136"/>
        <v>0</v>
      </c>
      <c r="Q217" s="85">
        <f t="shared" si="136"/>
        <v>0</v>
      </c>
      <c r="R217" s="85">
        <f t="shared" si="136"/>
        <v>0</v>
      </c>
      <c r="S217" s="85">
        <f t="shared" si="136"/>
        <v>0</v>
      </c>
      <c r="T217" s="85">
        <f t="shared" si="136"/>
        <v>0</v>
      </c>
      <c r="U217" s="85">
        <f t="shared" si="136"/>
        <v>0</v>
      </c>
      <c r="V217" s="85">
        <f t="shared" si="136"/>
        <v>0</v>
      </c>
      <c r="W217" s="85">
        <f t="shared" si="136"/>
        <v>0</v>
      </c>
      <c r="X217" s="85">
        <f t="shared" si="136"/>
        <v>0</v>
      </c>
      <c r="Y217" s="85">
        <f t="shared" si="136"/>
        <v>0</v>
      </c>
      <c r="Z217" s="85">
        <f t="shared" si="136"/>
        <v>0</v>
      </c>
      <c r="AA217" s="85">
        <f t="shared" si="136"/>
        <v>0</v>
      </c>
      <c r="AB217" s="85">
        <f t="shared" si="136"/>
        <v>0</v>
      </c>
      <c r="AC217" s="85">
        <f t="shared" si="136"/>
        <v>0</v>
      </c>
      <c r="AD217" s="85">
        <f t="shared" si="136"/>
        <v>0</v>
      </c>
      <c r="AE217" s="85">
        <f t="shared" si="136"/>
        <v>0</v>
      </c>
      <c r="AF217" s="85">
        <f t="shared" si="136"/>
        <v>0</v>
      </c>
      <c r="AG217" s="85">
        <f t="shared" si="136"/>
        <v>0</v>
      </c>
      <c r="AH217" s="85">
        <f t="shared" si="136"/>
        <v>0</v>
      </c>
      <c r="AI217" s="85">
        <f t="shared" si="136"/>
        <v>0</v>
      </c>
      <c r="AJ217" s="85">
        <f t="shared" si="136"/>
        <v>0</v>
      </c>
      <c r="AK217" s="85">
        <f t="shared" si="136"/>
        <v>0</v>
      </c>
      <c r="AL217" s="85">
        <f t="shared" si="136"/>
        <v>0</v>
      </c>
      <c r="AM217" s="85">
        <f t="shared" si="136"/>
        <v>0</v>
      </c>
      <c r="AN217" s="85">
        <f t="shared" si="136"/>
        <v>0</v>
      </c>
      <c r="AO217" s="85">
        <f t="shared" si="136"/>
        <v>0</v>
      </c>
      <c r="AP217" s="85">
        <f t="shared" si="136"/>
        <v>0</v>
      </c>
      <c r="AQ217" s="85">
        <f t="shared" si="136"/>
        <v>0</v>
      </c>
      <c r="AR217" s="85">
        <f t="shared" si="136"/>
        <v>0</v>
      </c>
      <c r="AS217" s="85">
        <f t="shared" si="136"/>
        <v>0</v>
      </c>
      <c r="AT217" s="85">
        <f t="shared" si="136"/>
        <v>0</v>
      </c>
      <c r="AU217" s="85">
        <f t="shared" si="136"/>
        <v>0</v>
      </c>
      <c r="AV217" s="85">
        <f t="shared" si="136"/>
        <v>0</v>
      </c>
      <c r="AW217" s="85">
        <f t="shared" si="136"/>
        <v>0</v>
      </c>
      <c r="AX217" s="211"/>
      <c r="AY217" s="85">
        <f>AY218+AY222+AY220</f>
        <v>20161</v>
      </c>
      <c r="AZ217" s="85">
        <f>AZ218+AZ222+AZ220</f>
        <v>20161</v>
      </c>
      <c r="BA217" s="84">
        <f t="shared" si="105"/>
        <v>0</v>
      </c>
    </row>
    <row r="218" spans="1:53" ht="31.5">
      <c r="A218" s="44" t="s">
        <v>201</v>
      </c>
      <c r="B218" s="45" t="s">
        <v>411</v>
      </c>
      <c r="C218" s="45" t="s">
        <v>32</v>
      </c>
      <c r="D218" s="45" t="s">
        <v>373</v>
      </c>
      <c r="E218" s="45" t="s">
        <v>367</v>
      </c>
      <c r="F218" s="84">
        <f>F219</f>
        <v>2751</v>
      </c>
      <c r="G218" s="84">
        <f>G219</f>
        <v>2751</v>
      </c>
      <c r="H218" s="84">
        <f t="shared" si="103"/>
        <v>0</v>
      </c>
      <c r="I218" s="84">
        <f aca="true" t="shared" si="137" ref="I218:AZ218">I219</f>
        <v>0</v>
      </c>
      <c r="J218" s="84">
        <f t="shared" si="137"/>
        <v>0</v>
      </c>
      <c r="K218" s="84">
        <f t="shared" si="137"/>
        <v>0</v>
      </c>
      <c r="L218" s="84">
        <f t="shared" si="137"/>
        <v>0</v>
      </c>
      <c r="M218" s="84">
        <f t="shared" si="137"/>
        <v>0</v>
      </c>
      <c r="N218" s="84">
        <f t="shared" si="137"/>
        <v>0</v>
      </c>
      <c r="O218" s="84">
        <f t="shared" si="137"/>
        <v>0</v>
      </c>
      <c r="P218" s="84">
        <f t="shared" si="137"/>
        <v>0</v>
      </c>
      <c r="Q218" s="84">
        <f t="shared" si="137"/>
        <v>0</v>
      </c>
      <c r="R218" s="84">
        <f t="shared" si="137"/>
        <v>0</v>
      </c>
      <c r="S218" s="84">
        <f t="shared" si="137"/>
        <v>0</v>
      </c>
      <c r="T218" s="84">
        <f t="shared" si="137"/>
        <v>0</v>
      </c>
      <c r="U218" s="84">
        <f t="shared" si="137"/>
        <v>0</v>
      </c>
      <c r="V218" s="84">
        <f t="shared" si="137"/>
        <v>0</v>
      </c>
      <c r="W218" s="84">
        <f t="shared" si="137"/>
        <v>0</v>
      </c>
      <c r="X218" s="84">
        <f t="shared" si="137"/>
        <v>0</v>
      </c>
      <c r="Y218" s="84">
        <f t="shared" si="137"/>
        <v>0</v>
      </c>
      <c r="Z218" s="84">
        <f t="shared" si="137"/>
        <v>0</v>
      </c>
      <c r="AA218" s="84">
        <f t="shared" si="137"/>
        <v>0</v>
      </c>
      <c r="AB218" s="84">
        <f t="shared" si="137"/>
        <v>0</v>
      </c>
      <c r="AC218" s="84">
        <f t="shared" si="137"/>
        <v>0</v>
      </c>
      <c r="AD218" s="84">
        <f t="shared" si="137"/>
        <v>0</v>
      </c>
      <c r="AE218" s="84">
        <f t="shared" si="137"/>
        <v>0</v>
      </c>
      <c r="AF218" s="84">
        <f t="shared" si="137"/>
        <v>0</v>
      </c>
      <c r="AG218" s="84">
        <f t="shared" si="137"/>
        <v>0</v>
      </c>
      <c r="AH218" s="84">
        <f t="shared" si="137"/>
        <v>0</v>
      </c>
      <c r="AI218" s="84">
        <f t="shared" si="137"/>
        <v>0</v>
      </c>
      <c r="AJ218" s="84">
        <f t="shared" si="137"/>
        <v>0</v>
      </c>
      <c r="AK218" s="84">
        <f t="shared" si="137"/>
        <v>0</v>
      </c>
      <c r="AL218" s="84">
        <f t="shared" si="137"/>
        <v>0</v>
      </c>
      <c r="AM218" s="84">
        <f t="shared" si="137"/>
        <v>0</v>
      </c>
      <c r="AN218" s="84">
        <f t="shared" si="137"/>
        <v>0</v>
      </c>
      <c r="AO218" s="84">
        <f t="shared" si="137"/>
        <v>0</v>
      </c>
      <c r="AP218" s="84">
        <f t="shared" si="137"/>
        <v>0</v>
      </c>
      <c r="AQ218" s="84">
        <f t="shared" si="137"/>
        <v>0</v>
      </c>
      <c r="AR218" s="84">
        <f t="shared" si="137"/>
        <v>0</v>
      </c>
      <c r="AS218" s="84">
        <f t="shared" si="137"/>
        <v>0</v>
      </c>
      <c r="AT218" s="84">
        <f t="shared" si="137"/>
        <v>0</v>
      </c>
      <c r="AU218" s="84">
        <f t="shared" si="137"/>
        <v>0</v>
      </c>
      <c r="AV218" s="84">
        <f t="shared" si="137"/>
        <v>0</v>
      </c>
      <c r="AW218" s="84">
        <f t="shared" si="137"/>
        <v>0</v>
      </c>
      <c r="AX218" s="142"/>
      <c r="AY218" s="84">
        <f t="shared" si="137"/>
        <v>2751</v>
      </c>
      <c r="AZ218" s="84">
        <f t="shared" si="137"/>
        <v>2751</v>
      </c>
      <c r="BA218" s="84">
        <f t="shared" si="105"/>
        <v>0</v>
      </c>
    </row>
    <row r="219" spans="1:53" ht="15.75">
      <c r="A219" s="44" t="s">
        <v>378</v>
      </c>
      <c r="B219" s="45" t="s">
        <v>411</v>
      </c>
      <c r="C219" s="45" t="s">
        <v>32</v>
      </c>
      <c r="D219" s="45" t="s">
        <v>373</v>
      </c>
      <c r="E219" s="45" t="s">
        <v>379</v>
      </c>
      <c r="F219" s="84">
        <v>2751</v>
      </c>
      <c r="G219" s="84">
        <f>F219+H219</f>
        <v>2751</v>
      </c>
      <c r="H219" s="84">
        <f t="shared" si="103"/>
        <v>0</v>
      </c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142"/>
      <c r="AY219" s="84">
        <v>2751</v>
      </c>
      <c r="AZ219" s="84">
        <v>2751</v>
      </c>
      <c r="BA219" s="84">
        <f t="shared" si="105"/>
        <v>0</v>
      </c>
    </row>
    <row r="220" spans="1:53" ht="31.5">
      <c r="A220" s="44" t="s">
        <v>429</v>
      </c>
      <c r="B220" s="45" t="s">
        <v>411</v>
      </c>
      <c r="C220" s="45" t="s">
        <v>32</v>
      </c>
      <c r="D220" s="45" t="s">
        <v>430</v>
      </c>
      <c r="E220" s="45" t="s">
        <v>367</v>
      </c>
      <c r="F220" s="84">
        <f>F221</f>
        <v>12000</v>
      </c>
      <c r="G220" s="84">
        <f>G221</f>
        <v>0</v>
      </c>
      <c r="H220" s="84">
        <f t="shared" si="103"/>
        <v>-12000</v>
      </c>
      <c r="I220" s="84">
        <f aca="true" t="shared" si="138" ref="I220:AZ220">I221</f>
        <v>0</v>
      </c>
      <c r="J220" s="84">
        <f t="shared" si="138"/>
        <v>0</v>
      </c>
      <c r="K220" s="84">
        <f t="shared" si="138"/>
        <v>0</v>
      </c>
      <c r="L220" s="84">
        <f t="shared" si="138"/>
        <v>0</v>
      </c>
      <c r="M220" s="84">
        <f t="shared" si="138"/>
        <v>0</v>
      </c>
      <c r="N220" s="84">
        <f t="shared" si="138"/>
        <v>-12000</v>
      </c>
      <c r="O220" s="84">
        <f t="shared" si="138"/>
        <v>0</v>
      </c>
      <c r="P220" s="84">
        <f t="shared" si="138"/>
        <v>0</v>
      </c>
      <c r="Q220" s="84">
        <f t="shared" si="138"/>
        <v>0</v>
      </c>
      <c r="R220" s="84">
        <f t="shared" si="138"/>
        <v>0</v>
      </c>
      <c r="S220" s="84">
        <f t="shared" si="138"/>
        <v>0</v>
      </c>
      <c r="T220" s="84">
        <f t="shared" si="138"/>
        <v>0</v>
      </c>
      <c r="U220" s="84">
        <f t="shared" si="138"/>
        <v>0</v>
      </c>
      <c r="V220" s="84">
        <f t="shared" si="138"/>
        <v>0</v>
      </c>
      <c r="W220" s="84">
        <f t="shared" si="138"/>
        <v>0</v>
      </c>
      <c r="X220" s="84">
        <f t="shared" si="138"/>
        <v>0</v>
      </c>
      <c r="Y220" s="84">
        <f t="shared" si="138"/>
        <v>0</v>
      </c>
      <c r="Z220" s="84">
        <f t="shared" si="138"/>
        <v>0</v>
      </c>
      <c r="AA220" s="84">
        <f t="shared" si="138"/>
        <v>0</v>
      </c>
      <c r="AB220" s="84">
        <f t="shared" si="138"/>
        <v>0</v>
      </c>
      <c r="AC220" s="84">
        <f t="shared" si="138"/>
        <v>0</v>
      </c>
      <c r="AD220" s="84">
        <f t="shared" si="138"/>
        <v>0</v>
      </c>
      <c r="AE220" s="84">
        <f t="shared" si="138"/>
        <v>0</v>
      </c>
      <c r="AF220" s="84">
        <f t="shared" si="138"/>
        <v>0</v>
      </c>
      <c r="AG220" s="84">
        <f t="shared" si="138"/>
        <v>0</v>
      </c>
      <c r="AH220" s="84">
        <f t="shared" si="138"/>
        <v>0</v>
      </c>
      <c r="AI220" s="84">
        <f t="shared" si="138"/>
        <v>0</v>
      </c>
      <c r="AJ220" s="84">
        <f t="shared" si="138"/>
        <v>0</v>
      </c>
      <c r="AK220" s="84">
        <f t="shared" si="138"/>
        <v>0</v>
      </c>
      <c r="AL220" s="84">
        <f t="shared" si="138"/>
        <v>0</v>
      </c>
      <c r="AM220" s="84">
        <f t="shared" si="138"/>
        <v>0</v>
      </c>
      <c r="AN220" s="84">
        <f t="shared" si="138"/>
        <v>0</v>
      </c>
      <c r="AO220" s="84">
        <f t="shared" si="138"/>
        <v>0</v>
      </c>
      <c r="AP220" s="84">
        <f t="shared" si="138"/>
        <v>0</v>
      </c>
      <c r="AQ220" s="84">
        <f t="shared" si="138"/>
        <v>0</v>
      </c>
      <c r="AR220" s="84">
        <f t="shared" si="138"/>
        <v>0</v>
      </c>
      <c r="AS220" s="84">
        <f t="shared" si="138"/>
        <v>0</v>
      </c>
      <c r="AT220" s="84">
        <f t="shared" si="138"/>
        <v>0</v>
      </c>
      <c r="AU220" s="84">
        <f t="shared" si="138"/>
        <v>0</v>
      </c>
      <c r="AV220" s="84">
        <f t="shared" si="138"/>
        <v>0</v>
      </c>
      <c r="AW220" s="84">
        <f t="shared" si="138"/>
        <v>0</v>
      </c>
      <c r="AX220" s="142"/>
      <c r="AY220" s="84">
        <f t="shared" si="138"/>
        <v>12000</v>
      </c>
      <c r="AZ220" s="84">
        <f t="shared" si="138"/>
        <v>12000</v>
      </c>
      <c r="BA220" s="84">
        <f t="shared" si="105"/>
        <v>0</v>
      </c>
    </row>
    <row r="221" spans="1:53" ht="31.5">
      <c r="A221" s="44" t="s">
        <v>431</v>
      </c>
      <c r="B221" s="45" t="s">
        <v>411</v>
      </c>
      <c r="C221" s="45" t="s">
        <v>32</v>
      </c>
      <c r="D221" s="45" t="s">
        <v>432</v>
      </c>
      <c r="E221" s="45" t="s">
        <v>8</v>
      </c>
      <c r="F221" s="84">
        <v>12000</v>
      </c>
      <c r="G221" s="84">
        <f>F221+H221</f>
        <v>0</v>
      </c>
      <c r="H221" s="84">
        <f t="shared" si="103"/>
        <v>-12000</v>
      </c>
      <c r="I221" s="84"/>
      <c r="J221" s="84"/>
      <c r="K221" s="84"/>
      <c r="L221" s="84"/>
      <c r="M221" s="84"/>
      <c r="N221" s="84">
        <v>-12000</v>
      </c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142"/>
      <c r="AY221" s="84">
        <v>12000</v>
      </c>
      <c r="AZ221" s="84">
        <v>12000</v>
      </c>
      <c r="BA221" s="84">
        <f t="shared" si="105"/>
        <v>0</v>
      </c>
    </row>
    <row r="222" spans="1:53" ht="56.25" customHeight="1">
      <c r="A222" s="44" t="s">
        <v>83</v>
      </c>
      <c r="B222" s="45" t="s">
        <v>411</v>
      </c>
      <c r="C222" s="45" t="s">
        <v>32</v>
      </c>
      <c r="D222" s="45" t="s">
        <v>90</v>
      </c>
      <c r="E222" s="45" t="s">
        <v>367</v>
      </c>
      <c r="F222" s="84">
        <f>F223</f>
        <v>7210</v>
      </c>
      <c r="G222" s="84">
        <f>G223</f>
        <v>7210</v>
      </c>
      <c r="H222" s="84">
        <f t="shared" si="103"/>
        <v>0</v>
      </c>
      <c r="I222" s="84">
        <f aca="true" t="shared" si="139" ref="I222:AW222">I223</f>
        <v>0</v>
      </c>
      <c r="J222" s="84">
        <f t="shared" si="139"/>
        <v>0</v>
      </c>
      <c r="K222" s="84">
        <f t="shared" si="139"/>
        <v>0</v>
      </c>
      <c r="L222" s="84">
        <f t="shared" si="139"/>
        <v>0</v>
      </c>
      <c r="M222" s="84">
        <f t="shared" si="139"/>
        <v>0</v>
      </c>
      <c r="N222" s="84">
        <f t="shared" si="139"/>
        <v>0</v>
      </c>
      <c r="O222" s="84">
        <f t="shared" si="139"/>
        <v>0</v>
      </c>
      <c r="P222" s="84">
        <f t="shared" si="139"/>
        <v>0</v>
      </c>
      <c r="Q222" s="84">
        <f t="shared" si="139"/>
        <v>0</v>
      </c>
      <c r="R222" s="84">
        <f t="shared" si="139"/>
        <v>0</v>
      </c>
      <c r="S222" s="84">
        <f t="shared" si="139"/>
        <v>0</v>
      </c>
      <c r="T222" s="84">
        <f t="shared" si="139"/>
        <v>0</v>
      </c>
      <c r="U222" s="84">
        <f t="shared" si="139"/>
        <v>0</v>
      </c>
      <c r="V222" s="84">
        <f t="shared" si="139"/>
        <v>0</v>
      </c>
      <c r="W222" s="84">
        <f t="shared" si="139"/>
        <v>0</v>
      </c>
      <c r="X222" s="84">
        <f t="shared" si="139"/>
        <v>0</v>
      </c>
      <c r="Y222" s="84">
        <f t="shared" si="139"/>
        <v>0</v>
      </c>
      <c r="Z222" s="84">
        <f t="shared" si="139"/>
        <v>0</v>
      </c>
      <c r="AA222" s="84">
        <f t="shared" si="139"/>
        <v>0</v>
      </c>
      <c r="AB222" s="84">
        <f t="shared" si="139"/>
        <v>0</v>
      </c>
      <c r="AC222" s="84">
        <f t="shared" si="139"/>
        <v>0</v>
      </c>
      <c r="AD222" s="84">
        <f t="shared" si="139"/>
        <v>0</v>
      </c>
      <c r="AE222" s="84">
        <f t="shared" si="139"/>
        <v>0</v>
      </c>
      <c r="AF222" s="84">
        <f t="shared" si="139"/>
        <v>0</v>
      </c>
      <c r="AG222" s="84">
        <f t="shared" si="139"/>
        <v>0</v>
      </c>
      <c r="AH222" s="84">
        <f t="shared" si="139"/>
        <v>0</v>
      </c>
      <c r="AI222" s="84">
        <f t="shared" si="139"/>
        <v>0</v>
      </c>
      <c r="AJ222" s="84">
        <f t="shared" si="139"/>
        <v>0</v>
      </c>
      <c r="AK222" s="84">
        <f t="shared" si="139"/>
        <v>0</v>
      </c>
      <c r="AL222" s="84">
        <f t="shared" si="139"/>
        <v>0</v>
      </c>
      <c r="AM222" s="84">
        <f t="shared" si="139"/>
        <v>0</v>
      </c>
      <c r="AN222" s="84">
        <f t="shared" si="139"/>
        <v>0</v>
      </c>
      <c r="AO222" s="84">
        <f t="shared" si="139"/>
        <v>0</v>
      </c>
      <c r="AP222" s="84">
        <f t="shared" si="139"/>
        <v>0</v>
      </c>
      <c r="AQ222" s="84">
        <f t="shared" si="139"/>
        <v>0</v>
      </c>
      <c r="AR222" s="84">
        <f t="shared" si="139"/>
        <v>0</v>
      </c>
      <c r="AS222" s="84">
        <f t="shared" si="139"/>
        <v>0</v>
      </c>
      <c r="AT222" s="84">
        <f t="shared" si="139"/>
        <v>0</v>
      </c>
      <c r="AU222" s="84">
        <f t="shared" si="139"/>
        <v>0</v>
      </c>
      <c r="AV222" s="84">
        <f t="shared" si="139"/>
        <v>0</v>
      </c>
      <c r="AW222" s="84">
        <f t="shared" si="139"/>
        <v>0</v>
      </c>
      <c r="AX222" s="142"/>
      <c r="AY222" s="84">
        <f>AY223</f>
        <v>5410</v>
      </c>
      <c r="AZ222" s="84">
        <f>AZ223</f>
        <v>5410</v>
      </c>
      <c r="BA222" s="84">
        <f t="shared" si="105"/>
        <v>0</v>
      </c>
    </row>
    <row r="223" spans="1:53" ht="63">
      <c r="A223" s="44" t="s">
        <v>80</v>
      </c>
      <c r="B223" s="45" t="s">
        <v>411</v>
      </c>
      <c r="C223" s="45" t="s">
        <v>32</v>
      </c>
      <c r="D223" s="45" t="s">
        <v>79</v>
      </c>
      <c r="E223" s="45">
        <v>453</v>
      </c>
      <c r="F223" s="84">
        <v>7210</v>
      </c>
      <c r="G223" s="84">
        <f>F223+H223</f>
        <v>7210</v>
      </c>
      <c r="H223" s="84">
        <f t="shared" si="103"/>
        <v>0</v>
      </c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142"/>
      <c r="AY223" s="84">
        <v>5410</v>
      </c>
      <c r="AZ223" s="84">
        <v>5410</v>
      </c>
      <c r="BA223" s="84">
        <f t="shared" si="105"/>
        <v>0</v>
      </c>
    </row>
    <row r="224" spans="1:53" ht="56.25" customHeight="1">
      <c r="A224" s="44" t="s">
        <v>82</v>
      </c>
      <c r="B224" s="45" t="s">
        <v>411</v>
      </c>
      <c r="C224" s="45" t="s">
        <v>32</v>
      </c>
      <c r="D224" s="45" t="s">
        <v>641</v>
      </c>
      <c r="E224" s="45" t="s">
        <v>367</v>
      </c>
      <c r="F224" s="84">
        <f>F225</f>
        <v>0</v>
      </c>
      <c r="G224" s="84">
        <f>G225</f>
        <v>1368</v>
      </c>
      <c r="H224" s="84">
        <f t="shared" si="103"/>
        <v>1368</v>
      </c>
      <c r="I224" s="84">
        <f aca="true" t="shared" si="140" ref="I224:AW224">I225</f>
        <v>0</v>
      </c>
      <c r="J224" s="84">
        <f t="shared" si="140"/>
        <v>0</v>
      </c>
      <c r="K224" s="84">
        <f t="shared" si="140"/>
        <v>0</v>
      </c>
      <c r="L224" s="84">
        <f t="shared" si="140"/>
        <v>0</v>
      </c>
      <c r="M224" s="84">
        <f t="shared" si="140"/>
        <v>0</v>
      </c>
      <c r="N224" s="84">
        <f t="shared" si="140"/>
        <v>1368</v>
      </c>
      <c r="O224" s="84">
        <f t="shared" si="140"/>
        <v>0</v>
      </c>
      <c r="P224" s="84">
        <f t="shared" si="140"/>
        <v>0</v>
      </c>
      <c r="Q224" s="84">
        <f t="shared" si="140"/>
        <v>0</v>
      </c>
      <c r="R224" s="84">
        <f t="shared" si="140"/>
        <v>0</v>
      </c>
      <c r="S224" s="84">
        <f t="shared" si="140"/>
        <v>0</v>
      </c>
      <c r="T224" s="84">
        <f t="shared" si="140"/>
        <v>0</v>
      </c>
      <c r="U224" s="84">
        <f t="shared" si="140"/>
        <v>0</v>
      </c>
      <c r="V224" s="84">
        <f t="shared" si="140"/>
        <v>0</v>
      </c>
      <c r="W224" s="84">
        <f t="shared" si="140"/>
        <v>0</v>
      </c>
      <c r="X224" s="84">
        <f t="shared" si="140"/>
        <v>0</v>
      </c>
      <c r="Y224" s="84">
        <f t="shared" si="140"/>
        <v>0</v>
      </c>
      <c r="Z224" s="84">
        <f t="shared" si="140"/>
        <v>0</v>
      </c>
      <c r="AA224" s="84">
        <f t="shared" si="140"/>
        <v>0</v>
      </c>
      <c r="AB224" s="84">
        <f t="shared" si="140"/>
        <v>0</v>
      </c>
      <c r="AC224" s="84">
        <f t="shared" si="140"/>
        <v>0</v>
      </c>
      <c r="AD224" s="84">
        <f t="shared" si="140"/>
        <v>0</v>
      </c>
      <c r="AE224" s="84">
        <f t="shared" si="140"/>
        <v>0</v>
      </c>
      <c r="AF224" s="84">
        <f t="shared" si="140"/>
        <v>0</v>
      </c>
      <c r="AG224" s="84">
        <f t="shared" si="140"/>
        <v>0</v>
      </c>
      <c r="AH224" s="84">
        <f t="shared" si="140"/>
        <v>0</v>
      </c>
      <c r="AI224" s="84">
        <f t="shared" si="140"/>
        <v>0</v>
      </c>
      <c r="AJ224" s="84">
        <f t="shared" si="140"/>
        <v>0</v>
      </c>
      <c r="AK224" s="84">
        <f t="shared" si="140"/>
        <v>0</v>
      </c>
      <c r="AL224" s="84">
        <f t="shared" si="140"/>
        <v>0</v>
      </c>
      <c r="AM224" s="84">
        <f t="shared" si="140"/>
        <v>0</v>
      </c>
      <c r="AN224" s="84">
        <f t="shared" si="140"/>
        <v>0</v>
      </c>
      <c r="AO224" s="84">
        <f t="shared" si="140"/>
        <v>0</v>
      </c>
      <c r="AP224" s="84">
        <f t="shared" si="140"/>
        <v>0</v>
      </c>
      <c r="AQ224" s="84">
        <f t="shared" si="140"/>
        <v>0</v>
      </c>
      <c r="AR224" s="84">
        <f t="shared" si="140"/>
        <v>0</v>
      </c>
      <c r="AS224" s="84">
        <f t="shared" si="140"/>
        <v>0</v>
      </c>
      <c r="AT224" s="84">
        <f t="shared" si="140"/>
        <v>0</v>
      </c>
      <c r="AU224" s="84">
        <f t="shared" si="140"/>
        <v>0</v>
      </c>
      <c r="AV224" s="84">
        <f t="shared" si="140"/>
        <v>0</v>
      </c>
      <c r="AW224" s="84">
        <f t="shared" si="140"/>
        <v>0</v>
      </c>
      <c r="AX224" s="142"/>
      <c r="AY224" s="84">
        <f>AY225</f>
        <v>5410</v>
      </c>
      <c r="AZ224" s="84">
        <f>AZ225</f>
        <v>5410</v>
      </c>
      <c r="BA224" s="84">
        <f t="shared" si="105"/>
        <v>0</v>
      </c>
    </row>
    <row r="225" spans="1:53" ht="31.5">
      <c r="A225" s="44" t="s">
        <v>399</v>
      </c>
      <c r="B225" s="45" t="s">
        <v>411</v>
      </c>
      <c r="C225" s="45" t="s">
        <v>32</v>
      </c>
      <c r="D225" s="45" t="s">
        <v>65</v>
      </c>
      <c r="E225" s="45" t="s">
        <v>400</v>
      </c>
      <c r="F225" s="84"/>
      <c r="G225" s="84">
        <f>F225+H225</f>
        <v>1368</v>
      </c>
      <c r="H225" s="84">
        <f t="shared" si="103"/>
        <v>1368</v>
      </c>
      <c r="I225" s="84"/>
      <c r="J225" s="84"/>
      <c r="K225" s="84"/>
      <c r="L225" s="84"/>
      <c r="M225" s="84"/>
      <c r="N225" s="84">
        <v>1368</v>
      </c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142"/>
      <c r="AY225" s="84">
        <v>5410</v>
      </c>
      <c r="AZ225" s="84">
        <v>5410</v>
      </c>
      <c r="BA225" s="84">
        <f t="shared" si="105"/>
        <v>0</v>
      </c>
    </row>
    <row r="226" spans="1:53" ht="31.5">
      <c r="A226" s="44" t="s">
        <v>643</v>
      </c>
      <c r="B226" s="45" t="s">
        <v>411</v>
      </c>
      <c r="C226" s="45" t="s">
        <v>32</v>
      </c>
      <c r="D226" s="45" t="s">
        <v>642</v>
      </c>
      <c r="E226" s="45" t="s">
        <v>367</v>
      </c>
      <c r="F226" s="84">
        <f aca="true" t="shared" si="141" ref="F226:N226">F227+F228</f>
        <v>0</v>
      </c>
      <c r="G226" s="84">
        <f t="shared" si="141"/>
        <v>15050</v>
      </c>
      <c r="H226" s="84">
        <f t="shared" si="141"/>
        <v>15050</v>
      </c>
      <c r="I226" s="84">
        <f t="shared" si="141"/>
        <v>0</v>
      </c>
      <c r="J226" s="84">
        <f t="shared" si="141"/>
        <v>0</v>
      </c>
      <c r="K226" s="84">
        <f t="shared" si="141"/>
        <v>0</v>
      </c>
      <c r="L226" s="84">
        <f t="shared" si="141"/>
        <v>0</v>
      </c>
      <c r="M226" s="84">
        <f t="shared" si="141"/>
        <v>6000</v>
      </c>
      <c r="N226" s="84">
        <f t="shared" si="141"/>
        <v>9050</v>
      </c>
      <c r="O226" s="84">
        <f aca="true" t="shared" si="142" ref="O226:AW226">O227+O228</f>
        <v>0</v>
      </c>
      <c r="P226" s="84">
        <f t="shared" si="142"/>
        <v>0</v>
      </c>
      <c r="Q226" s="84">
        <f t="shared" si="142"/>
        <v>0</v>
      </c>
      <c r="R226" s="84">
        <f t="shared" si="142"/>
        <v>0</v>
      </c>
      <c r="S226" s="84">
        <f t="shared" si="142"/>
        <v>0</v>
      </c>
      <c r="T226" s="84">
        <f t="shared" si="142"/>
        <v>0</v>
      </c>
      <c r="U226" s="84">
        <f t="shared" si="142"/>
        <v>0</v>
      </c>
      <c r="V226" s="84">
        <f t="shared" si="142"/>
        <v>0</v>
      </c>
      <c r="W226" s="84">
        <f t="shared" si="142"/>
        <v>0</v>
      </c>
      <c r="X226" s="84">
        <f t="shared" si="142"/>
        <v>0</v>
      </c>
      <c r="Y226" s="84">
        <f t="shared" si="142"/>
        <v>0</v>
      </c>
      <c r="Z226" s="84">
        <f t="shared" si="142"/>
        <v>0</v>
      </c>
      <c r="AA226" s="84">
        <f t="shared" si="142"/>
        <v>0</v>
      </c>
      <c r="AB226" s="84">
        <f t="shared" si="142"/>
        <v>0</v>
      </c>
      <c r="AC226" s="84">
        <f t="shared" si="142"/>
        <v>0</v>
      </c>
      <c r="AD226" s="84">
        <f t="shared" si="142"/>
        <v>0</v>
      </c>
      <c r="AE226" s="84">
        <f t="shared" si="142"/>
        <v>0</v>
      </c>
      <c r="AF226" s="84">
        <f t="shared" si="142"/>
        <v>0</v>
      </c>
      <c r="AG226" s="84">
        <f t="shared" si="142"/>
        <v>0</v>
      </c>
      <c r="AH226" s="84">
        <f t="shared" si="142"/>
        <v>0</v>
      </c>
      <c r="AI226" s="84">
        <f t="shared" si="142"/>
        <v>0</v>
      </c>
      <c r="AJ226" s="84">
        <f t="shared" si="142"/>
        <v>0</v>
      </c>
      <c r="AK226" s="84">
        <f t="shared" si="142"/>
        <v>0</v>
      </c>
      <c r="AL226" s="84">
        <f t="shared" si="142"/>
        <v>0</v>
      </c>
      <c r="AM226" s="84">
        <f t="shared" si="142"/>
        <v>0</v>
      </c>
      <c r="AN226" s="84">
        <f t="shared" si="142"/>
        <v>0</v>
      </c>
      <c r="AO226" s="84">
        <f t="shared" si="142"/>
        <v>0</v>
      </c>
      <c r="AP226" s="84">
        <f t="shared" si="142"/>
        <v>0</v>
      </c>
      <c r="AQ226" s="84">
        <f t="shared" si="142"/>
        <v>0</v>
      </c>
      <c r="AR226" s="84">
        <f t="shared" si="142"/>
        <v>0</v>
      </c>
      <c r="AS226" s="84">
        <f t="shared" si="142"/>
        <v>0</v>
      </c>
      <c r="AT226" s="84">
        <f t="shared" si="142"/>
        <v>0</v>
      </c>
      <c r="AU226" s="84">
        <f t="shared" si="142"/>
        <v>0</v>
      </c>
      <c r="AV226" s="84">
        <f t="shared" si="142"/>
        <v>0</v>
      </c>
      <c r="AW226" s="84">
        <f t="shared" si="142"/>
        <v>0</v>
      </c>
      <c r="AX226" s="142"/>
      <c r="AY226" s="84">
        <f>AY227</f>
        <v>5410</v>
      </c>
      <c r="AZ226" s="84">
        <f>AZ227</f>
        <v>5410</v>
      </c>
      <c r="BA226" s="84">
        <f>AZ226-AY226</f>
        <v>0</v>
      </c>
    </row>
    <row r="227" spans="1:53" ht="31.5">
      <c r="A227" s="44" t="s">
        <v>428</v>
      </c>
      <c r="B227" s="45" t="s">
        <v>411</v>
      </c>
      <c r="C227" s="45" t="s">
        <v>32</v>
      </c>
      <c r="D227" s="45" t="s">
        <v>644</v>
      </c>
      <c r="E227" s="45" t="s">
        <v>16</v>
      </c>
      <c r="F227" s="84"/>
      <c r="G227" s="84">
        <f>F227+H227</f>
        <v>10500</v>
      </c>
      <c r="H227" s="84">
        <f>SUM(I227:AX227)</f>
        <v>10500</v>
      </c>
      <c r="I227" s="84"/>
      <c r="J227" s="84"/>
      <c r="K227" s="84"/>
      <c r="L227" s="84"/>
      <c r="M227" s="84">
        <v>6000</v>
      </c>
      <c r="N227" s="84">
        <v>4500</v>
      </c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142"/>
      <c r="AY227" s="84">
        <v>5410</v>
      </c>
      <c r="AZ227" s="84">
        <v>5410</v>
      </c>
      <c r="BA227" s="84">
        <f>AZ227-AY227</f>
        <v>0</v>
      </c>
    </row>
    <row r="228" spans="1:53" ht="51" customHeight="1">
      <c r="A228" s="44" t="s">
        <v>80</v>
      </c>
      <c r="B228" s="45" t="s">
        <v>411</v>
      </c>
      <c r="C228" s="45" t="s">
        <v>32</v>
      </c>
      <c r="D228" s="45" t="s">
        <v>644</v>
      </c>
      <c r="E228" s="45" t="s">
        <v>81</v>
      </c>
      <c r="F228" s="84"/>
      <c r="G228" s="84">
        <f>F228+H228</f>
        <v>4550</v>
      </c>
      <c r="H228" s="84">
        <f>SUM(I228:AX228)</f>
        <v>4550</v>
      </c>
      <c r="I228" s="84"/>
      <c r="J228" s="84"/>
      <c r="K228" s="84"/>
      <c r="L228" s="84"/>
      <c r="M228" s="84"/>
      <c r="N228" s="84">
        <v>4550</v>
      </c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142"/>
      <c r="AY228" s="84">
        <v>5410</v>
      </c>
      <c r="AZ228" s="84">
        <v>5410</v>
      </c>
      <c r="BA228" s="84">
        <f>AZ228-AY228</f>
        <v>0</v>
      </c>
    </row>
    <row r="229" spans="1:53" s="40" customFormat="1" ht="15.75">
      <c r="A229" s="38" t="s">
        <v>260</v>
      </c>
      <c r="B229" s="39" t="s">
        <v>420</v>
      </c>
      <c r="C229" s="39" t="s">
        <v>365</v>
      </c>
      <c r="D229" s="39" t="s">
        <v>366</v>
      </c>
      <c r="E229" s="39" t="s">
        <v>367</v>
      </c>
      <c r="F229" s="88">
        <f>F230+F253+F259</f>
        <v>570009.3</v>
      </c>
      <c r="G229" s="88">
        <f>G230+G253+G259</f>
        <v>644343.8999999999</v>
      </c>
      <c r="H229" s="84">
        <f t="shared" si="103"/>
        <v>74334.6</v>
      </c>
      <c r="I229" s="88">
        <f>I230+I253+I259</f>
        <v>51449.1</v>
      </c>
      <c r="J229" s="88">
        <f aca="true" t="shared" si="143" ref="J229:AD229">J230+J253+J259</f>
        <v>4275</v>
      </c>
      <c r="K229" s="88">
        <f t="shared" si="143"/>
        <v>0</v>
      </c>
      <c r="L229" s="88">
        <f t="shared" si="143"/>
        <v>0</v>
      </c>
      <c r="M229" s="88">
        <f t="shared" si="143"/>
        <v>0</v>
      </c>
      <c r="N229" s="88">
        <f t="shared" si="143"/>
        <v>0</v>
      </c>
      <c r="O229" s="88">
        <f t="shared" si="143"/>
        <v>0</v>
      </c>
      <c r="P229" s="88">
        <f>P230+P253+P259</f>
        <v>0</v>
      </c>
      <c r="Q229" s="88">
        <f t="shared" si="143"/>
        <v>11230.5</v>
      </c>
      <c r="R229" s="88">
        <f t="shared" si="143"/>
        <v>2718</v>
      </c>
      <c r="S229" s="88">
        <f t="shared" si="143"/>
        <v>4662</v>
      </c>
      <c r="T229" s="88">
        <f t="shared" si="143"/>
        <v>0</v>
      </c>
      <c r="U229" s="88">
        <f t="shared" si="143"/>
        <v>0</v>
      </c>
      <c r="V229" s="88">
        <f t="shared" si="143"/>
        <v>0</v>
      </c>
      <c r="W229" s="88">
        <f t="shared" si="143"/>
        <v>0</v>
      </c>
      <c r="X229" s="88">
        <f t="shared" si="143"/>
        <v>0</v>
      </c>
      <c r="Y229" s="88">
        <f t="shared" si="143"/>
        <v>0</v>
      </c>
      <c r="Z229" s="88">
        <f t="shared" si="143"/>
        <v>0</v>
      </c>
      <c r="AA229" s="88">
        <f t="shared" si="143"/>
        <v>0</v>
      </c>
      <c r="AB229" s="88">
        <f t="shared" si="143"/>
        <v>0</v>
      </c>
      <c r="AC229" s="88">
        <f t="shared" si="143"/>
        <v>0</v>
      </c>
      <c r="AD229" s="88">
        <f t="shared" si="143"/>
        <v>0</v>
      </c>
      <c r="AE229" s="88">
        <f aca="true" t="shared" si="144" ref="AE229:AW229">AE230+AE253+AE259</f>
        <v>0</v>
      </c>
      <c r="AF229" s="88">
        <f t="shared" si="144"/>
        <v>0</v>
      </c>
      <c r="AG229" s="88">
        <f t="shared" si="144"/>
        <v>0</v>
      </c>
      <c r="AH229" s="88">
        <f t="shared" si="144"/>
        <v>0</v>
      </c>
      <c r="AI229" s="88">
        <f t="shared" si="144"/>
        <v>0</v>
      </c>
      <c r="AJ229" s="88">
        <f t="shared" si="144"/>
        <v>0</v>
      </c>
      <c r="AK229" s="88">
        <f t="shared" si="144"/>
        <v>0</v>
      </c>
      <c r="AL229" s="88">
        <f t="shared" si="144"/>
        <v>0</v>
      </c>
      <c r="AM229" s="88">
        <f t="shared" si="144"/>
        <v>0</v>
      </c>
      <c r="AN229" s="88">
        <f t="shared" si="144"/>
        <v>0</v>
      </c>
      <c r="AO229" s="88">
        <f t="shared" si="144"/>
        <v>0</v>
      </c>
      <c r="AP229" s="88">
        <f t="shared" si="144"/>
        <v>0</v>
      </c>
      <c r="AQ229" s="88">
        <f t="shared" si="144"/>
        <v>0</v>
      </c>
      <c r="AR229" s="88">
        <f t="shared" si="144"/>
        <v>0</v>
      </c>
      <c r="AS229" s="88">
        <f t="shared" si="144"/>
        <v>0</v>
      </c>
      <c r="AT229" s="88">
        <f t="shared" si="144"/>
        <v>0</v>
      </c>
      <c r="AU229" s="88">
        <f t="shared" si="144"/>
        <v>0</v>
      </c>
      <c r="AV229" s="88">
        <f t="shared" si="144"/>
        <v>0</v>
      </c>
      <c r="AW229" s="88">
        <f t="shared" si="144"/>
        <v>0</v>
      </c>
      <c r="AX229" s="210"/>
      <c r="AY229" s="88">
        <f>AY230+AY253+AY259</f>
        <v>569009.3</v>
      </c>
      <c r="AZ229" s="88">
        <f>AZ230+AZ253+AZ259</f>
        <v>569009.3</v>
      </c>
      <c r="BA229" s="84">
        <f t="shared" si="105"/>
        <v>0</v>
      </c>
    </row>
    <row r="230" spans="1:53" s="43" customFormat="1" ht="15.75">
      <c r="A230" s="46" t="s">
        <v>91</v>
      </c>
      <c r="B230" s="42" t="s">
        <v>420</v>
      </c>
      <c r="C230" s="42" t="s">
        <v>364</v>
      </c>
      <c r="D230" s="42" t="s">
        <v>366</v>
      </c>
      <c r="E230" s="42" t="s">
        <v>367</v>
      </c>
      <c r="F230" s="85">
        <f aca="true" t="shared" si="145" ref="F230:N230">F235+F237+F239+F241+F243+F245+F251+F233+F247+F249+F231</f>
        <v>520977.3</v>
      </c>
      <c r="G230" s="85">
        <f t="shared" si="145"/>
        <v>499411.89999999997</v>
      </c>
      <c r="H230" s="85">
        <f t="shared" si="145"/>
        <v>-21565.4</v>
      </c>
      <c r="I230" s="85">
        <f t="shared" si="145"/>
        <v>11449.1</v>
      </c>
      <c r="J230" s="85">
        <f t="shared" si="145"/>
        <v>4275</v>
      </c>
      <c r="K230" s="85">
        <f t="shared" si="145"/>
        <v>0</v>
      </c>
      <c r="L230" s="85">
        <f t="shared" si="145"/>
        <v>0</v>
      </c>
      <c r="M230" s="85">
        <f t="shared" si="145"/>
        <v>0</v>
      </c>
      <c r="N230" s="85">
        <f t="shared" si="145"/>
        <v>-55900</v>
      </c>
      <c r="O230" s="85">
        <f aca="true" t="shared" si="146" ref="O230:AW230">O235+O237+O239+O241+O243+O245+O251+O233+O247+O249+O231</f>
        <v>0</v>
      </c>
      <c r="P230" s="85">
        <f t="shared" si="146"/>
        <v>0</v>
      </c>
      <c r="Q230" s="85">
        <f t="shared" si="146"/>
        <v>11230.5</v>
      </c>
      <c r="R230" s="85">
        <f t="shared" si="146"/>
        <v>2718</v>
      </c>
      <c r="S230" s="85">
        <f t="shared" si="146"/>
        <v>4662</v>
      </c>
      <c r="T230" s="85">
        <f t="shared" si="146"/>
        <v>0</v>
      </c>
      <c r="U230" s="85">
        <f t="shared" si="146"/>
        <v>0</v>
      </c>
      <c r="V230" s="85">
        <f t="shared" si="146"/>
        <v>0</v>
      </c>
      <c r="W230" s="85">
        <f t="shared" si="146"/>
        <v>0</v>
      </c>
      <c r="X230" s="85">
        <f t="shared" si="146"/>
        <v>0</v>
      </c>
      <c r="Y230" s="85">
        <f t="shared" si="146"/>
        <v>0</v>
      </c>
      <c r="Z230" s="85">
        <f t="shared" si="146"/>
        <v>0</v>
      </c>
      <c r="AA230" s="85">
        <f t="shared" si="146"/>
        <v>0</v>
      </c>
      <c r="AB230" s="85">
        <f t="shared" si="146"/>
        <v>0</v>
      </c>
      <c r="AC230" s="85">
        <f t="shared" si="146"/>
        <v>0</v>
      </c>
      <c r="AD230" s="85">
        <f t="shared" si="146"/>
        <v>0</v>
      </c>
      <c r="AE230" s="85">
        <f t="shared" si="146"/>
        <v>0</v>
      </c>
      <c r="AF230" s="85">
        <f t="shared" si="146"/>
        <v>0</v>
      </c>
      <c r="AG230" s="85">
        <f t="shared" si="146"/>
        <v>0</v>
      </c>
      <c r="AH230" s="85">
        <f t="shared" si="146"/>
        <v>0</v>
      </c>
      <c r="AI230" s="85">
        <f t="shared" si="146"/>
        <v>0</v>
      </c>
      <c r="AJ230" s="85">
        <f t="shared" si="146"/>
        <v>0</v>
      </c>
      <c r="AK230" s="85">
        <f t="shared" si="146"/>
        <v>0</v>
      </c>
      <c r="AL230" s="85">
        <f t="shared" si="146"/>
        <v>0</v>
      </c>
      <c r="AM230" s="85">
        <f t="shared" si="146"/>
        <v>0</v>
      </c>
      <c r="AN230" s="85">
        <f t="shared" si="146"/>
        <v>0</v>
      </c>
      <c r="AO230" s="85">
        <f t="shared" si="146"/>
        <v>0</v>
      </c>
      <c r="AP230" s="85">
        <f t="shared" si="146"/>
        <v>0</v>
      </c>
      <c r="AQ230" s="85">
        <f t="shared" si="146"/>
        <v>0</v>
      </c>
      <c r="AR230" s="85">
        <f t="shared" si="146"/>
        <v>0</v>
      </c>
      <c r="AS230" s="85">
        <f t="shared" si="146"/>
        <v>0</v>
      </c>
      <c r="AT230" s="85">
        <f t="shared" si="146"/>
        <v>0</v>
      </c>
      <c r="AU230" s="85">
        <f t="shared" si="146"/>
        <v>0</v>
      </c>
      <c r="AV230" s="85">
        <f t="shared" si="146"/>
        <v>0</v>
      </c>
      <c r="AW230" s="85">
        <f t="shared" si="146"/>
        <v>0</v>
      </c>
      <c r="AX230" s="211"/>
      <c r="AY230" s="85">
        <f>AY235+AY237+AY239+AY241+AY243+AY245+AY251+AY233+AY247+AY249</f>
        <v>520977.3</v>
      </c>
      <c r="AZ230" s="85">
        <f>AZ235+AZ237+AZ239+AZ241+AZ243+AZ245+AZ251+AZ233+AZ247+AZ249</f>
        <v>520977.3</v>
      </c>
      <c r="BA230" s="84">
        <f t="shared" si="105"/>
        <v>0</v>
      </c>
    </row>
    <row r="231" spans="1:53" ht="31.5">
      <c r="A231" s="44" t="s">
        <v>429</v>
      </c>
      <c r="B231" s="45" t="s">
        <v>420</v>
      </c>
      <c r="C231" s="45" t="s">
        <v>364</v>
      </c>
      <c r="D231" s="45" t="s">
        <v>432</v>
      </c>
      <c r="E231" s="45" t="s">
        <v>367</v>
      </c>
      <c r="F231" s="84">
        <f aca="true" t="shared" si="147" ref="F231:AW231">F232</f>
        <v>0</v>
      </c>
      <c r="G231" s="84">
        <f t="shared" si="147"/>
        <v>2250</v>
      </c>
      <c r="H231" s="84">
        <f t="shared" si="147"/>
        <v>2250</v>
      </c>
      <c r="I231" s="84">
        <f t="shared" si="147"/>
        <v>0</v>
      </c>
      <c r="J231" s="84">
        <f t="shared" si="147"/>
        <v>0</v>
      </c>
      <c r="K231" s="84">
        <f t="shared" si="147"/>
        <v>0</v>
      </c>
      <c r="L231" s="84">
        <f t="shared" si="147"/>
        <v>0</v>
      </c>
      <c r="M231" s="84">
        <f t="shared" si="147"/>
        <v>0</v>
      </c>
      <c r="N231" s="84">
        <f>N232</f>
        <v>1000</v>
      </c>
      <c r="O231" s="84">
        <f t="shared" si="147"/>
        <v>0</v>
      </c>
      <c r="P231" s="84">
        <f t="shared" si="147"/>
        <v>0</v>
      </c>
      <c r="Q231" s="84">
        <f t="shared" si="147"/>
        <v>1250</v>
      </c>
      <c r="R231" s="84">
        <f t="shared" si="147"/>
        <v>0</v>
      </c>
      <c r="S231" s="84">
        <f t="shared" si="147"/>
        <v>0</v>
      </c>
      <c r="T231" s="84">
        <f t="shared" si="147"/>
        <v>0</v>
      </c>
      <c r="U231" s="84">
        <f t="shared" si="147"/>
        <v>0</v>
      </c>
      <c r="V231" s="84">
        <f t="shared" si="147"/>
        <v>0</v>
      </c>
      <c r="W231" s="84">
        <f t="shared" si="147"/>
        <v>0</v>
      </c>
      <c r="X231" s="84">
        <f t="shared" si="147"/>
        <v>0</v>
      </c>
      <c r="Y231" s="84">
        <f t="shared" si="147"/>
        <v>0</v>
      </c>
      <c r="Z231" s="84">
        <f t="shared" si="147"/>
        <v>0</v>
      </c>
      <c r="AA231" s="84">
        <f t="shared" si="147"/>
        <v>0</v>
      </c>
      <c r="AB231" s="84">
        <f t="shared" si="147"/>
        <v>0</v>
      </c>
      <c r="AC231" s="84">
        <f t="shared" si="147"/>
        <v>0</v>
      </c>
      <c r="AD231" s="84">
        <f t="shared" si="147"/>
        <v>0</v>
      </c>
      <c r="AE231" s="84">
        <f t="shared" si="147"/>
        <v>0</v>
      </c>
      <c r="AF231" s="84">
        <f t="shared" si="147"/>
        <v>0</v>
      </c>
      <c r="AG231" s="84">
        <f t="shared" si="147"/>
        <v>0</v>
      </c>
      <c r="AH231" s="84">
        <f t="shared" si="147"/>
        <v>0</v>
      </c>
      <c r="AI231" s="84">
        <f t="shared" si="147"/>
        <v>0</v>
      </c>
      <c r="AJ231" s="84">
        <f t="shared" si="147"/>
        <v>0</v>
      </c>
      <c r="AK231" s="84">
        <f t="shared" si="147"/>
        <v>0</v>
      </c>
      <c r="AL231" s="84">
        <f t="shared" si="147"/>
        <v>0</v>
      </c>
      <c r="AM231" s="84">
        <f t="shared" si="147"/>
        <v>0</v>
      </c>
      <c r="AN231" s="84">
        <f t="shared" si="147"/>
        <v>0</v>
      </c>
      <c r="AO231" s="84">
        <f t="shared" si="147"/>
        <v>0</v>
      </c>
      <c r="AP231" s="84">
        <f t="shared" si="147"/>
        <v>0</v>
      </c>
      <c r="AQ231" s="84">
        <f t="shared" si="147"/>
        <v>0</v>
      </c>
      <c r="AR231" s="84">
        <f t="shared" si="147"/>
        <v>0</v>
      </c>
      <c r="AS231" s="84">
        <f t="shared" si="147"/>
        <v>0</v>
      </c>
      <c r="AT231" s="84">
        <f t="shared" si="147"/>
        <v>0</v>
      </c>
      <c r="AU231" s="84">
        <f t="shared" si="147"/>
        <v>0</v>
      </c>
      <c r="AV231" s="84">
        <f t="shared" si="147"/>
        <v>0</v>
      </c>
      <c r="AW231" s="84">
        <f t="shared" si="147"/>
        <v>0</v>
      </c>
      <c r="AX231" s="142"/>
      <c r="AY231" s="84">
        <f>AY232</f>
        <v>73385.4</v>
      </c>
      <c r="AZ231" s="84">
        <f>AZ232</f>
        <v>73385.4</v>
      </c>
      <c r="BA231" s="84">
        <f>AZ231-AY231</f>
        <v>0</v>
      </c>
    </row>
    <row r="232" spans="1:53" ht="31.5">
      <c r="A232" s="44" t="s">
        <v>431</v>
      </c>
      <c r="B232" s="45" t="s">
        <v>420</v>
      </c>
      <c r="C232" s="45" t="s">
        <v>364</v>
      </c>
      <c r="D232" s="45" t="s">
        <v>432</v>
      </c>
      <c r="E232" s="45" t="s">
        <v>8</v>
      </c>
      <c r="F232" s="84"/>
      <c r="G232" s="84">
        <f>F232+H232</f>
        <v>2250</v>
      </c>
      <c r="H232" s="84">
        <f>SUM(I232:AX232)</f>
        <v>2250</v>
      </c>
      <c r="I232" s="84"/>
      <c r="J232" s="84"/>
      <c r="K232" s="84"/>
      <c r="L232" s="84"/>
      <c r="M232" s="84"/>
      <c r="N232" s="84">
        <v>1000</v>
      </c>
      <c r="O232" s="84"/>
      <c r="P232" s="84"/>
      <c r="Q232" s="84">
        <v>1250</v>
      </c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142"/>
      <c r="AY232" s="84">
        <v>73385.4</v>
      </c>
      <c r="AZ232" s="84">
        <v>73385.4</v>
      </c>
      <c r="BA232" s="84">
        <f>AZ232-AY232</f>
        <v>0</v>
      </c>
    </row>
    <row r="233" spans="1:53" ht="31.5">
      <c r="A233" s="44" t="s">
        <v>92</v>
      </c>
      <c r="B233" s="45" t="s">
        <v>420</v>
      </c>
      <c r="C233" s="45" t="s">
        <v>364</v>
      </c>
      <c r="D233" s="45" t="s">
        <v>65</v>
      </c>
      <c r="E233" s="45" t="s">
        <v>367</v>
      </c>
      <c r="F233" s="84">
        <f>F234</f>
        <v>2377</v>
      </c>
      <c r="G233" s="84">
        <f>G234</f>
        <v>0</v>
      </c>
      <c r="H233" s="84">
        <f t="shared" si="103"/>
        <v>-2377</v>
      </c>
      <c r="I233" s="84">
        <f aca="true" t="shared" si="148" ref="I233:AZ233">I234</f>
        <v>0</v>
      </c>
      <c r="J233" s="84">
        <f t="shared" si="148"/>
        <v>0</v>
      </c>
      <c r="K233" s="84">
        <f t="shared" si="148"/>
        <v>0</v>
      </c>
      <c r="L233" s="84">
        <f t="shared" si="148"/>
        <v>0</v>
      </c>
      <c r="M233" s="84">
        <f t="shared" si="148"/>
        <v>-106</v>
      </c>
      <c r="N233" s="84">
        <f t="shared" si="148"/>
        <v>-2271</v>
      </c>
      <c r="O233" s="84">
        <f t="shared" si="148"/>
        <v>0</v>
      </c>
      <c r="P233" s="84">
        <f t="shared" si="148"/>
        <v>0</v>
      </c>
      <c r="Q233" s="84">
        <f t="shared" si="148"/>
        <v>0</v>
      </c>
      <c r="R233" s="84">
        <f t="shared" si="148"/>
        <v>0</v>
      </c>
      <c r="S233" s="84">
        <f t="shared" si="148"/>
        <v>0</v>
      </c>
      <c r="T233" s="84">
        <f t="shared" si="148"/>
        <v>0</v>
      </c>
      <c r="U233" s="84">
        <f t="shared" si="148"/>
        <v>0</v>
      </c>
      <c r="V233" s="84">
        <f t="shared" si="148"/>
        <v>0</v>
      </c>
      <c r="W233" s="84">
        <f t="shared" si="148"/>
        <v>0</v>
      </c>
      <c r="X233" s="84">
        <f t="shared" si="148"/>
        <v>0</v>
      </c>
      <c r="Y233" s="84">
        <f t="shared" si="148"/>
        <v>0</v>
      </c>
      <c r="Z233" s="84">
        <f t="shared" si="148"/>
        <v>0</v>
      </c>
      <c r="AA233" s="84">
        <f t="shared" si="148"/>
        <v>0</v>
      </c>
      <c r="AB233" s="84">
        <f t="shared" si="148"/>
        <v>0</v>
      </c>
      <c r="AC233" s="84">
        <f t="shared" si="148"/>
        <v>0</v>
      </c>
      <c r="AD233" s="84">
        <f t="shared" si="148"/>
        <v>0</v>
      </c>
      <c r="AE233" s="84">
        <f t="shared" si="148"/>
        <v>0</v>
      </c>
      <c r="AF233" s="84">
        <f t="shared" si="148"/>
        <v>0</v>
      </c>
      <c r="AG233" s="84">
        <f t="shared" si="148"/>
        <v>0</v>
      </c>
      <c r="AH233" s="84">
        <f t="shared" si="148"/>
        <v>0</v>
      </c>
      <c r="AI233" s="84">
        <f t="shared" si="148"/>
        <v>0</v>
      </c>
      <c r="AJ233" s="84">
        <f t="shared" si="148"/>
        <v>0</v>
      </c>
      <c r="AK233" s="84">
        <f t="shared" si="148"/>
        <v>0</v>
      </c>
      <c r="AL233" s="84">
        <f t="shared" si="148"/>
        <v>0</v>
      </c>
      <c r="AM233" s="84">
        <f t="shared" si="148"/>
        <v>0</v>
      </c>
      <c r="AN233" s="84">
        <f t="shared" si="148"/>
        <v>0</v>
      </c>
      <c r="AO233" s="84">
        <f t="shared" si="148"/>
        <v>0</v>
      </c>
      <c r="AP233" s="84">
        <f t="shared" si="148"/>
        <v>0</v>
      </c>
      <c r="AQ233" s="84">
        <f t="shared" si="148"/>
        <v>0</v>
      </c>
      <c r="AR233" s="84">
        <f t="shared" si="148"/>
        <v>0</v>
      </c>
      <c r="AS233" s="84">
        <f t="shared" si="148"/>
        <v>0</v>
      </c>
      <c r="AT233" s="84">
        <f t="shared" si="148"/>
        <v>0</v>
      </c>
      <c r="AU233" s="84">
        <f t="shared" si="148"/>
        <v>0</v>
      </c>
      <c r="AV233" s="84">
        <f t="shared" si="148"/>
        <v>0</v>
      </c>
      <c r="AW233" s="84">
        <f t="shared" si="148"/>
        <v>0</v>
      </c>
      <c r="AX233" s="142"/>
      <c r="AY233" s="84">
        <f t="shared" si="148"/>
        <v>2060</v>
      </c>
      <c r="AZ233" s="84">
        <f t="shared" si="148"/>
        <v>2377</v>
      </c>
      <c r="BA233" s="84">
        <f t="shared" si="105"/>
        <v>317</v>
      </c>
    </row>
    <row r="234" spans="1:53" ht="31.5">
      <c r="A234" s="44" t="s">
        <v>399</v>
      </c>
      <c r="B234" s="45" t="s">
        <v>420</v>
      </c>
      <c r="C234" s="45" t="s">
        <v>364</v>
      </c>
      <c r="D234" s="45" t="s">
        <v>65</v>
      </c>
      <c r="E234" s="45">
        <v>327</v>
      </c>
      <c r="F234" s="84">
        <v>2377</v>
      </c>
      <c r="G234" s="84">
        <f>F234+H234</f>
        <v>0</v>
      </c>
      <c r="H234" s="84">
        <f t="shared" si="103"/>
        <v>-2377</v>
      </c>
      <c r="I234" s="84"/>
      <c r="J234" s="84"/>
      <c r="K234" s="84"/>
      <c r="L234" s="84"/>
      <c r="M234" s="84">
        <v>-106</v>
      </c>
      <c r="N234" s="84">
        <v>-2271</v>
      </c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142"/>
      <c r="AY234" s="84">
        <v>2060</v>
      </c>
      <c r="AZ234" s="84">
        <v>2377</v>
      </c>
      <c r="BA234" s="84">
        <f t="shared" si="105"/>
        <v>317</v>
      </c>
    </row>
    <row r="235" spans="1:53" ht="47.25">
      <c r="A235" s="44" t="s">
        <v>93</v>
      </c>
      <c r="B235" s="45" t="s">
        <v>420</v>
      </c>
      <c r="C235" s="45" t="s">
        <v>364</v>
      </c>
      <c r="D235" s="45" t="s">
        <v>94</v>
      </c>
      <c r="E235" s="45" t="s">
        <v>367</v>
      </c>
      <c r="F235" s="84">
        <f>F236</f>
        <v>10554.4</v>
      </c>
      <c r="G235" s="84">
        <f>G236</f>
        <v>10554.4</v>
      </c>
      <c r="H235" s="84">
        <f t="shared" si="103"/>
        <v>0</v>
      </c>
      <c r="I235" s="84">
        <f aca="true" t="shared" si="149" ref="I235:AW235">I236</f>
        <v>0</v>
      </c>
      <c r="J235" s="84">
        <f t="shared" si="149"/>
        <v>0</v>
      </c>
      <c r="K235" s="84">
        <f t="shared" si="149"/>
        <v>0</v>
      </c>
      <c r="L235" s="84">
        <f t="shared" si="149"/>
        <v>0</v>
      </c>
      <c r="M235" s="84">
        <f t="shared" si="149"/>
        <v>0</v>
      </c>
      <c r="N235" s="84">
        <f t="shared" si="149"/>
        <v>0</v>
      </c>
      <c r="O235" s="84">
        <f t="shared" si="149"/>
        <v>0</v>
      </c>
      <c r="P235" s="84">
        <f t="shared" si="149"/>
        <v>0</v>
      </c>
      <c r="Q235" s="84">
        <f t="shared" si="149"/>
        <v>0</v>
      </c>
      <c r="R235" s="84">
        <f t="shared" si="149"/>
        <v>0</v>
      </c>
      <c r="S235" s="84">
        <f t="shared" si="149"/>
        <v>0</v>
      </c>
      <c r="T235" s="84">
        <f t="shared" si="149"/>
        <v>0</v>
      </c>
      <c r="U235" s="84">
        <f t="shared" si="149"/>
        <v>0</v>
      </c>
      <c r="V235" s="84">
        <f t="shared" si="149"/>
        <v>0</v>
      </c>
      <c r="W235" s="84">
        <f t="shared" si="149"/>
        <v>0</v>
      </c>
      <c r="X235" s="84">
        <f t="shared" si="149"/>
        <v>0</v>
      </c>
      <c r="Y235" s="84">
        <f t="shared" si="149"/>
        <v>0</v>
      </c>
      <c r="Z235" s="84">
        <f t="shared" si="149"/>
        <v>0</v>
      </c>
      <c r="AA235" s="84">
        <f t="shared" si="149"/>
        <v>0</v>
      </c>
      <c r="AB235" s="84">
        <f t="shared" si="149"/>
        <v>0</v>
      </c>
      <c r="AC235" s="84">
        <f t="shared" si="149"/>
        <v>0</v>
      </c>
      <c r="AD235" s="84">
        <f t="shared" si="149"/>
        <v>0</v>
      </c>
      <c r="AE235" s="84">
        <f t="shared" si="149"/>
        <v>0</v>
      </c>
      <c r="AF235" s="84">
        <f t="shared" si="149"/>
        <v>0</v>
      </c>
      <c r="AG235" s="84">
        <f t="shared" si="149"/>
        <v>0</v>
      </c>
      <c r="AH235" s="84">
        <f t="shared" si="149"/>
        <v>0</v>
      </c>
      <c r="AI235" s="84">
        <f t="shared" si="149"/>
        <v>0</v>
      </c>
      <c r="AJ235" s="84">
        <f t="shared" si="149"/>
        <v>0</v>
      </c>
      <c r="AK235" s="84">
        <f t="shared" si="149"/>
        <v>0</v>
      </c>
      <c r="AL235" s="84">
        <f t="shared" si="149"/>
        <v>0</v>
      </c>
      <c r="AM235" s="84">
        <f t="shared" si="149"/>
        <v>0</v>
      </c>
      <c r="AN235" s="84">
        <f t="shared" si="149"/>
        <v>0</v>
      </c>
      <c r="AO235" s="84">
        <f t="shared" si="149"/>
        <v>0</v>
      </c>
      <c r="AP235" s="84">
        <f t="shared" si="149"/>
        <v>0</v>
      </c>
      <c r="AQ235" s="84">
        <f t="shared" si="149"/>
        <v>0</v>
      </c>
      <c r="AR235" s="84">
        <f t="shared" si="149"/>
        <v>0</v>
      </c>
      <c r="AS235" s="84">
        <f t="shared" si="149"/>
        <v>0</v>
      </c>
      <c r="AT235" s="84">
        <f t="shared" si="149"/>
        <v>0</v>
      </c>
      <c r="AU235" s="84">
        <f t="shared" si="149"/>
        <v>0</v>
      </c>
      <c r="AV235" s="84">
        <f t="shared" si="149"/>
        <v>0</v>
      </c>
      <c r="AW235" s="84">
        <f t="shared" si="149"/>
        <v>0</v>
      </c>
      <c r="AX235" s="142"/>
      <c r="AY235" s="84">
        <f>AY236</f>
        <v>10016.4</v>
      </c>
      <c r="AZ235" s="84">
        <f>AZ236</f>
        <v>10554.4</v>
      </c>
      <c r="BA235" s="84">
        <f t="shared" si="105"/>
        <v>538</v>
      </c>
    </row>
    <row r="236" spans="1:53" ht="31.5">
      <c r="A236" s="44" t="s">
        <v>399</v>
      </c>
      <c r="B236" s="45" t="s">
        <v>420</v>
      </c>
      <c r="C236" s="45" t="s">
        <v>364</v>
      </c>
      <c r="D236" s="45" t="s">
        <v>94</v>
      </c>
      <c r="E236" s="45">
        <v>327</v>
      </c>
      <c r="F236" s="84">
        <v>10554.4</v>
      </c>
      <c r="G236" s="84">
        <f>F236+H236</f>
        <v>10554.4</v>
      </c>
      <c r="H236" s="84">
        <f t="shared" si="103"/>
        <v>0</v>
      </c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142"/>
      <c r="AY236" s="84">
        <v>10016.4</v>
      </c>
      <c r="AZ236" s="84">
        <v>10554.4</v>
      </c>
      <c r="BA236" s="84">
        <f t="shared" si="105"/>
        <v>538</v>
      </c>
    </row>
    <row r="237" spans="1:53" ht="31.5">
      <c r="A237" s="44" t="s">
        <v>95</v>
      </c>
      <c r="B237" s="45" t="s">
        <v>420</v>
      </c>
      <c r="C237" s="45" t="s">
        <v>364</v>
      </c>
      <c r="D237" s="45" t="s">
        <v>96</v>
      </c>
      <c r="E237" s="45" t="s">
        <v>367</v>
      </c>
      <c r="F237" s="84">
        <f>F238</f>
        <v>222042.6</v>
      </c>
      <c r="G237" s="84">
        <f>G238</f>
        <v>229939.1</v>
      </c>
      <c r="H237" s="84">
        <f t="shared" si="103"/>
        <v>7896.5</v>
      </c>
      <c r="I237" s="84">
        <f aca="true" t="shared" si="150" ref="I237:AZ237">I238</f>
        <v>0</v>
      </c>
      <c r="J237" s="84">
        <f t="shared" si="150"/>
        <v>396</v>
      </c>
      <c r="K237" s="84">
        <f t="shared" si="150"/>
        <v>-200</v>
      </c>
      <c r="L237" s="84">
        <f t="shared" si="150"/>
        <v>0</v>
      </c>
      <c r="M237" s="84">
        <f t="shared" si="150"/>
        <v>45</v>
      </c>
      <c r="N237" s="84">
        <f t="shared" si="150"/>
        <v>-5120</v>
      </c>
      <c r="O237" s="84">
        <f t="shared" si="150"/>
        <v>0</v>
      </c>
      <c r="P237" s="84">
        <f t="shared" si="150"/>
        <v>0</v>
      </c>
      <c r="Q237" s="84">
        <f t="shared" si="150"/>
        <v>8431.5</v>
      </c>
      <c r="R237" s="84">
        <f t="shared" si="150"/>
        <v>1482</v>
      </c>
      <c r="S237" s="84">
        <f t="shared" si="150"/>
        <v>2862</v>
      </c>
      <c r="T237" s="84">
        <f t="shared" si="150"/>
        <v>0</v>
      </c>
      <c r="U237" s="84">
        <f t="shared" si="150"/>
        <v>0</v>
      </c>
      <c r="V237" s="84">
        <f t="shared" si="150"/>
        <v>0</v>
      </c>
      <c r="W237" s="84">
        <f t="shared" si="150"/>
        <v>0</v>
      </c>
      <c r="X237" s="84">
        <f t="shared" si="150"/>
        <v>0</v>
      </c>
      <c r="Y237" s="84">
        <f t="shared" si="150"/>
        <v>0</v>
      </c>
      <c r="Z237" s="84">
        <f t="shared" si="150"/>
        <v>0</v>
      </c>
      <c r="AA237" s="84">
        <f t="shared" si="150"/>
        <v>0</v>
      </c>
      <c r="AB237" s="84">
        <f t="shared" si="150"/>
        <v>0</v>
      </c>
      <c r="AC237" s="84">
        <f t="shared" si="150"/>
        <v>0</v>
      </c>
      <c r="AD237" s="84">
        <f t="shared" si="150"/>
        <v>0</v>
      </c>
      <c r="AE237" s="84">
        <f t="shared" si="150"/>
        <v>0</v>
      </c>
      <c r="AF237" s="84">
        <f t="shared" si="150"/>
        <v>0</v>
      </c>
      <c r="AG237" s="84">
        <f t="shared" si="150"/>
        <v>0</v>
      </c>
      <c r="AH237" s="84">
        <f t="shared" si="150"/>
        <v>0</v>
      </c>
      <c r="AI237" s="84">
        <f t="shared" si="150"/>
        <v>0</v>
      </c>
      <c r="AJ237" s="84">
        <f t="shared" si="150"/>
        <v>0</v>
      </c>
      <c r="AK237" s="84">
        <f t="shared" si="150"/>
        <v>0</v>
      </c>
      <c r="AL237" s="84">
        <f t="shared" si="150"/>
        <v>0</v>
      </c>
      <c r="AM237" s="84">
        <f t="shared" si="150"/>
        <v>0</v>
      </c>
      <c r="AN237" s="84">
        <f t="shared" si="150"/>
        <v>0</v>
      </c>
      <c r="AO237" s="84">
        <f t="shared" si="150"/>
        <v>0</v>
      </c>
      <c r="AP237" s="84">
        <f t="shared" si="150"/>
        <v>0</v>
      </c>
      <c r="AQ237" s="84">
        <f t="shared" si="150"/>
        <v>0</v>
      </c>
      <c r="AR237" s="84">
        <f t="shared" si="150"/>
        <v>0</v>
      </c>
      <c r="AS237" s="84">
        <f t="shared" si="150"/>
        <v>0</v>
      </c>
      <c r="AT237" s="84">
        <f t="shared" si="150"/>
        <v>0</v>
      </c>
      <c r="AU237" s="84">
        <f t="shared" si="150"/>
        <v>0</v>
      </c>
      <c r="AV237" s="84">
        <f t="shared" si="150"/>
        <v>0</v>
      </c>
      <c r="AW237" s="84">
        <f t="shared" si="150"/>
        <v>0</v>
      </c>
      <c r="AX237" s="142"/>
      <c r="AY237" s="84">
        <f t="shared" si="150"/>
        <v>225392.4</v>
      </c>
      <c r="AZ237" s="84">
        <f t="shared" si="150"/>
        <v>222042.6</v>
      </c>
      <c r="BA237" s="84">
        <f t="shared" si="105"/>
        <v>-3349.7999999999884</v>
      </c>
    </row>
    <row r="238" spans="1:53" ht="31.5">
      <c r="A238" s="44" t="s">
        <v>399</v>
      </c>
      <c r="B238" s="45" t="s">
        <v>420</v>
      </c>
      <c r="C238" s="45" t="s">
        <v>364</v>
      </c>
      <c r="D238" s="45" t="s">
        <v>96</v>
      </c>
      <c r="E238" s="45">
        <v>327</v>
      </c>
      <c r="F238" s="84">
        <v>222042.6</v>
      </c>
      <c r="G238" s="84">
        <f>F238+H238</f>
        <v>229939.1</v>
      </c>
      <c r="H238" s="84">
        <f t="shared" si="103"/>
        <v>7896.5</v>
      </c>
      <c r="I238" s="84"/>
      <c r="J238" s="84">
        <v>396</v>
      </c>
      <c r="K238" s="84">
        <v>-200</v>
      </c>
      <c r="L238" s="84"/>
      <c r="M238" s="84">
        <v>45</v>
      </c>
      <c r="N238" s="84">
        <v>-5120</v>
      </c>
      <c r="O238" s="84"/>
      <c r="P238" s="84"/>
      <c r="Q238" s="84">
        <v>8431.5</v>
      </c>
      <c r="R238" s="84">
        <v>1482</v>
      </c>
      <c r="S238" s="84">
        <v>2862</v>
      </c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142"/>
      <c r="AY238" s="84">
        <v>225392.4</v>
      </c>
      <c r="AZ238" s="84">
        <v>222042.6</v>
      </c>
      <c r="BA238" s="84">
        <f t="shared" si="105"/>
        <v>-3349.7999999999884</v>
      </c>
    </row>
    <row r="239" spans="1:53" ht="31.5">
      <c r="A239" s="44" t="s">
        <v>97</v>
      </c>
      <c r="B239" s="45" t="s">
        <v>420</v>
      </c>
      <c r="C239" s="45" t="s">
        <v>364</v>
      </c>
      <c r="D239" s="45" t="s">
        <v>98</v>
      </c>
      <c r="E239" s="45" t="s">
        <v>367</v>
      </c>
      <c r="F239" s="84">
        <f>F240</f>
        <v>79993.3</v>
      </c>
      <c r="G239" s="84">
        <f>G240</f>
        <v>77013.3</v>
      </c>
      <c r="H239" s="84">
        <f t="shared" si="103"/>
        <v>-2980</v>
      </c>
      <c r="I239" s="84">
        <f aca="true" t="shared" si="151" ref="I239:AZ239">I240</f>
        <v>0</v>
      </c>
      <c r="J239" s="84">
        <f t="shared" si="151"/>
        <v>1350</v>
      </c>
      <c r="K239" s="84">
        <f t="shared" si="151"/>
        <v>200</v>
      </c>
      <c r="L239" s="84">
        <f t="shared" si="151"/>
        <v>0</v>
      </c>
      <c r="M239" s="84">
        <f t="shared" si="151"/>
        <v>209</v>
      </c>
      <c r="N239" s="84">
        <f t="shared" si="151"/>
        <v>-8344</v>
      </c>
      <c r="O239" s="84">
        <f t="shared" si="151"/>
        <v>0</v>
      </c>
      <c r="P239" s="84">
        <f t="shared" si="151"/>
        <v>0</v>
      </c>
      <c r="Q239" s="84">
        <f t="shared" si="151"/>
        <v>569</v>
      </c>
      <c r="R239" s="84">
        <f t="shared" si="151"/>
        <v>1236</v>
      </c>
      <c r="S239" s="84">
        <f t="shared" si="151"/>
        <v>1800</v>
      </c>
      <c r="T239" s="84">
        <f t="shared" si="151"/>
        <v>0</v>
      </c>
      <c r="U239" s="84">
        <f t="shared" si="151"/>
        <v>0</v>
      </c>
      <c r="V239" s="84">
        <f t="shared" si="151"/>
        <v>0</v>
      </c>
      <c r="W239" s="84">
        <f t="shared" si="151"/>
        <v>0</v>
      </c>
      <c r="X239" s="84">
        <f t="shared" si="151"/>
        <v>0</v>
      </c>
      <c r="Y239" s="84">
        <f t="shared" si="151"/>
        <v>0</v>
      </c>
      <c r="Z239" s="84">
        <f t="shared" si="151"/>
        <v>0</v>
      </c>
      <c r="AA239" s="84">
        <f t="shared" si="151"/>
        <v>0</v>
      </c>
      <c r="AB239" s="84">
        <f t="shared" si="151"/>
        <v>0</v>
      </c>
      <c r="AC239" s="84">
        <f t="shared" si="151"/>
        <v>0</v>
      </c>
      <c r="AD239" s="84">
        <f t="shared" si="151"/>
        <v>0</v>
      </c>
      <c r="AE239" s="84">
        <f t="shared" si="151"/>
        <v>0</v>
      </c>
      <c r="AF239" s="84">
        <f t="shared" si="151"/>
        <v>0</v>
      </c>
      <c r="AG239" s="84">
        <f t="shared" si="151"/>
        <v>0</v>
      </c>
      <c r="AH239" s="84">
        <f t="shared" si="151"/>
        <v>0</v>
      </c>
      <c r="AI239" s="84">
        <f t="shared" si="151"/>
        <v>0</v>
      </c>
      <c r="AJ239" s="84">
        <f t="shared" si="151"/>
        <v>0</v>
      </c>
      <c r="AK239" s="84">
        <f t="shared" si="151"/>
        <v>0</v>
      </c>
      <c r="AL239" s="84">
        <f t="shared" si="151"/>
        <v>0</v>
      </c>
      <c r="AM239" s="84">
        <f t="shared" si="151"/>
        <v>0</v>
      </c>
      <c r="AN239" s="84">
        <f t="shared" si="151"/>
        <v>0</v>
      </c>
      <c r="AO239" s="84">
        <f t="shared" si="151"/>
        <v>0</v>
      </c>
      <c r="AP239" s="84">
        <f t="shared" si="151"/>
        <v>0</v>
      </c>
      <c r="AQ239" s="84">
        <f t="shared" si="151"/>
        <v>0</v>
      </c>
      <c r="AR239" s="84">
        <f t="shared" si="151"/>
        <v>0</v>
      </c>
      <c r="AS239" s="84">
        <f t="shared" si="151"/>
        <v>0</v>
      </c>
      <c r="AT239" s="84">
        <f t="shared" si="151"/>
        <v>0</v>
      </c>
      <c r="AU239" s="84">
        <f t="shared" si="151"/>
        <v>0</v>
      </c>
      <c r="AV239" s="84">
        <f t="shared" si="151"/>
        <v>0</v>
      </c>
      <c r="AW239" s="84">
        <f t="shared" si="151"/>
        <v>0</v>
      </c>
      <c r="AX239" s="142"/>
      <c r="AY239" s="84">
        <f t="shared" si="151"/>
        <v>80941.5</v>
      </c>
      <c r="AZ239" s="84">
        <f t="shared" si="151"/>
        <v>79993.3</v>
      </c>
      <c r="BA239" s="84">
        <f t="shared" si="105"/>
        <v>-948.1999999999971</v>
      </c>
    </row>
    <row r="240" spans="1:53" ht="31.5">
      <c r="A240" s="44" t="s">
        <v>399</v>
      </c>
      <c r="B240" s="45" t="s">
        <v>420</v>
      </c>
      <c r="C240" s="45" t="s">
        <v>364</v>
      </c>
      <c r="D240" s="45" t="s">
        <v>98</v>
      </c>
      <c r="E240" s="45">
        <v>327</v>
      </c>
      <c r="F240" s="84">
        <v>79993.3</v>
      </c>
      <c r="G240" s="84">
        <f>F240+H240</f>
        <v>77013.3</v>
      </c>
      <c r="H240" s="84">
        <f t="shared" si="103"/>
        <v>-2980</v>
      </c>
      <c r="I240" s="84"/>
      <c r="J240" s="84">
        <v>1350</v>
      </c>
      <c r="K240" s="84">
        <v>200</v>
      </c>
      <c r="L240" s="84"/>
      <c r="M240" s="84">
        <v>209</v>
      </c>
      <c r="N240" s="84">
        <v>-8344</v>
      </c>
      <c r="O240" s="84"/>
      <c r="P240" s="84"/>
      <c r="Q240" s="84">
        <v>569</v>
      </c>
      <c r="R240" s="84">
        <v>1236</v>
      </c>
      <c r="S240" s="84">
        <v>1800</v>
      </c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142"/>
      <c r="AY240" s="84">
        <v>80941.5</v>
      </c>
      <c r="AZ240" s="84">
        <v>79993.3</v>
      </c>
      <c r="BA240" s="84">
        <f t="shared" si="105"/>
        <v>-948.1999999999971</v>
      </c>
    </row>
    <row r="241" spans="1:53" ht="15.75">
      <c r="A241" s="44" t="s">
        <v>99</v>
      </c>
      <c r="B241" s="45" t="s">
        <v>420</v>
      </c>
      <c r="C241" s="45" t="s">
        <v>364</v>
      </c>
      <c r="D241" s="45" t="s">
        <v>100</v>
      </c>
      <c r="E241" s="45" t="s">
        <v>367</v>
      </c>
      <c r="F241" s="84">
        <f>F242</f>
        <v>280</v>
      </c>
      <c r="G241" s="84">
        <f>G242</f>
        <v>280</v>
      </c>
      <c r="H241" s="84">
        <f aca="true" t="shared" si="152" ref="H241:H304">SUM(I241:AX241)</f>
        <v>0</v>
      </c>
      <c r="I241" s="84"/>
      <c r="J241" s="84">
        <f>J242</f>
        <v>0</v>
      </c>
      <c r="K241" s="84">
        <f aca="true" t="shared" si="153" ref="K241:AD241">K242</f>
        <v>0</v>
      </c>
      <c r="L241" s="84">
        <f t="shared" si="153"/>
        <v>0</v>
      </c>
      <c r="M241" s="84">
        <f t="shared" si="153"/>
        <v>0</v>
      </c>
      <c r="N241" s="84">
        <f t="shared" si="153"/>
        <v>0</v>
      </c>
      <c r="O241" s="84">
        <f t="shared" si="153"/>
        <v>0</v>
      </c>
      <c r="P241" s="84">
        <f t="shared" si="153"/>
        <v>0</v>
      </c>
      <c r="Q241" s="84">
        <f t="shared" si="153"/>
        <v>0</v>
      </c>
      <c r="R241" s="84">
        <f t="shared" si="153"/>
        <v>0</v>
      </c>
      <c r="S241" s="84">
        <f t="shared" si="153"/>
        <v>0</v>
      </c>
      <c r="T241" s="84">
        <f t="shared" si="153"/>
        <v>0</v>
      </c>
      <c r="U241" s="84">
        <f t="shared" si="153"/>
        <v>0</v>
      </c>
      <c r="V241" s="84">
        <f t="shared" si="153"/>
        <v>0</v>
      </c>
      <c r="W241" s="84">
        <f t="shared" si="153"/>
        <v>0</v>
      </c>
      <c r="X241" s="84">
        <f t="shared" si="153"/>
        <v>0</v>
      </c>
      <c r="Y241" s="84">
        <f t="shared" si="153"/>
        <v>0</v>
      </c>
      <c r="Z241" s="84">
        <f t="shared" si="153"/>
        <v>0</v>
      </c>
      <c r="AA241" s="84">
        <f t="shared" si="153"/>
        <v>0</v>
      </c>
      <c r="AB241" s="84">
        <f t="shared" si="153"/>
        <v>0</v>
      </c>
      <c r="AC241" s="84">
        <f t="shared" si="153"/>
        <v>0</v>
      </c>
      <c r="AD241" s="84">
        <f t="shared" si="153"/>
        <v>0</v>
      </c>
      <c r="AE241" s="84">
        <f>AE242</f>
        <v>0</v>
      </c>
      <c r="AF241" s="84">
        <f>AF242</f>
        <v>0</v>
      </c>
      <c r="AG241" s="84">
        <f>AG242</f>
        <v>0</v>
      </c>
      <c r="AH241" s="84">
        <f aca="true" t="shared" si="154" ref="AH241:AZ241">AH242</f>
        <v>0</v>
      </c>
      <c r="AI241" s="84">
        <f t="shared" si="154"/>
        <v>0</v>
      </c>
      <c r="AJ241" s="84">
        <f t="shared" si="154"/>
        <v>0</v>
      </c>
      <c r="AK241" s="84">
        <f t="shared" si="154"/>
        <v>0</v>
      </c>
      <c r="AL241" s="84">
        <f t="shared" si="154"/>
        <v>0</v>
      </c>
      <c r="AM241" s="84">
        <f t="shared" si="154"/>
        <v>0</v>
      </c>
      <c r="AN241" s="84">
        <f t="shared" si="154"/>
        <v>0</v>
      </c>
      <c r="AO241" s="84">
        <f t="shared" si="154"/>
        <v>0</v>
      </c>
      <c r="AP241" s="84">
        <f t="shared" si="154"/>
        <v>0</v>
      </c>
      <c r="AQ241" s="84">
        <f t="shared" si="154"/>
        <v>0</v>
      </c>
      <c r="AR241" s="84">
        <f t="shared" si="154"/>
        <v>0</v>
      </c>
      <c r="AS241" s="84">
        <f t="shared" si="154"/>
        <v>0</v>
      </c>
      <c r="AT241" s="84">
        <f t="shared" si="154"/>
        <v>0</v>
      </c>
      <c r="AU241" s="84">
        <f t="shared" si="154"/>
        <v>0</v>
      </c>
      <c r="AV241" s="84">
        <f t="shared" si="154"/>
        <v>0</v>
      </c>
      <c r="AW241" s="84">
        <f t="shared" si="154"/>
        <v>0</v>
      </c>
      <c r="AX241" s="142"/>
      <c r="AY241" s="84">
        <f t="shared" si="154"/>
        <v>280</v>
      </c>
      <c r="AZ241" s="84">
        <f t="shared" si="154"/>
        <v>280</v>
      </c>
      <c r="BA241" s="84">
        <f t="shared" si="105"/>
        <v>0</v>
      </c>
    </row>
    <row r="242" spans="1:53" ht="31.5">
      <c r="A242" s="44" t="s">
        <v>399</v>
      </c>
      <c r="B242" s="45" t="s">
        <v>420</v>
      </c>
      <c r="C242" s="45" t="s">
        <v>364</v>
      </c>
      <c r="D242" s="45" t="s">
        <v>100</v>
      </c>
      <c r="E242" s="45">
        <v>327</v>
      </c>
      <c r="F242" s="84">
        <v>280</v>
      </c>
      <c r="G242" s="84">
        <f>F242+H242</f>
        <v>280</v>
      </c>
      <c r="H242" s="84">
        <f t="shared" si="152"/>
        <v>0</v>
      </c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142"/>
      <c r="AY242" s="84">
        <v>280</v>
      </c>
      <c r="AZ242" s="84">
        <v>280</v>
      </c>
      <c r="BA242" s="84">
        <f aca="true" t="shared" si="155" ref="BA242:BA309">AZ242-AY242</f>
        <v>0</v>
      </c>
    </row>
    <row r="243" spans="1:53" ht="15.75">
      <c r="A243" s="44" t="s">
        <v>101</v>
      </c>
      <c r="B243" s="45" t="s">
        <v>420</v>
      </c>
      <c r="C243" s="45" t="s">
        <v>364</v>
      </c>
      <c r="D243" s="45" t="s">
        <v>102</v>
      </c>
      <c r="E243" s="45" t="s">
        <v>367</v>
      </c>
      <c r="F243" s="84">
        <f>F244</f>
        <v>48329</v>
      </c>
      <c r="G243" s="84">
        <f>G244</f>
        <v>51844</v>
      </c>
      <c r="H243" s="84">
        <f t="shared" si="152"/>
        <v>3515</v>
      </c>
      <c r="I243" s="84">
        <f aca="true" t="shared" si="156" ref="I243:AZ243">I244</f>
        <v>0</v>
      </c>
      <c r="J243" s="84">
        <f t="shared" si="156"/>
        <v>2517</v>
      </c>
      <c r="K243" s="84">
        <f t="shared" si="156"/>
        <v>0</v>
      </c>
      <c r="L243" s="84">
        <f t="shared" si="156"/>
        <v>0</v>
      </c>
      <c r="M243" s="84">
        <f t="shared" si="156"/>
        <v>18</v>
      </c>
      <c r="N243" s="84">
        <f t="shared" si="156"/>
        <v>0</v>
      </c>
      <c r="O243" s="84">
        <f t="shared" si="156"/>
        <v>0</v>
      </c>
      <c r="P243" s="84">
        <f t="shared" si="156"/>
        <v>0</v>
      </c>
      <c r="Q243" s="84">
        <f t="shared" si="156"/>
        <v>980</v>
      </c>
      <c r="R243" s="84">
        <f t="shared" si="156"/>
        <v>0</v>
      </c>
      <c r="S243" s="84">
        <f t="shared" si="156"/>
        <v>0</v>
      </c>
      <c r="T243" s="84">
        <f t="shared" si="156"/>
        <v>0</v>
      </c>
      <c r="U243" s="84">
        <f t="shared" si="156"/>
        <v>0</v>
      </c>
      <c r="V243" s="84">
        <f t="shared" si="156"/>
        <v>0</v>
      </c>
      <c r="W243" s="84">
        <f t="shared" si="156"/>
        <v>0</v>
      </c>
      <c r="X243" s="84">
        <f t="shared" si="156"/>
        <v>0</v>
      </c>
      <c r="Y243" s="84">
        <f t="shared" si="156"/>
        <v>0</v>
      </c>
      <c r="Z243" s="84">
        <f t="shared" si="156"/>
        <v>0</v>
      </c>
      <c r="AA243" s="84">
        <f t="shared" si="156"/>
        <v>0</v>
      </c>
      <c r="AB243" s="84">
        <f t="shared" si="156"/>
        <v>0</v>
      </c>
      <c r="AC243" s="84">
        <f t="shared" si="156"/>
        <v>0</v>
      </c>
      <c r="AD243" s="84">
        <f t="shared" si="156"/>
        <v>0</v>
      </c>
      <c r="AE243" s="84">
        <f t="shared" si="156"/>
        <v>0</v>
      </c>
      <c r="AF243" s="84">
        <f t="shared" si="156"/>
        <v>0</v>
      </c>
      <c r="AG243" s="84">
        <f t="shared" si="156"/>
        <v>0</v>
      </c>
      <c r="AH243" s="84">
        <f t="shared" si="156"/>
        <v>0</v>
      </c>
      <c r="AI243" s="84">
        <f t="shared" si="156"/>
        <v>0</v>
      </c>
      <c r="AJ243" s="84">
        <f t="shared" si="156"/>
        <v>0</v>
      </c>
      <c r="AK243" s="84">
        <f t="shared" si="156"/>
        <v>0</v>
      </c>
      <c r="AL243" s="84">
        <f t="shared" si="156"/>
        <v>0</v>
      </c>
      <c r="AM243" s="84">
        <f t="shared" si="156"/>
        <v>0</v>
      </c>
      <c r="AN243" s="84">
        <f t="shared" si="156"/>
        <v>0</v>
      </c>
      <c r="AO243" s="84">
        <f t="shared" si="156"/>
        <v>0</v>
      </c>
      <c r="AP243" s="84">
        <f t="shared" si="156"/>
        <v>0</v>
      </c>
      <c r="AQ243" s="84">
        <f t="shared" si="156"/>
        <v>0</v>
      </c>
      <c r="AR243" s="84">
        <f t="shared" si="156"/>
        <v>0</v>
      </c>
      <c r="AS243" s="84">
        <f t="shared" si="156"/>
        <v>0</v>
      </c>
      <c r="AT243" s="84">
        <f t="shared" si="156"/>
        <v>0</v>
      </c>
      <c r="AU243" s="84">
        <f t="shared" si="156"/>
        <v>0</v>
      </c>
      <c r="AV243" s="84">
        <f t="shared" si="156"/>
        <v>0</v>
      </c>
      <c r="AW243" s="84">
        <f t="shared" si="156"/>
        <v>0</v>
      </c>
      <c r="AX243" s="142"/>
      <c r="AY243" s="84">
        <f t="shared" si="156"/>
        <v>48329</v>
      </c>
      <c r="AZ243" s="84">
        <f t="shared" si="156"/>
        <v>48329</v>
      </c>
      <c r="BA243" s="84">
        <f t="shared" si="155"/>
        <v>0</v>
      </c>
    </row>
    <row r="244" spans="1:53" ht="31.5">
      <c r="A244" s="44" t="s">
        <v>399</v>
      </c>
      <c r="B244" s="45" t="s">
        <v>420</v>
      </c>
      <c r="C244" s="45" t="s">
        <v>364</v>
      </c>
      <c r="D244" s="45" t="s">
        <v>102</v>
      </c>
      <c r="E244" s="45">
        <v>327</v>
      </c>
      <c r="F244" s="84">
        <v>48329</v>
      </c>
      <c r="G244" s="84">
        <f>F244+H244</f>
        <v>51844</v>
      </c>
      <c r="H244" s="84">
        <f t="shared" si="152"/>
        <v>3515</v>
      </c>
      <c r="I244" s="84"/>
      <c r="J244" s="84">
        <v>2517</v>
      </c>
      <c r="K244" s="84"/>
      <c r="L244" s="84"/>
      <c r="M244" s="84">
        <v>18</v>
      </c>
      <c r="N244" s="84"/>
      <c r="O244" s="84"/>
      <c r="P244" s="84"/>
      <c r="Q244" s="84">
        <v>980</v>
      </c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142"/>
      <c r="AY244" s="84">
        <v>48329</v>
      </c>
      <c r="AZ244" s="84">
        <v>48329</v>
      </c>
      <c r="BA244" s="84">
        <f t="shared" si="155"/>
        <v>0</v>
      </c>
    </row>
    <row r="245" spans="1:53" ht="31.5">
      <c r="A245" s="44" t="s">
        <v>103</v>
      </c>
      <c r="B245" s="45" t="s">
        <v>420</v>
      </c>
      <c r="C245" s="45" t="s">
        <v>364</v>
      </c>
      <c r="D245" s="45" t="s">
        <v>104</v>
      </c>
      <c r="E245" s="45" t="s">
        <v>367</v>
      </c>
      <c r="F245" s="84">
        <f>F246</f>
        <v>109136</v>
      </c>
      <c r="G245" s="84">
        <f>G246</f>
        <v>109148</v>
      </c>
      <c r="H245" s="84">
        <f t="shared" si="152"/>
        <v>12</v>
      </c>
      <c r="I245" s="84">
        <f aca="true" t="shared" si="157" ref="I245:AZ245">I246</f>
        <v>0</v>
      </c>
      <c r="J245" s="84">
        <f t="shared" si="157"/>
        <v>12</v>
      </c>
      <c r="K245" s="84">
        <f t="shared" si="157"/>
        <v>0</v>
      </c>
      <c r="L245" s="84">
        <f t="shared" si="157"/>
        <v>0</v>
      </c>
      <c r="M245" s="84">
        <f t="shared" si="157"/>
        <v>0</v>
      </c>
      <c r="N245" s="84">
        <f t="shared" si="157"/>
        <v>0</v>
      </c>
      <c r="O245" s="84">
        <f t="shared" si="157"/>
        <v>0</v>
      </c>
      <c r="P245" s="84">
        <f t="shared" si="157"/>
        <v>0</v>
      </c>
      <c r="Q245" s="84">
        <f t="shared" si="157"/>
        <v>0</v>
      </c>
      <c r="R245" s="84">
        <f t="shared" si="157"/>
        <v>0</v>
      </c>
      <c r="S245" s="84">
        <f t="shared" si="157"/>
        <v>0</v>
      </c>
      <c r="T245" s="84">
        <f t="shared" si="157"/>
        <v>0</v>
      </c>
      <c r="U245" s="84">
        <f t="shared" si="157"/>
        <v>0</v>
      </c>
      <c r="V245" s="84">
        <f t="shared" si="157"/>
        <v>0</v>
      </c>
      <c r="W245" s="84">
        <f t="shared" si="157"/>
        <v>0</v>
      </c>
      <c r="X245" s="84">
        <f t="shared" si="157"/>
        <v>0</v>
      </c>
      <c r="Y245" s="84">
        <f t="shared" si="157"/>
        <v>0</v>
      </c>
      <c r="Z245" s="84">
        <f t="shared" si="157"/>
        <v>0</v>
      </c>
      <c r="AA245" s="84">
        <f t="shared" si="157"/>
        <v>0</v>
      </c>
      <c r="AB245" s="84">
        <f t="shared" si="157"/>
        <v>0</v>
      </c>
      <c r="AC245" s="84">
        <f t="shared" si="157"/>
        <v>0</v>
      </c>
      <c r="AD245" s="84">
        <f t="shared" si="157"/>
        <v>0</v>
      </c>
      <c r="AE245" s="84">
        <f t="shared" si="157"/>
        <v>0</v>
      </c>
      <c r="AF245" s="84">
        <f t="shared" si="157"/>
        <v>0</v>
      </c>
      <c r="AG245" s="84">
        <f t="shared" si="157"/>
        <v>0</v>
      </c>
      <c r="AH245" s="84">
        <f t="shared" si="157"/>
        <v>0</v>
      </c>
      <c r="AI245" s="84">
        <f t="shared" si="157"/>
        <v>0</v>
      </c>
      <c r="AJ245" s="84">
        <f t="shared" si="157"/>
        <v>0</v>
      </c>
      <c r="AK245" s="84">
        <f t="shared" si="157"/>
        <v>0</v>
      </c>
      <c r="AL245" s="84">
        <f t="shared" si="157"/>
        <v>0</v>
      </c>
      <c r="AM245" s="84">
        <f t="shared" si="157"/>
        <v>0</v>
      </c>
      <c r="AN245" s="84">
        <f t="shared" si="157"/>
        <v>0</v>
      </c>
      <c r="AO245" s="84">
        <f t="shared" si="157"/>
        <v>0</v>
      </c>
      <c r="AP245" s="84">
        <f t="shared" si="157"/>
        <v>0</v>
      </c>
      <c r="AQ245" s="84">
        <f t="shared" si="157"/>
        <v>0</v>
      </c>
      <c r="AR245" s="84">
        <f t="shared" si="157"/>
        <v>0</v>
      </c>
      <c r="AS245" s="84">
        <f t="shared" si="157"/>
        <v>0</v>
      </c>
      <c r="AT245" s="84">
        <f t="shared" si="157"/>
        <v>0</v>
      </c>
      <c r="AU245" s="84">
        <f t="shared" si="157"/>
        <v>0</v>
      </c>
      <c r="AV245" s="84">
        <f t="shared" si="157"/>
        <v>0</v>
      </c>
      <c r="AW245" s="84">
        <f t="shared" si="157"/>
        <v>0</v>
      </c>
      <c r="AX245" s="142"/>
      <c r="AY245" s="84">
        <f t="shared" si="157"/>
        <v>105431</v>
      </c>
      <c r="AZ245" s="84">
        <f t="shared" si="157"/>
        <v>109136</v>
      </c>
      <c r="BA245" s="84">
        <f t="shared" si="155"/>
        <v>3705</v>
      </c>
    </row>
    <row r="246" spans="1:53" ht="31.5">
      <c r="A246" s="44" t="s">
        <v>399</v>
      </c>
      <c r="B246" s="45" t="s">
        <v>420</v>
      </c>
      <c r="C246" s="45" t="s">
        <v>364</v>
      </c>
      <c r="D246" s="45" t="s">
        <v>104</v>
      </c>
      <c r="E246" s="45">
        <v>327</v>
      </c>
      <c r="F246" s="84">
        <v>109136</v>
      </c>
      <c r="G246" s="84">
        <f>F246+H246</f>
        <v>109148</v>
      </c>
      <c r="H246" s="84">
        <f t="shared" si="152"/>
        <v>12</v>
      </c>
      <c r="I246" s="84"/>
      <c r="J246" s="84">
        <v>12</v>
      </c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142"/>
      <c r="AY246" s="84">
        <v>105431</v>
      </c>
      <c r="AZ246" s="84">
        <v>109136</v>
      </c>
      <c r="BA246" s="84">
        <f t="shared" si="155"/>
        <v>3705</v>
      </c>
    </row>
    <row r="247" spans="1:53" ht="47.25">
      <c r="A247" s="44" t="s">
        <v>105</v>
      </c>
      <c r="B247" s="45" t="s">
        <v>420</v>
      </c>
      <c r="C247" s="45" t="s">
        <v>364</v>
      </c>
      <c r="D247" s="45" t="s">
        <v>106</v>
      </c>
      <c r="E247" s="45" t="s">
        <v>367</v>
      </c>
      <c r="F247" s="84">
        <f>F248</f>
        <v>7100</v>
      </c>
      <c r="G247" s="84">
        <f>G248</f>
        <v>6934</v>
      </c>
      <c r="H247" s="84">
        <f t="shared" si="152"/>
        <v>-166</v>
      </c>
      <c r="I247" s="84">
        <f aca="true" t="shared" si="158" ref="I247:AZ247">I248</f>
        <v>0</v>
      </c>
      <c r="J247" s="84">
        <f t="shared" si="158"/>
        <v>0</v>
      </c>
      <c r="K247" s="84">
        <f t="shared" si="158"/>
        <v>0</v>
      </c>
      <c r="L247" s="84">
        <f t="shared" si="158"/>
        <v>0</v>
      </c>
      <c r="M247" s="84">
        <f t="shared" si="158"/>
        <v>-166</v>
      </c>
      <c r="N247" s="84">
        <f t="shared" si="158"/>
        <v>0</v>
      </c>
      <c r="O247" s="84">
        <f t="shared" si="158"/>
        <v>0</v>
      </c>
      <c r="P247" s="84">
        <f t="shared" si="158"/>
        <v>0</v>
      </c>
      <c r="Q247" s="84">
        <f t="shared" si="158"/>
        <v>0</v>
      </c>
      <c r="R247" s="84">
        <f t="shared" si="158"/>
        <v>0</v>
      </c>
      <c r="S247" s="84">
        <f t="shared" si="158"/>
        <v>0</v>
      </c>
      <c r="T247" s="84">
        <f t="shared" si="158"/>
        <v>0</v>
      </c>
      <c r="U247" s="84">
        <f t="shared" si="158"/>
        <v>0</v>
      </c>
      <c r="V247" s="84">
        <f t="shared" si="158"/>
        <v>0</v>
      </c>
      <c r="W247" s="84">
        <f t="shared" si="158"/>
        <v>0</v>
      </c>
      <c r="X247" s="84">
        <f t="shared" si="158"/>
        <v>0</v>
      </c>
      <c r="Y247" s="84">
        <f t="shared" si="158"/>
        <v>0</v>
      </c>
      <c r="Z247" s="84">
        <f t="shared" si="158"/>
        <v>0</v>
      </c>
      <c r="AA247" s="84">
        <f t="shared" si="158"/>
        <v>0</v>
      </c>
      <c r="AB247" s="84">
        <f t="shared" si="158"/>
        <v>0</v>
      </c>
      <c r="AC247" s="84">
        <f t="shared" si="158"/>
        <v>0</v>
      </c>
      <c r="AD247" s="84">
        <f t="shared" si="158"/>
        <v>0</v>
      </c>
      <c r="AE247" s="84">
        <f t="shared" si="158"/>
        <v>0</v>
      </c>
      <c r="AF247" s="84">
        <f t="shared" si="158"/>
        <v>0</v>
      </c>
      <c r="AG247" s="84">
        <f t="shared" si="158"/>
        <v>0</v>
      </c>
      <c r="AH247" s="84">
        <f t="shared" si="158"/>
        <v>0</v>
      </c>
      <c r="AI247" s="84">
        <f t="shared" si="158"/>
        <v>0</v>
      </c>
      <c r="AJ247" s="84">
        <f t="shared" si="158"/>
        <v>0</v>
      </c>
      <c r="AK247" s="84">
        <f t="shared" si="158"/>
        <v>0</v>
      </c>
      <c r="AL247" s="84">
        <f t="shared" si="158"/>
        <v>0</v>
      </c>
      <c r="AM247" s="84">
        <f t="shared" si="158"/>
        <v>0</v>
      </c>
      <c r="AN247" s="84">
        <f t="shared" si="158"/>
        <v>0</v>
      </c>
      <c r="AO247" s="84">
        <f t="shared" si="158"/>
        <v>0</v>
      </c>
      <c r="AP247" s="84">
        <f t="shared" si="158"/>
        <v>0</v>
      </c>
      <c r="AQ247" s="84">
        <f t="shared" si="158"/>
        <v>0</v>
      </c>
      <c r="AR247" s="84">
        <f t="shared" si="158"/>
        <v>0</v>
      </c>
      <c r="AS247" s="84">
        <f t="shared" si="158"/>
        <v>0</v>
      </c>
      <c r="AT247" s="84">
        <f t="shared" si="158"/>
        <v>0</v>
      </c>
      <c r="AU247" s="84">
        <f t="shared" si="158"/>
        <v>0</v>
      </c>
      <c r="AV247" s="84">
        <f t="shared" si="158"/>
        <v>0</v>
      </c>
      <c r="AW247" s="84">
        <f t="shared" si="158"/>
        <v>0</v>
      </c>
      <c r="AX247" s="142"/>
      <c r="AY247" s="84">
        <f t="shared" si="158"/>
        <v>7362</v>
      </c>
      <c r="AZ247" s="84">
        <f t="shared" si="158"/>
        <v>7100</v>
      </c>
      <c r="BA247" s="84">
        <f t="shared" si="155"/>
        <v>-262</v>
      </c>
    </row>
    <row r="248" spans="1:53" ht="47.25">
      <c r="A248" s="44" t="s">
        <v>107</v>
      </c>
      <c r="B248" s="45" t="s">
        <v>420</v>
      </c>
      <c r="C248" s="45" t="s">
        <v>364</v>
      </c>
      <c r="D248" s="45" t="s">
        <v>106</v>
      </c>
      <c r="E248" s="45" t="s">
        <v>108</v>
      </c>
      <c r="F248" s="84">
        <v>7100</v>
      </c>
      <c r="G248" s="84">
        <f>F248+H248</f>
        <v>6934</v>
      </c>
      <c r="H248" s="84">
        <f t="shared" si="152"/>
        <v>-166</v>
      </c>
      <c r="I248" s="84"/>
      <c r="J248" s="84"/>
      <c r="K248" s="84"/>
      <c r="L248" s="84"/>
      <c r="M248" s="84">
        <v>-166</v>
      </c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142"/>
      <c r="AY248" s="84">
        <v>7362</v>
      </c>
      <c r="AZ248" s="84">
        <v>7100</v>
      </c>
      <c r="BA248" s="84">
        <f t="shared" si="155"/>
        <v>-262</v>
      </c>
    </row>
    <row r="249" spans="1:53" ht="31.5">
      <c r="A249" s="44" t="s">
        <v>654</v>
      </c>
      <c r="B249" s="45" t="s">
        <v>420</v>
      </c>
      <c r="C249" s="45" t="s">
        <v>364</v>
      </c>
      <c r="D249" s="45" t="s">
        <v>652</v>
      </c>
      <c r="E249" s="45" t="s">
        <v>367</v>
      </c>
      <c r="F249" s="84">
        <f>F250</f>
        <v>0</v>
      </c>
      <c r="G249" s="84">
        <f>G250</f>
        <v>11449.1</v>
      </c>
      <c r="H249" s="84">
        <f t="shared" si="152"/>
        <v>11449.1</v>
      </c>
      <c r="I249" s="84">
        <f aca="true" t="shared" si="159" ref="I249:AZ249">I250</f>
        <v>11449.1</v>
      </c>
      <c r="J249" s="84">
        <f t="shared" si="159"/>
        <v>0</v>
      </c>
      <c r="K249" s="84">
        <f t="shared" si="159"/>
        <v>0</v>
      </c>
      <c r="L249" s="84">
        <f t="shared" si="159"/>
        <v>0</v>
      </c>
      <c r="M249" s="84">
        <f t="shared" si="159"/>
        <v>0</v>
      </c>
      <c r="N249" s="84">
        <f t="shared" si="159"/>
        <v>0</v>
      </c>
      <c r="O249" s="84">
        <f t="shared" si="159"/>
        <v>0</v>
      </c>
      <c r="P249" s="84">
        <f t="shared" si="159"/>
        <v>0</v>
      </c>
      <c r="Q249" s="84">
        <f t="shared" si="159"/>
        <v>0</v>
      </c>
      <c r="R249" s="84">
        <f t="shared" si="159"/>
        <v>0</v>
      </c>
      <c r="S249" s="84">
        <f t="shared" si="159"/>
        <v>0</v>
      </c>
      <c r="T249" s="84">
        <f t="shared" si="159"/>
        <v>0</v>
      </c>
      <c r="U249" s="84">
        <f t="shared" si="159"/>
        <v>0</v>
      </c>
      <c r="V249" s="84">
        <f t="shared" si="159"/>
        <v>0</v>
      </c>
      <c r="W249" s="84">
        <f t="shared" si="159"/>
        <v>0</v>
      </c>
      <c r="X249" s="84">
        <f t="shared" si="159"/>
        <v>0</v>
      </c>
      <c r="Y249" s="84">
        <f t="shared" si="159"/>
        <v>0</v>
      </c>
      <c r="Z249" s="84">
        <f t="shared" si="159"/>
        <v>0</v>
      </c>
      <c r="AA249" s="84">
        <f t="shared" si="159"/>
        <v>0</v>
      </c>
      <c r="AB249" s="84">
        <f t="shared" si="159"/>
        <v>0</v>
      </c>
      <c r="AC249" s="84">
        <f t="shared" si="159"/>
        <v>0</v>
      </c>
      <c r="AD249" s="84">
        <f t="shared" si="159"/>
        <v>0</v>
      </c>
      <c r="AE249" s="84">
        <f t="shared" si="159"/>
        <v>0</v>
      </c>
      <c r="AF249" s="84">
        <f t="shared" si="159"/>
        <v>0</v>
      </c>
      <c r="AG249" s="84">
        <f t="shared" si="159"/>
        <v>0</v>
      </c>
      <c r="AH249" s="84">
        <f t="shared" si="159"/>
        <v>0</v>
      </c>
      <c r="AI249" s="84">
        <f t="shared" si="159"/>
        <v>0</v>
      </c>
      <c r="AJ249" s="84">
        <f t="shared" si="159"/>
        <v>0</v>
      </c>
      <c r="AK249" s="84">
        <f t="shared" si="159"/>
        <v>0</v>
      </c>
      <c r="AL249" s="84">
        <f t="shared" si="159"/>
        <v>0</v>
      </c>
      <c r="AM249" s="84">
        <f t="shared" si="159"/>
        <v>0</v>
      </c>
      <c r="AN249" s="84">
        <f t="shared" si="159"/>
        <v>0</v>
      </c>
      <c r="AO249" s="84">
        <f t="shared" si="159"/>
        <v>0</v>
      </c>
      <c r="AP249" s="84">
        <f t="shared" si="159"/>
        <v>0</v>
      </c>
      <c r="AQ249" s="84">
        <f t="shared" si="159"/>
        <v>0</v>
      </c>
      <c r="AR249" s="84">
        <f t="shared" si="159"/>
        <v>0</v>
      </c>
      <c r="AS249" s="84">
        <f t="shared" si="159"/>
        <v>0</v>
      </c>
      <c r="AT249" s="84">
        <f t="shared" si="159"/>
        <v>0</v>
      </c>
      <c r="AU249" s="84">
        <f t="shared" si="159"/>
        <v>0</v>
      </c>
      <c r="AV249" s="84">
        <f t="shared" si="159"/>
        <v>0</v>
      </c>
      <c r="AW249" s="84">
        <f t="shared" si="159"/>
        <v>0</v>
      </c>
      <c r="AX249" s="142"/>
      <c r="AY249" s="84">
        <f t="shared" si="159"/>
        <v>0</v>
      </c>
      <c r="AZ249" s="84">
        <f t="shared" si="159"/>
        <v>0</v>
      </c>
      <c r="BA249" s="84">
        <f t="shared" si="155"/>
        <v>0</v>
      </c>
    </row>
    <row r="250" spans="1:53" ht="94.5">
      <c r="A250" s="44" t="s">
        <v>655</v>
      </c>
      <c r="B250" s="45" t="s">
        <v>420</v>
      </c>
      <c r="C250" s="45" t="s">
        <v>364</v>
      </c>
      <c r="D250" s="45" t="s">
        <v>652</v>
      </c>
      <c r="E250" s="45" t="s">
        <v>653</v>
      </c>
      <c r="F250" s="84"/>
      <c r="G250" s="84">
        <f>F250+H250</f>
        <v>11449.1</v>
      </c>
      <c r="H250" s="84">
        <f>SUM(I250:AX250)</f>
        <v>11449.1</v>
      </c>
      <c r="I250" s="84">
        <v>11449.1</v>
      </c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142"/>
      <c r="AY250" s="84"/>
      <c r="AZ250" s="84"/>
      <c r="BA250" s="84">
        <f t="shared" si="155"/>
        <v>0</v>
      </c>
    </row>
    <row r="251" spans="1:53" ht="31.5">
      <c r="A251" s="44" t="s">
        <v>426</v>
      </c>
      <c r="B251" s="45" t="s">
        <v>420</v>
      </c>
      <c r="C251" s="45" t="s">
        <v>364</v>
      </c>
      <c r="D251" s="45" t="s">
        <v>427</v>
      </c>
      <c r="E251" s="45" t="s">
        <v>367</v>
      </c>
      <c r="F251" s="84">
        <f>F252</f>
        <v>41165</v>
      </c>
      <c r="G251" s="84">
        <f>G252</f>
        <v>0</v>
      </c>
      <c r="H251" s="84">
        <f t="shared" si="152"/>
        <v>-41165</v>
      </c>
      <c r="I251" s="84">
        <f aca="true" t="shared" si="160" ref="I251:AZ251">I252</f>
        <v>0</v>
      </c>
      <c r="J251" s="84">
        <f t="shared" si="160"/>
        <v>0</v>
      </c>
      <c r="K251" s="84">
        <f t="shared" si="160"/>
        <v>0</v>
      </c>
      <c r="L251" s="84">
        <f t="shared" si="160"/>
        <v>0</v>
      </c>
      <c r="M251" s="84">
        <f t="shared" si="160"/>
        <v>0</v>
      </c>
      <c r="N251" s="84">
        <f t="shared" si="160"/>
        <v>-41165</v>
      </c>
      <c r="O251" s="84">
        <f t="shared" si="160"/>
        <v>0</v>
      </c>
      <c r="P251" s="84">
        <f t="shared" si="160"/>
        <v>0</v>
      </c>
      <c r="Q251" s="84">
        <f t="shared" si="160"/>
        <v>0</v>
      </c>
      <c r="R251" s="84">
        <f t="shared" si="160"/>
        <v>0</v>
      </c>
      <c r="S251" s="84">
        <f t="shared" si="160"/>
        <v>0</v>
      </c>
      <c r="T251" s="84">
        <f t="shared" si="160"/>
        <v>0</v>
      </c>
      <c r="U251" s="84">
        <f t="shared" si="160"/>
        <v>0</v>
      </c>
      <c r="V251" s="84">
        <f t="shared" si="160"/>
        <v>0</v>
      </c>
      <c r="W251" s="84">
        <f t="shared" si="160"/>
        <v>0</v>
      </c>
      <c r="X251" s="84">
        <f t="shared" si="160"/>
        <v>0</v>
      </c>
      <c r="Y251" s="84">
        <f t="shared" si="160"/>
        <v>0</v>
      </c>
      <c r="Z251" s="84">
        <f t="shared" si="160"/>
        <v>0</v>
      </c>
      <c r="AA251" s="84">
        <f t="shared" si="160"/>
        <v>0</v>
      </c>
      <c r="AB251" s="84">
        <f t="shared" si="160"/>
        <v>0</v>
      </c>
      <c r="AC251" s="84">
        <f t="shared" si="160"/>
        <v>0</v>
      </c>
      <c r="AD251" s="84">
        <f t="shared" si="160"/>
        <v>0</v>
      </c>
      <c r="AE251" s="84">
        <f t="shared" si="160"/>
        <v>0</v>
      </c>
      <c r="AF251" s="84">
        <f t="shared" si="160"/>
        <v>0</v>
      </c>
      <c r="AG251" s="84">
        <f t="shared" si="160"/>
        <v>0</v>
      </c>
      <c r="AH251" s="84">
        <f t="shared" si="160"/>
        <v>0</v>
      </c>
      <c r="AI251" s="84">
        <f t="shared" si="160"/>
        <v>0</v>
      </c>
      <c r="AJ251" s="84">
        <f t="shared" si="160"/>
        <v>0</v>
      </c>
      <c r="AK251" s="84">
        <f t="shared" si="160"/>
        <v>0</v>
      </c>
      <c r="AL251" s="84">
        <f t="shared" si="160"/>
        <v>0</v>
      </c>
      <c r="AM251" s="84">
        <f t="shared" si="160"/>
        <v>0</v>
      </c>
      <c r="AN251" s="84">
        <f t="shared" si="160"/>
        <v>0</v>
      </c>
      <c r="AO251" s="84">
        <f t="shared" si="160"/>
        <v>0</v>
      </c>
      <c r="AP251" s="84">
        <f t="shared" si="160"/>
        <v>0</v>
      </c>
      <c r="AQ251" s="84">
        <f t="shared" si="160"/>
        <v>0</v>
      </c>
      <c r="AR251" s="84">
        <f t="shared" si="160"/>
        <v>0</v>
      </c>
      <c r="AS251" s="84">
        <f t="shared" si="160"/>
        <v>0</v>
      </c>
      <c r="AT251" s="84">
        <f t="shared" si="160"/>
        <v>0</v>
      </c>
      <c r="AU251" s="84">
        <f t="shared" si="160"/>
        <v>0</v>
      </c>
      <c r="AV251" s="84">
        <f t="shared" si="160"/>
        <v>0</v>
      </c>
      <c r="AW251" s="84">
        <f t="shared" si="160"/>
        <v>0</v>
      </c>
      <c r="AX251" s="142"/>
      <c r="AY251" s="84">
        <f t="shared" si="160"/>
        <v>41165</v>
      </c>
      <c r="AZ251" s="84">
        <f t="shared" si="160"/>
        <v>41165</v>
      </c>
      <c r="BA251" s="84">
        <f t="shared" si="155"/>
        <v>0</v>
      </c>
    </row>
    <row r="252" spans="1:53" ht="47.25">
      <c r="A252" s="44" t="s">
        <v>107</v>
      </c>
      <c r="B252" s="45" t="s">
        <v>420</v>
      </c>
      <c r="C252" s="45" t="s">
        <v>364</v>
      </c>
      <c r="D252" s="45" t="s">
        <v>427</v>
      </c>
      <c r="E252" s="45" t="s">
        <v>108</v>
      </c>
      <c r="F252" s="84">
        <v>41165</v>
      </c>
      <c r="G252" s="84">
        <f>F252+H252</f>
        <v>0</v>
      </c>
      <c r="H252" s="84">
        <f t="shared" si="152"/>
        <v>-41165</v>
      </c>
      <c r="I252" s="84"/>
      <c r="J252" s="84"/>
      <c r="K252" s="84"/>
      <c r="L252" s="84"/>
      <c r="M252" s="84"/>
      <c r="N252" s="84">
        <v>-41165</v>
      </c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142"/>
      <c r="AY252" s="84">
        <v>41165</v>
      </c>
      <c r="AZ252" s="84">
        <v>41165</v>
      </c>
      <c r="BA252" s="84">
        <f t="shared" si="155"/>
        <v>0</v>
      </c>
    </row>
    <row r="253" spans="1:53" s="43" customFormat="1" ht="15.75">
      <c r="A253" s="46" t="s">
        <v>265</v>
      </c>
      <c r="B253" s="42" t="s">
        <v>420</v>
      </c>
      <c r="C253" s="42" t="s">
        <v>375</v>
      </c>
      <c r="D253" s="42" t="s">
        <v>366</v>
      </c>
      <c r="E253" s="42" t="s">
        <v>367</v>
      </c>
      <c r="F253" s="85">
        <f>F254+F257</f>
        <v>40984</v>
      </c>
      <c r="G253" s="85">
        <f>G254+G257</f>
        <v>3984</v>
      </c>
      <c r="H253" s="84">
        <f t="shared" si="152"/>
        <v>-37000</v>
      </c>
      <c r="I253" s="85">
        <f>I254+I257</f>
        <v>30000</v>
      </c>
      <c r="J253" s="85">
        <f aca="true" t="shared" si="161" ref="J253:AD253">J254+J257</f>
        <v>0</v>
      </c>
      <c r="K253" s="85">
        <f t="shared" si="161"/>
        <v>0</v>
      </c>
      <c r="L253" s="85">
        <f t="shared" si="161"/>
        <v>0</v>
      </c>
      <c r="M253" s="85">
        <f t="shared" si="161"/>
        <v>0</v>
      </c>
      <c r="N253" s="85">
        <f t="shared" si="161"/>
        <v>-67000</v>
      </c>
      <c r="O253" s="85">
        <f t="shared" si="161"/>
        <v>0</v>
      </c>
      <c r="P253" s="85">
        <f>P254+P257</f>
        <v>0</v>
      </c>
      <c r="Q253" s="85">
        <f t="shared" si="161"/>
        <v>0</v>
      </c>
      <c r="R253" s="85">
        <f t="shared" si="161"/>
        <v>0</v>
      </c>
      <c r="S253" s="85">
        <f t="shared" si="161"/>
        <v>0</v>
      </c>
      <c r="T253" s="85">
        <f t="shared" si="161"/>
        <v>0</v>
      </c>
      <c r="U253" s="85">
        <f t="shared" si="161"/>
        <v>0</v>
      </c>
      <c r="V253" s="85">
        <f t="shared" si="161"/>
        <v>0</v>
      </c>
      <c r="W253" s="85">
        <f t="shared" si="161"/>
        <v>0</v>
      </c>
      <c r="X253" s="85">
        <f t="shared" si="161"/>
        <v>0</v>
      </c>
      <c r="Y253" s="85">
        <f t="shared" si="161"/>
        <v>0</v>
      </c>
      <c r="Z253" s="85">
        <f t="shared" si="161"/>
        <v>0</v>
      </c>
      <c r="AA253" s="85">
        <f t="shared" si="161"/>
        <v>0</v>
      </c>
      <c r="AB253" s="85">
        <f t="shared" si="161"/>
        <v>0</v>
      </c>
      <c r="AC253" s="85">
        <f t="shared" si="161"/>
        <v>0</v>
      </c>
      <c r="AD253" s="85">
        <f t="shared" si="161"/>
        <v>0</v>
      </c>
      <c r="AE253" s="85">
        <f aca="true" t="shared" si="162" ref="AE253:AW253">AE254+AE257</f>
        <v>0</v>
      </c>
      <c r="AF253" s="85">
        <f t="shared" si="162"/>
        <v>0</v>
      </c>
      <c r="AG253" s="85">
        <f t="shared" si="162"/>
        <v>0</v>
      </c>
      <c r="AH253" s="85">
        <f t="shared" si="162"/>
        <v>0</v>
      </c>
      <c r="AI253" s="85">
        <f t="shared" si="162"/>
        <v>0</v>
      </c>
      <c r="AJ253" s="85">
        <f t="shared" si="162"/>
        <v>0</v>
      </c>
      <c r="AK253" s="85">
        <f t="shared" si="162"/>
        <v>0</v>
      </c>
      <c r="AL253" s="85">
        <f t="shared" si="162"/>
        <v>0</v>
      </c>
      <c r="AM253" s="85">
        <f t="shared" si="162"/>
        <v>0</v>
      </c>
      <c r="AN253" s="85">
        <f t="shared" si="162"/>
        <v>0</v>
      </c>
      <c r="AO253" s="85">
        <f t="shared" si="162"/>
        <v>0</v>
      </c>
      <c r="AP253" s="85">
        <f t="shared" si="162"/>
        <v>0</v>
      </c>
      <c r="AQ253" s="85">
        <f t="shared" si="162"/>
        <v>0</v>
      </c>
      <c r="AR253" s="85">
        <f t="shared" si="162"/>
        <v>0</v>
      </c>
      <c r="AS253" s="85">
        <f t="shared" si="162"/>
        <v>0</v>
      </c>
      <c r="AT253" s="85">
        <f t="shared" si="162"/>
        <v>0</v>
      </c>
      <c r="AU253" s="85">
        <f t="shared" si="162"/>
        <v>0</v>
      </c>
      <c r="AV253" s="85">
        <f t="shared" si="162"/>
        <v>0</v>
      </c>
      <c r="AW253" s="85">
        <f t="shared" si="162"/>
        <v>0</v>
      </c>
      <c r="AX253" s="211"/>
      <c r="AY253" s="85">
        <f>AY254+AY257</f>
        <v>40984</v>
      </c>
      <c r="AZ253" s="85">
        <f>AZ254+AZ257</f>
        <v>40984</v>
      </c>
      <c r="BA253" s="84">
        <f t="shared" si="155"/>
        <v>0</v>
      </c>
    </row>
    <row r="254" spans="1:53" ht="31.5">
      <c r="A254" s="44" t="s">
        <v>109</v>
      </c>
      <c r="B254" s="45" t="s">
        <v>420</v>
      </c>
      <c r="C254" s="45" t="s">
        <v>375</v>
      </c>
      <c r="D254" s="45" t="s">
        <v>110</v>
      </c>
      <c r="E254" s="45" t="s">
        <v>367</v>
      </c>
      <c r="F254" s="84">
        <f>F255+F256</f>
        <v>38774</v>
      </c>
      <c r="G254" s="84">
        <f>G255+G256</f>
        <v>1774</v>
      </c>
      <c r="H254" s="84">
        <f t="shared" si="152"/>
        <v>-37000</v>
      </c>
      <c r="I254" s="84">
        <f>I255+I256</f>
        <v>30000</v>
      </c>
      <c r="J254" s="84">
        <f aca="true" t="shared" si="163" ref="J254:AD254">J255+J256</f>
        <v>0</v>
      </c>
      <c r="K254" s="84">
        <f t="shared" si="163"/>
        <v>0</v>
      </c>
      <c r="L254" s="84">
        <f t="shared" si="163"/>
        <v>0</v>
      </c>
      <c r="M254" s="84">
        <f t="shared" si="163"/>
        <v>0</v>
      </c>
      <c r="N254" s="84">
        <f t="shared" si="163"/>
        <v>-67000</v>
      </c>
      <c r="O254" s="84">
        <f t="shared" si="163"/>
        <v>0</v>
      </c>
      <c r="P254" s="84">
        <f>P255+P256</f>
        <v>0</v>
      </c>
      <c r="Q254" s="84">
        <f t="shared" si="163"/>
        <v>0</v>
      </c>
      <c r="R254" s="84">
        <f t="shared" si="163"/>
        <v>0</v>
      </c>
      <c r="S254" s="84">
        <f t="shared" si="163"/>
        <v>0</v>
      </c>
      <c r="T254" s="84">
        <f t="shared" si="163"/>
        <v>0</v>
      </c>
      <c r="U254" s="84">
        <f t="shared" si="163"/>
        <v>0</v>
      </c>
      <c r="V254" s="84">
        <f t="shared" si="163"/>
        <v>0</v>
      </c>
      <c r="W254" s="84">
        <f t="shared" si="163"/>
        <v>0</v>
      </c>
      <c r="X254" s="84">
        <f t="shared" si="163"/>
        <v>0</v>
      </c>
      <c r="Y254" s="84">
        <f t="shared" si="163"/>
        <v>0</v>
      </c>
      <c r="Z254" s="84">
        <f t="shared" si="163"/>
        <v>0</v>
      </c>
      <c r="AA254" s="84">
        <f t="shared" si="163"/>
        <v>0</v>
      </c>
      <c r="AB254" s="84">
        <f t="shared" si="163"/>
        <v>0</v>
      </c>
      <c r="AC254" s="84">
        <f t="shared" si="163"/>
        <v>0</v>
      </c>
      <c r="AD254" s="84">
        <f t="shared" si="163"/>
        <v>0</v>
      </c>
      <c r="AE254" s="84">
        <f aca="true" t="shared" si="164" ref="AE254:AW254">AE255+AE256</f>
        <v>0</v>
      </c>
      <c r="AF254" s="84">
        <f t="shared" si="164"/>
        <v>0</v>
      </c>
      <c r="AG254" s="84">
        <f t="shared" si="164"/>
        <v>0</v>
      </c>
      <c r="AH254" s="84">
        <f t="shared" si="164"/>
        <v>0</v>
      </c>
      <c r="AI254" s="84">
        <f t="shared" si="164"/>
        <v>0</v>
      </c>
      <c r="AJ254" s="84">
        <f t="shared" si="164"/>
        <v>0</v>
      </c>
      <c r="AK254" s="84">
        <f t="shared" si="164"/>
        <v>0</v>
      </c>
      <c r="AL254" s="84">
        <f t="shared" si="164"/>
        <v>0</v>
      </c>
      <c r="AM254" s="84">
        <f t="shared" si="164"/>
        <v>0</v>
      </c>
      <c r="AN254" s="84">
        <f t="shared" si="164"/>
        <v>0</v>
      </c>
      <c r="AO254" s="84">
        <f t="shared" si="164"/>
        <v>0</v>
      </c>
      <c r="AP254" s="84">
        <f t="shared" si="164"/>
        <v>0</v>
      </c>
      <c r="AQ254" s="84">
        <f t="shared" si="164"/>
        <v>0</v>
      </c>
      <c r="AR254" s="84">
        <f t="shared" si="164"/>
        <v>0</v>
      </c>
      <c r="AS254" s="84">
        <f t="shared" si="164"/>
        <v>0</v>
      </c>
      <c r="AT254" s="84">
        <f t="shared" si="164"/>
        <v>0</v>
      </c>
      <c r="AU254" s="84">
        <f t="shared" si="164"/>
        <v>0</v>
      </c>
      <c r="AV254" s="84">
        <f t="shared" si="164"/>
        <v>0</v>
      </c>
      <c r="AW254" s="84">
        <f t="shared" si="164"/>
        <v>0</v>
      </c>
      <c r="AX254" s="142"/>
      <c r="AY254" s="84">
        <f>AY255+AY256</f>
        <v>38774</v>
      </c>
      <c r="AZ254" s="84">
        <f>AZ255+AZ256</f>
        <v>38774</v>
      </c>
      <c r="BA254" s="84">
        <f t="shared" si="155"/>
        <v>0</v>
      </c>
    </row>
    <row r="255" spans="1:53" ht="31.5">
      <c r="A255" s="44" t="s">
        <v>399</v>
      </c>
      <c r="B255" s="45" t="s">
        <v>420</v>
      </c>
      <c r="C255" s="45" t="s">
        <v>375</v>
      </c>
      <c r="D255" s="45" t="s">
        <v>110</v>
      </c>
      <c r="E255" s="45">
        <v>327</v>
      </c>
      <c r="F255" s="84">
        <v>1774</v>
      </c>
      <c r="G255" s="84">
        <f>F255+H255</f>
        <v>1774</v>
      </c>
      <c r="H255" s="84">
        <f t="shared" si="152"/>
        <v>0</v>
      </c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142"/>
      <c r="AY255" s="84">
        <v>1774</v>
      </c>
      <c r="AZ255" s="84">
        <v>1774</v>
      </c>
      <c r="BA255" s="84">
        <f t="shared" si="155"/>
        <v>0</v>
      </c>
    </row>
    <row r="256" spans="1:53" ht="15.75">
      <c r="A256" s="44" t="s">
        <v>111</v>
      </c>
      <c r="B256" s="45" t="s">
        <v>420</v>
      </c>
      <c r="C256" s="45" t="s">
        <v>375</v>
      </c>
      <c r="D256" s="45" t="s">
        <v>110</v>
      </c>
      <c r="E256" s="45">
        <v>454</v>
      </c>
      <c r="F256" s="84">
        <v>37000</v>
      </c>
      <c r="G256" s="84">
        <f>F256+H256</f>
        <v>0</v>
      </c>
      <c r="H256" s="84">
        <f t="shared" si="152"/>
        <v>-37000</v>
      </c>
      <c r="I256" s="84">
        <v>30000</v>
      </c>
      <c r="J256" s="84"/>
      <c r="K256" s="84"/>
      <c r="L256" s="84"/>
      <c r="M256" s="84"/>
      <c r="N256" s="84">
        <v>-67000</v>
      </c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142"/>
      <c r="AY256" s="84">
        <v>37000</v>
      </c>
      <c r="AZ256" s="84">
        <v>37000</v>
      </c>
      <c r="BA256" s="84">
        <f t="shared" si="155"/>
        <v>0</v>
      </c>
    </row>
    <row r="257" spans="1:53" ht="47.25">
      <c r="A257" s="44" t="s">
        <v>112</v>
      </c>
      <c r="B257" s="45" t="s">
        <v>420</v>
      </c>
      <c r="C257" s="45" t="s">
        <v>375</v>
      </c>
      <c r="D257" s="45" t="s">
        <v>113</v>
      </c>
      <c r="E257" s="45" t="s">
        <v>367</v>
      </c>
      <c r="F257" s="84">
        <f>F258</f>
        <v>2210</v>
      </c>
      <c r="G257" s="84">
        <f>G258</f>
        <v>2210</v>
      </c>
      <c r="H257" s="84">
        <f t="shared" si="152"/>
        <v>0</v>
      </c>
      <c r="I257" s="84">
        <f aca="true" t="shared" si="165" ref="I257:AZ257">I258</f>
        <v>0</v>
      </c>
      <c r="J257" s="84">
        <f t="shared" si="165"/>
        <v>0</v>
      </c>
      <c r="K257" s="84">
        <f t="shared" si="165"/>
        <v>0</v>
      </c>
      <c r="L257" s="84">
        <f t="shared" si="165"/>
        <v>0</v>
      </c>
      <c r="M257" s="84">
        <f t="shared" si="165"/>
        <v>0</v>
      </c>
      <c r="N257" s="84">
        <f t="shared" si="165"/>
        <v>0</v>
      </c>
      <c r="O257" s="84">
        <f t="shared" si="165"/>
        <v>0</v>
      </c>
      <c r="P257" s="84">
        <f t="shared" si="165"/>
        <v>0</v>
      </c>
      <c r="Q257" s="84">
        <f t="shared" si="165"/>
        <v>0</v>
      </c>
      <c r="R257" s="84">
        <f t="shared" si="165"/>
        <v>0</v>
      </c>
      <c r="S257" s="84">
        <f t="shared" si="165"/>
        <v>0</v>
      </c>
      <c r="T257" s="84">
        <f t="shared" si="165"/>
        <v>0</v>
      </c>
      <c r="U257" s="84">
        <f t="shared" si="165"/>
        <v>0</v>
      </c>
      <c r="V257" s="84">
        <f t="shared" si="165"/>
        <v>0</v>
      </c>
      <c r="W257" s="84">
        <f t="shared" si="165"/>
        <v>0</v>
      </c>
      <c r="X257" s="84">
        <f t="shared" si="165"/>
        <v>0</v>
      </c>
      <c r="Y257" s="84">
        <f t="shared" si="165"/>
        <v>0</v>
      </c>
      <c r="Z257" s="84">
        <f t="shared" si="165"/>
        <v>0</v>
      </c>
      <c r="AA257" s="84">
        <f t="shared" si="165"/>
        <v>0</v>
      </c>
      <c r="AB257" s="84">
        <f t="shared" si="165"/>
        <v>0</v>
      </c>
      <c r="AC257" s="84">
        <f t="shared" si="165"/>
        <v>0</v>
      </c>
      <c r="AD257" s="84">
        <f t="shared" si="165"/>
        <v>0</v>
      </c>
      <c r="AE257" s="84">
        <f t="shared" si="165"/>
        <v>0</v>
      </c>
      <c r="AF257" s="84">
        <f t="shared" si="165"/>
        <v>0</v>
      </c>
      <c r="AG257" s="84">
        <f t="shared" si="165"/>
        <v>0</v>
      </c>
      <c r="AH257" s="84">
        <f t="shared" si="165"/>
        <v>0</v>
      </c>
      <c r="AI257" s="84">
        <f t="shared" si="165"/>
        <v>0</v>
      </c>
      <c r="AJ257" s="84">
        <f t="shared" si="165"/>
        <v>0</v>
      </c>
      <c r="AK257" s="84">
        <f t="shared" si="165"/>
        <v>0</v>
      </c>
      <c r="AL257" s="84">
        <f t="shared" si="165"/>
        <v>0</v>
      </c>
      <c r="AM257" s="84">
        <f t="shared" si="165"/>
        <v>0</v>
      </c>
      <c r="AN257" s="84">
        <f t="shared" si="165"/>
        <v>0</v>
      </c>
      <c r="AO257" s="84">
        <f t="shared" si="165"/>
        <v>0</v>
      </c>
      <c r="AP257" s="84">
        <f t="shared" si="165"/>
        <v>0</v>
      </c>
      <c r="AQ257" s="84">
        <f t="shared" si="165"/>
        <v>0</v>
      </c>
      <c r="AR257" s="84">
        <f t="shared" si="165"/>
        <v>0</v>
      </c>
      <c r="AS257" s="84">
        <f t="shared" si="165"/>
        <v>0</v>
      </c>
      <c r="AT257" s="84">
        <f t="shared" si="165"/>
        <v>0</v>
      </c>
      <c r="AU257" s="84">
        <f t="shared" si="165"/>
        <v>0</v>
      </c>
      <c r="AV257" s="84">
        <f t="shared" si="165"/>
        <v>0</v>
      </c>
      <c r="AW257" s="84">
        <f t="shared" si="165"/>
        <v>0</v>
      </c>
      <c r="AX257" s="142"/>
      <c r="AY257" s="84">
        <f t="shared" si="165"/>
        <v>2210</v>
      </c>
      <c r="AZ257" s="84">
        <f t="shared" si="165"/>
        <v>2210</v>
      </c>
      <c r="BA257" s="84">
        <f t="shared" si="155"/>
        <v>0</v>
      </c>
    </row>
    <row r="258" spans="1:53" ht="47.25">
      <c r="A258" s="44" t="s">
        <v>107</v>
      </c>
      <c r="B258" s="45" t="s">
        <v>420</v>
      </c>
      <c r="C258" s="45" t="s">
        <v>375</v>
      </c>
      <c r="D258" s="45" t="s">
        <v>113</v>
      </c>
      <c r="E258" s="45">
        <v>455</v>
      </c>
      <c r="F258" s="84">
        <v>2210</v>
      </c>
      <c r="G258" s="84">
        <f>F258+H258</f>
        <v>2210</v>
      </c>
      <c r="H258" s="84">
        <f t="shared" si="152"/>
        <v>0</v>
      </c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142"/>
      <c r="AY258" s="84">
        <v>2210</v>
      </c>
      <c r="AZ258" s="84">
        <v>2210</v>
      </c>
      <c r="BA258" s="84">
        <f t="shared" si="155"/>
        <v>0</v>
      </c>
    </row>
    <row r="259" spans="1:53" s="43" customFormat="1" ht="31.5">
      <c r="A259" s="46" t="s">
        <v>267</v>
      </c>
      <c r="B259" s="42" t="s">
        <v>420</v>
      </c>
      <c r="C259" s="45" t="s">
        <v>387</v>
      </c>
      <c r="D259" s="42" t="s">
        <v>85</v>
      </c>
      <c r="E259" s="42" t="s">
        <v>367</v>
      </c>
      <c r="F259" s="85">
        <f aca="true" t="shared" si="166" ref="F259:K259">F262+F260+F266+F264</f>
        <v>8048</v>
      </c>
      <c r="G259" s="85">
        <f t="shared" si="166"/>
        <v>140948</v>
      </c>
      <c r="H259" s="85">
        <f t="shared" si="166"/>
        <v>132900</v>
      </c>
      <c r="I259" s="85">
        <f t="shared" si="166"/>
        <v>10000</v>
      </c>
      <c r="J259" s="85">
        <f t="shared" si="166"/>
        <v>0</v>
      </c>
      <c r="K259" s="85">
        <f t="shared" si="166"/>
        <v>0</v>
      </c>
      <c r="L259" s="85">
        <f aca="true" t="shared" si="167" ref="L259:AW259">L262+L260+L266+L264</f>
        <v>0</v>
      </c>
      <c r="M259" s="85">
        <f t="shared" si="167"/>
        <v>0</v>
      </c>
      <c r="N259" s="85">
        <f>N262+N260+N266+N264</f>
        <v>122900</v>
      </c>
      <c r="O259" s="85">
        <f t="shared" si="167"/>
        <v>0</v>
      </c>
      <c r="P259" s="85">
        <f t="shared" si="167"/>
        <v>0</v>
      </c>
      <c r="Q259" s="85">
        <f t="shared" si="167"/>
        <v>0</v>
      </c>
      <c r="R259" s="85">
        <f t="shared" si="167"/>
        <v>0</v>
      </c>
      <c r="S259" s="85">
        <f t="shared" si="167"/>
        <v>0</v>
      </c>
      <c r="T259" s="85">
        <f t="shared" si="167"/>
        <v>0</v>
      </c>
      <c r="U259" s="85">
        <f t="shared" si="167"/>
        <v>0</v>
      </c>
      <c r="V259" s="85">
        <f t="shared" si="167"/>
        <v>0</v>
      </c>
      <c r="W259" s="85">
        <f t="shared" si="167"/>
        <v>0</v>
      </c>
      <c r="X259" s="85">
        <f t="shared" si="167"/>
        <v>0</v>
      </c>
      <c r="Y259" s="85">
        <f t="shared" si="167"/>
        <v>0</v>
      </c>
      <c r="Z259" s="85">
        <f t="shared" si="167"/>
        <v>0</v>
      </c>
      <c r="AA259" s="85">
        <f t="shared" si="167"/>
        <v>0</v>
      </c>
      <c r="AB259" s="85">
        <f t="shared" si="167"/>
        <v>0</v>
      </c>
      <c r="AC259" s="85">
        <f t="shared" si="167"/>
        <v>0</v>
      </c>
      <c r="AD259" s="85">
        <f t="shared" si="167"/>
        <v>0</v>
      </c>
      <c r="AE259" s="85">
        <f t="shared" si="167"/>
        <v>0</v>
      </c>
      <c r="AF259" s="85">
        <f t="shared" si="167"/>
        <v>0</v>
      </c>
      <c r="AG259" s="85">
        <f t="shared" si="167"/>
        <v>0</v>
      </c>
      <c r="AH259" s="85">
        <f t="shared" si="167"/>
        <v>0</v>
      </c>
      <c r="AI259" s="85">
        <f t="shared" si="167"/>
        <v>0</v>
      </c>
      <c r="AJ259" s="85">
        <f t="shared" si="167"/>
        <v>0</v>
      </c>
      <c r="AK259" s="85">
        <f t="shared" si="167"/>
        <v>0</v>
      </c>
      <c r="AL259" s="85">
        <f t="shared" si="167"/>
        <v>0</v>
      </c>
      <c r="AM259" s="85">
        <f t="shared" si="167"/>
        <v>0</v>
      </c>
      <c r="AN259" s="85">
        <f t="shared" si="167"/>
        <v>0</v>
      </c>
      <c r="AO259" s="85">
        <f t="shared" si="167"/>
        <v>0</v>
      </c>
      <c r="AP259" s="85">
        <f t="shared" si="167"/>
        <v>0</v>
      </c>
      <c r="AQ259" s="85">
        <f t="shared" si="167"/>
        <v>0</v>
      </c>
      <c r="AR259" s="85">
        <f t="shared" si="167"/>
        <v>0</v>
      </c>
      <c r="AS259" s="85">
        <f t="shared" si="167"/>
        <v>0</v>
      </c>
      <c r="AT259" s="85">
        <f t="shared" si="167"/>
        <v>0</v>
      </c>
      <c r="AU259" s="85">
        <f t="shared" si="167"/>
        <v>0</v>
      </c>
      <c r="AV259" s="85">
        <f t="shared" si="167"/>
        <v>0</v>
      </c>
      <c r="AW259" s="85">
        <f t="shared" si="167"/>
        <v>0</v>
      </c>
      <c r="AX259" s="85">
        <f>AX262+AX260</f>
        <v>0</v>
      </c>
      <c r="AY259" s="85">
        <f>AY262+AY260</f>
        <v>7048</v>
      </c>
      <c r="AZ259" s="85">
        <f>AZ262+AZ260</f>
        <v>7048</v>
      </c>
      <c r="BA259" s="85">
        <f>BA262+BA260</f>
        <v>0</v>
      </c>
    </row>
    <row r="260" spans="1:53" ht="31.5">
      <c r="A260" s="44" t="s">
        <v>201</v>
      </c>
      <c r="B260" s="45" t="s">
        <v>420</v>
      </c>
      <c r="C260" s="45" t="s">
        <v>387</v>
      </c>
      <c r="D260" s="45" t="s">
        <v>373</v>
      </c>
      <c r="E260" s="45" t="s">
        <v>367</v>
      </c>
      <c r="F260" s="84">
        <f>F261</f>
        <v>7048</v>
      </c>
      <c r="G260" s="84">
        <f>G261</f>
        <v>7048</v>
      </c>
      <c r="H260" s="84">
        <f>SUM(I260:AX260)</f>
        <v>0</v>
      </c>
      <c r="I260" s="84">
        <f aca="true" t="shared" si="168" ref="I260:AW260">I261</f>
        <v>0</v>
      </c>
      <c r="J260" s="84">
        <f t="shared" si="168"/>
        <v>0</v>
      </c>
      <c r="K260" s="84">
        <f t="shared" si="168"/>
        <v>0</v>
      </c>
      <c r="L260" s="84">
        <f t="shared" si="168"/>
        <v>0</v>
      </c>
      <c r="M260" s="84">
        <f t="shared" si="168"/>
        <v>0</v>
      </c>
      <c r="N260" s="84">
        <f t="shared" si="168"/>
        <v>0</v>
      </c>
      <c r="O260" s="84">
        <f t="shared" si="168"/>
        <v>0</v>
      </c>
      <c r="P260" s="84">
        <f t="shared" si="168"/>
        <v>0</v>
      </c>
      <c r="Q260" s="84">
        <f t="shared" si="168"/>
        <v>0</v>
      </c>
      <c r="R260" s="84">
        <f t="shared" si="168"/>
        <v>0</v>
      </c>
      <c r="S260" s="84">
        <f t="shared" si="168"/>
        <v>0</v>
      </c>
      <c r="T260" s="84">
        <f t="shared" si="168"/>
        <v>0</v>
      </c>
      <c r="U260" s="84">
        <f t="shared" si="168"/>
        <v>0</v>
      </c>
      <c r="V260" s="84">
        <f t="shared" si="168"/>
        <v>0</v>
      </c>
      <c r="W260" s="84">
        <f t="shared" si="168"/>
        <v>0</v>
      </c>
      <c r="X260" s="84">
        <f t="shared" si="168"/>
        <v>0</v>
      </c>
      <c r="Y260" s="84">
        <f t="shared" si="168"/>
        <v>0</v>
      </c>
      <c r="Z260" s="84">
        <f t="shared" si="168"/>
        <v>0</v>
      </c>
      <c r="AA260" s="84">
        <f t="shared" si="168"/>
        <v>0</v>
      </c>
      <c r="AB260" s="84">
        <f t="shared" si="168"/>
        <v>0</v>
      </c>
      <c r="AC260" s="84">
        <f t="shared" si="168"/>
        <v>0</v>
      </c>
      <c r="AD260" s="84">
        <f t="shared" si="168"/>
        <v>0</v>
      </c>
      <c r="AE260" s="84">
        <f t="shared" si="168"/>
        <v>0</v>
      </c>
      <c r="AF260" s="84">
        <f t="shared" si="168"/>
        <v>0</v>
      </c>
      <c r="AG260" s="84">
        <f t="shared" si="168"/>
        <v>0</v>
      </c>
      <c r="AH260" s="84">
        <f t="shared" si="168"/>
        <v>0</v>
      </c>
      <c r="AI260" s="84">
        <f t="shared" si="168"/>
        <v>0</v>
      </c>
      <c r="AJ260" s="84">
        <f t="shared" si="168"/>
        <v>0</v>
      </c>
      <c r="AK260" s="84">
        <f t="shared" si="168"/>
        <v>0</v>
      </c>
      <c r="AL260" s="84">
        <f t="shared" si="168"/>
        <v>0</v>
      </c>
      <c r="AM260" s="84">
        <f t="shared" si="168"/>
        <v>0</v>
      </c>
      <c r="AN260" s="84">
        <f t="shared" si="168"/>
        <v>0</v>
      </c>
      <c r="AO260" s="84">
        <f t="shared" si="168"/>
        <v>0</v>
      </c>
      <c r="AP260" s="84">
        <f t="shared" si="168"/>
        <v>0</v>
      </c>
      <c r="AQ260" s="84">
        <f t="shared" si="168"/>
        <v>0</v>
      </c>
      <c r="AR260" s="84">
        <f t="shared" si="168"/>
        <v>0</v>
      </c>
      <c r="AS260" s="84">
        <f t="shared" si="168"/>
        <v>0</v>
      </c>
      <c r="AT260" s="84">
        <f t="shared" si="168"/>
        <v>0</v>
      </c>
      <c r="AU260" s="84">
        <f t="shared" si="168"/>
        <v>0</v>
      </c>
      <c r="AV260" s="84">
        <f t="shared" si="168"/>
        <v>0</v>
      </c>
      <c r="AW260" s="84">
        <f t="shared" si="168"/>
        <v>0</v>
      </c>
      <c r="AX260" s="142"/>
      <c r="AY260" s="84">
        <f>AY261</f>
        <v>7048</v>
      </c>
      <c r="AZ260" s="84">
        <f>AZ261</f>
        <v>7048</v>
      </c>
      <c r="BA260" s="84">
        <f>AZ260-AY260</f>
        <v>0</v>
      </c>
    </row>
    <row r="261" spans="1:53" ht="15.75">
      <c r="A261" s="44" t="s">
        <v>378</v>
      </c>
      <c r="B261" s="45" t="s">
        <v>420</v>
      </c>
      <c r="C261" s="45" t="s">
        <v>387</v>
      </c>
      <c r="D261" s="45" t="s">
        <v>373</v>
      </c>
      <c r="E261" s="45" t="s">
        <v>379</v>
      </c>
      <c r="F261" s="84">
        <v>7048</v>
      </c>
      <c r="G261" s="84">
        <f>F261+H261</f>
        <v>7048</v>
      </c>
      <c r="H261" s="84">
        <f>SUM(I261:AX261)</f>
        <v>0</v>
      </c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142"/>
      <c r="AY261" s="84">
        <v>7048</v>
      </c>
      <c r="AZ261" s="84">
        <v>7048</v>
      </c>
      <c r="BA261" s="84">
        <f>AZ261-AY261</f>
        <v>0</v>
      </c>
    </row>
    <row r="262" spans="1:53" ht="31.5">
      <c r="A262" s="44" t="s">
        <v>429</v>
      </c>
      <c r="B262" s="45" t="s">
        <v>420</v>
      </c>
      <c r="C262" s="45" t="s">
        <v>387</v>
      </c>
      <c r="D262" s="45" t="s">
        <v>430</v>
      </c>
      <c r="E262" s="45" t="s">
        <v>367</v>
      </c>
      <c r="F262" s="84">
        <f>F263</f>
        <v>1000</v>
      </c>
      <c r="G262" s="84">
        <f>G263</f>
        <v>0</v>
      </c>
      <c r="H262" s="84">
        <f t="shared" si="152"/>
        <v>-1000</v>
      </c>
      <c r="I262" s="84">
        <f aca="true" t="shared" si="169" ref="I262:AW262">I263</f>
        <v>0</v>
      </c>
      <c r="J262" s="84">
        <f t="shared" si="169"/>
        <v>0</v>
      </c>
      <c r="K262" s="84">
        <f t="shared" si="169"/>
        <v>0</v>
      </c>
      <c r="L262" s="84">
        <f t="shared" si="169"/>
        <v>0</v>
      </c>
      <c r="M262" s="84">
        <f t="shared" si="169"/>
        <v>0</v>
      </c>
      <c r="N262" s="84">
        <f t="shared" si="169"/>
        <v>-1000</v>
      </c>
      <c r="O262" s="84">
        <f t="shared" si="169"/>
        <v>0</v>
      </c>
      <c r="P262" s="84">
        <f t="shared" si="169"/>
        <v>0</v>
      </c>
      <c r="Q262" s="84">
        <f t="shared" si="169"/>
        <v>0</v>
      </c>
      <c r="R262" s="84">
        <f t="shared" si="169"/>
        <v>0</v>
      </c>
      <c r="S262" s="84">
        <f t="shared" si="169"/>
        <v>0</v>
      </c>
      <c r="T262" s="84">
        <f t="shared" si="169"/>
        <v>0</v>
      </c>
      <c r="U262" s="84">
        <f t="shared" si="169"/>
        <v>0</v>
      </c>
      <c r="V262" s="84">
        <f t="shared" si="169"/>
        <v>0</v>
      </c>
      <c r="W262" s="84">
        <f t="shared" si="169"/>
        <v>0</v>
      </c>
      <c r="X262" s="84">
        <f t="shared" si="169"/>
        <v>0</v>
      </c>
      <c r="Y262" s="84">
        <f t="shared" si="169"/>
        <v>0</v>
      </c>
      <c r="Z262" s="84">
        <f t="shared" si="169"/>
        <v>0</v>
      </c>
      <c r="AA262" s="84">
        <f t="shared" si="169"/>
        <v>0</v>
      </c>
      <c r="AB262" s="84">
        <f t="shared" si="169"/>
        <v>0</v>
      </c>
      <c r="AC262" s="84">
        <f t="shared" si="169"/>
        <v>0</v>
      </c>
      <c r="AD262" s="84">
        <f t="shared" si="169"/>
        <v>0</v>
      </c>
      <c r="AE262" s="84">
        <f t="shared" si="169"/>
        <v>0</v>
      </c>
      <c r="AF262" s="84">
        <f t="shared" si="169"/>
        <v>0</v>
      </c>
      <c r="AG262" s="84">
        <f t="shared" si="169"/>
        <v>0</v>
      </c>
      <c r="AH262" s="84">
        <f t="shared" si="169"/>
        <v>0</v>
      </c>
      <c r="AI262" s="84">
        <f t="shared" si="169"/>
        <v>0</v>
      </c>
      <c r="AJ262" s="84">
        <f t="shared" si="169"/>
        <v>0</v>
      </c>
      <c r="AK262" s="84">
        <f t="shared" si="169"/>
        <v>0</v>
      </c>
      <c r="AL262" s="84">
        <f t="shared" si="169"/>
        <v>0</v>
      </c>
      <c r="AM262" s="84">
        <f t="shared" si="169"/>
        <v>0</v>
      </c>
      <c r="AN262" s="84">
        <f t="shared" si="169"/>
        <v>0</v>
      </c>
      <c r="AO262" s="84">
        <f t="shared" si="169"/>
        <v>0</v>
      </c>
      <c r="AP262" s="84">
        <f t="shared" si="169"/>
        <v>0</v>
      </c>
      <c r="AQ262" s="84">
        <f t="shared" si="169"/>
        <v>0</v>
      </c>
      <c r="AR262" s="84">
        <f t="shared" si="169"/>
        <v>0</v>
      </c>
      <c r="AS262" s="84">
        <f t="shared" si="169"/>
        <v>0</v>
      </c>
      <c r="AT262" s="84">
        <f t="shared" si="169"/>
        <v>0</v>
      </c>
      <c r="AU262" s="84">
        <f t="shared" si="169"/>
        <v>0</v>
      </c>
      <c r="AV262" s="84">
        <f t="shared" si="169"/>
        <v>0</v>
      </c>
      <c r="AW262" s="84">
        <f t="shared" si="169"/>
        <v>0</v>
      </c>
      <c r="AX262" s="142"/>
      <c r="AY262" s="84">
        <f>AY263</f>
        <v>0</v>
      </c>
      <c r="AZ262" s="84">
        <f>AZ263</f>
        <v>0</v>
      </c>
      <c r="BA262" s="84">
        <f t="shared" si="155"/>
        <v>0</v>
      </c>
    </row>
    <row r="263" spans="1:53" ht="31.5">
      <c r="A263" s="44" t="s">
        <v>431</v>
      </c>
      <c r="B263" s="45" t="s">
        <v>420</v>
      </c>
      <c r="C263" s="45" t="s">
        <v>387</v>
      </c>
      <c r="D263" s="45" t="s">
        <v>432</v>
      </c>
      <c r="E263" s="45" t="s">
        <v>8</v>
      </c>
      <c r="F263" s="84">
        <v>1000</v>
      </c>
      <c r="G263" s="84">
        <f>F263+H263</f>
        <v>0</v>
      </c>
      <c r="H263" s="84">
        <f t="shared" si="152"/>
        <v>-1000</v>
      </c>
      <c r="I263" s="84"/>
      <c r="J263" s="84"/>
      <c r="K263" s="84"/>
      <c r="L263" s="84"/>
      <c r="M263" s="84"/>
      <c r="N263" s="84">
        <v>-1000</v>
      </c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142"/>
      <c r="AY263" s="84"/>
      <c r="AZ263" s="84"/>
      <c r="BA263" s="84">
        <f t="shared" si="155"/>
        <v>0</v>
      </c>
    </row>
    <row r="264" spans="1:53" ht="31.5">
      <c r="A264" s="44" t="s">
        <v>92</v>
      </c>
      <c r="B264" s="45" t="s">
        <v>420</v>
      </c>
      <c r="C264" s="45" t="s">
        <v>387</v>
      </c>
      <c r="D264" s="45" t="s">
        <v>65</v>
      </c>
      <c r="E264" s="45" t="s">
        <v>367</v>
      </c>
      <c r="F264" s="84">
        <f>F265</f>
        <v>0</v>
      </c>
      <c r="G264" s="84">
        <f>G265</f>
        <v>2271</v>
      </c>
      <c r="H264" s="84">
        <f t="shared" si="152"/>
        <v>2271</v>
      </c>
      <c r="I264" s="84">
        <f aca="true" t="shared" si="170" ref="I264:AZ264">I265</f>
        <v>0</v>
      </c>
      <c r="J264" s="84">
        <f t="shared" si="170"/>
        <v>0</v>
      </c>
      <c r="K264" s="84">
        <f t="shared" si="170"/>
        <v>0</v>
      </c>
      <c r="L264" s="84">
        <f t="shared" si="170"/>
        <v>0</v>
      </c>
      <c r="M264" s="84">
        <f t="shared" si="170"/>
        <v>0</v>
      </c>
      <c r="N264" s="84">
        <f t="shared" si="170"/>
        <v>2271</v>
      </c>
      <c r="O264" s="84">
        <f t="shared" si="170"/>
        <v>0</v>
      </c>
      <c r="P264" s="84">
        <f t="shared" si="170"/>
        <v>0</v>
      </c>
      <c r="Q264" s="84">
        <f t="shared" si="170"/>
        <v>0</v>
      </c>
      <c r="R264" s="84">
        <f t="shared" si="170"/>
        <v>0</v>
      </c>
      <c r="S264" s="84">
        <f t="shared" si="170"/>
        <v>0</v>
      </c>
      <c r="T264" s="84">
        <f t="shared" si="170"/>
        <v>0</v>
      </c>
      <c r="U264" s="84">
        <f t="shared" si="170"/>
        <v>0</v>
      </c>
      <c r="V264" s="84">
        <f t="shared" si="170"/>
        <v>0</v>
      </c>
      <c r="W264" s="84">
        <f t="shared" si="170"/>
        <v>0</v>
      </c>
      <c r="X264" s="84">
        <f t="shared" si="170"/>
        <v>0</v>
      </c>
      <c r="Y264" s="84">
        <f t="shared" si="170"/>
        <v>0</v>
      </c>
      <c r="Z264" s="84">
        <f t="shared" si="170"/>
        <v>0</v>
      </c>
      <c r="AA264" s="84">
        <f t="shared" si="170"/>
        <v>0</v>
      </c>
      <c r="AB264" s="84">
        <f t="shared" si="170"/>
        <v>0</v>
      </c>
      <c r="AC264" s="84">
        <f t="shared" si="170"/>
        <v>0</v>
      </c>
      <c r="AD264" s="84">
        <f t="shared" si="170"/>
        <v>0</v>
      </c>
      <c r="AE264" s="84">
        <f t="shared" si="170"/>
        <v>0</v>
      </c>
      <c r="AF264" s="84">
        <f t="shared" si="170"/>
        <v>0</v>
      </c>
      <c r="AG264" s="84">
        <f t="shared" si="170"/>
        <v>0</v>
      </c>
      <c r="AH264" s="84">
        <f t="shared" si="170"/>
        <v>0</v>
      </c>
      <c r="AI264" s="84">
        <f t="shared" si="170"/>
        <v>0</v>
      </c>
      <c r="AJ264" s="84">
        <f t="shared" si="170"/>
        <v>0</v>
      </c>
      <c r="AK264" s="84">
        <f t="shared" si="170"/>
        <v>0</v>
      </c>
      <c r="AL264" s="84">
        <f t="shared" si="170"/>
        <v>0</v>
      </c>
      <c r="AM264" s="84">
        <f t="shared" si="170"/>
        <v>0</v>
      </c>
      <c r="AN264" s="84">
        <f t="shared" si="170"/>
        <v>0</v>
      </c>
      <c r="AO264" s="84">
        <f t="shared" si="170"/>
        <v>0</v>
      </c>
      <c r="AP264" s="84">
        <f t="shared" si="170"/>
        <v>0</v>
      </c>
      <c r="AQ264" s="84">
        <f t="shared" si="170"/>
        <v>0</v>
      </c>
      <c r="AR264" s="84">
        <f t="shared" si="170"/>
        <v>0</v>
      </c>
      <c r="AS264" s="84">
        <f t="shared" si="170"/>
        <v>0</v>
      </c>
      <c r="AT264" s="84">
        <f t="shared" si="170"/>
        <v>0</v>
      </c>
      <c r="AU264" s="84">
        <f t="shared" si="170"/>
        <v>0</v>
      </c>
      <c r="AV264" s="84">
        <f t="shared" si="170"/>
        <v>0</v>
      </c>
      <c r="AW264" s="84">
        <f t="shared" si="170"/>
        <v>0</v>
      </c>
      <c r="AX264" s="142"/>
      <c r="AY264" s="84">
        <f t="shared" si="170"/>
        <v>2060</v>
      </c>
      <c r="AZ264" s="84">
        <f t="shared" si="170"/>
        <v>2377</v>
      </c>
      <c r="BA264" s="84">
        <f t="shared" si="155"/>
        <v>317</v>
      </c>
    </row>
    <row r="265" spans="1:53" ht="31.5">
      <c r="A265" s="44" t="s">
        <v>399</v>
      </c>
      <c r="B265" s="45" t="s">
        <v>420</v>
      </c>
      <c r="C265" s="45" t="s">
        <v>387</v>
      </c>
      <c r="D265" s="45" t="s">
        <v>65</v>
      </c>
      <c r="E265" s="45">
        <v>327</v>
      </c>
      <c r="F265" s="84"/>
      <c r="G265" s="84">
        <f>F265+H265</f>
        <v>2271</v>
      </c>
      <c r="H265" s="84">
        <f t="shared" si="152"/>
        <v>2271</v>
      </c>
      <c r="I265" s="84"/>
      <c r="J265" s="84"/>
      <c r="K265" s="84"/>
      <c r="L265" s="84"/>
      <c r="M265" s="84"/>
      <c r="N265" s="84">
        <v>2271</v>
      </c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142"/>
      <c r="AY265" s="84">
        <v>2060</v>
      </c>
      <c r="AZ265" s="84">
        <v>2377</v>
      </c>
      <c r="BA265" s="84">
        <f t="shared" si="155"/>
        <v>317</v>
      </c>
    </row>
    <row r="266" spans="1:53" ht="31.5">
      <c r="A266" s="44" t="s">
        <v>643</v>
      </c>
      <c r="B266" s="45" t="s">
        <v>420</v>
      </c>
      <c r="C266" s="45" t="s">
        <v>387</v>
      </c>
      <c r="D266" s="45" t="s">
        <v>642</v>
      </c>
      <c r="E266" s="45" t="s">
        <v>367</v>
      </c>
      <c r="F266" s="84">
        <f>F267</f>
        <v>0</v>
      </c>
      <c r="G266" s="84">
        <f>G267</f>
        <v>131629</v>
      </c>
      <c r="H266" s="84">
        <f>SUM(I266:AX266)</f>
        <v>131629</v>
      </c>
      <c r="I266" s="84">
        <f aca="true" t="shared" si="171" ref="I266:AW266">I267</f>
        <v>10000</v>
      </c>
      <c r="J266" s="84">
        <f t="shared" si="171"/>
        <v>0</v>
      </c>
      <c r="K266" s="84">
        <f t="shared" si="171"/>
        <v>0</v>
      </c>
      <c r="L266" s="84">
        <f t="shared" si="171"/>
        <v>0</v>
      </c>
      <c r="M266" s="84">
        <f t="shared" si="171"/>
        <v>0</v>
      </c>
      <c r="N266" s="84">
        <f t="shared" si="171"/>
        <v>121629</v>
      </c>
      <c r="O266" s="84">
        <f t="shared" si="171"/>
        <v>0</v>
      </c>
      <c r="P266" s="84">
        <f t="shared" si="171"/>
        <v>0</v>
      </c>
      <c r="Q266" s="84">
        <f t="shared" si="171"/>
        <v>0</v>
      </c>
      <c r="R266" s="84">
        <f t="shared" si="171"/>
        <v>0</v>
      </c>
      <c r="S266" s="84">
        <f t="shared" si="171"/>
        <v>0</v>
      </c>
      <c r="T266" s="84">
        <f t="shared" si="171"/>
        <v>0</v>
      </c>
      <c r="U266" s="84">
        <f t="shared" si="171"/>
        <v>0</v>
      </c>
      <c r="V266" s="84">
        <f t="shared" si="171"/>
        <v>0</v>
      </c>
      <c r="W266" s="84">
        <f t="shared" si="171"/>
        <v>0</v>
      </c>
      <c r="X266" s="84">
        <f t="shared" si="171"/>
        <v>0</v>
      </c>
      <c r="Y266" s="84">
        <f t="shared" si="171"/>
        <v>0</v>
      </c>
      <c r="Z266" s="84">
        <f t="shared" si="171"/>
        <v>0</v>
      </c>
      <c r="AA266" s="84">
        <f t="shared" si="171"/>
        <v>0</v>
      </c>
      <c r="AB266" s="84">
        <f t="shared" si="171"/>
        <v>0</v>
      </c>
      <c r="AC266" s="84">
        <f t="shared" si="171"/>
        <v>0</v>
      </c>
      <c r="AD266" s="84">
        <f t="shared" si="171"/>
        <v>0</v>
      </c>
      <c r="AE266" s="84">
        <f t="shared" si="171"/>
        <v>0</v>
      </c>
      <c r="AF266" s="84">
        <f t="shared" si="171"/>
        <v>0</v>
      </c>
      <c r="AG266" s="84">
        <f t="shared" si="171"/>
        <v>0</v>
      </c>
      <c r="AH266" s="84">
        <f t="shared" si="171"/>
        <v>0</v>
      </c>
      <c r="AI266" s="84">
        <f t="shared" si="171"/>
        <v>0</v>
      </c>
      <c r="AJ266" s="84">
        <f t="shared" si="171"/>
        <v>0</v>
      </c>
      <c r="AK266" s="84">
        <f t="shared" si="171"/>
        <v>0</v>
      </c>
      <c r="AL266" s="84">
        <f t="shared" si="171"/>
        <v>0</v>
      </c>
      <c r="AM266" s="84">
        <f t="shared" si="171"/>
        <v>0</v>
      </c>
      <c r="AN266" s="84">
        <f t="shared" si="171"/>
        <v>0</v>
      </c>
      <c r="AO266" s="84">
        <f t="shared" si="171"/>
        <v>0</v>
      </c>
      <c r="AP266" s="84">
        <f t="shared" si="171"/>
        <v>0</v>
      </c>
      <c r="AQ266" s="84">
        <f t="shared" si="171"/>
        <v>0</v>
      </c>
      <c r="AR266" s="84">
        <f t="shared" si="171"/>
        <v>0</v>
      </c>
      <c r="AS266" s="84">
        <f t="shared" si="171"/>
        <v>0</v>
      </c>
      <c r="AT266" s="84">
        <f t="shared" si="171"/>
        <v>0</v>
      </c>
      <c r="AU266" s="84">
        <f t="shared" si="171"/>
        <v>0</v>
      </c>
      <c r="AV266" s="84">
        <f t="shared" si="171"/>
        <v>0</v>
      </c>
      <c r="AW266" s="84">
        <f t="shared" si="171"/>
        <v>0</v>
      </c>
      <c r="AX266" s="142"/>
      <c r="AY266" s="84">
        <f>AY267</f>
        <v>0</v>
      </c>
      <c r="AZ266" s="84">
        <f>AZ267</f>
        <v>0</v>
      </c>
      <c r="BA266" s="84">
        <f>AZ266-AY266</f>
        <v>0</v>
      </c>
    </row>
    <row r="267" spans="1:53" ht="47.25">
      <c r="A267" s="44" t="s">
        <v>107</v>
      </c>
      <c r="B267" s="45" t="s">
        <v>420</v>
      </c>
      <c r="C267" s="45" t="s">
        <v>387</v>
      </c>
      <c r="D267" s="45" t="s">
        <v>642</v>
      </c>
      <c r="E267" s="45" t="s">
        <v>108</v>
      </c>
      <c r="F267" s="84"/>
      <c r="G267" s="84">
        <f>F267+H267</f>
        <v>131629</v>
      </c>
      <c r="H267" s="84">
        <f>SUM(I267:AX267)</f>
        <v>131629</v>
      </c>
      <c r="I267" s="84">
        <v>10000</v>
      </c>
      <c r="J267" s="84"/>
      <c r="K267" s="84"/>
      <c r="L267" s="84"/>
      <c r="M267" s="84"/>
      <c r="N267" s="84">
        <v>121629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142"/>
      <c r="AY267" s="84"/>
      <c r="AZ267" s="84"/>
      <c r="BA267" s="84">
        <f>AZ267-AY267</f>
        <v>0</v>
      </c>
    </row>
    <row r="268" spans="1:53" s="40" customFormat="1" ht="15.75">
      <c r="A268" s="38" t="s">
        <v>269</v>
      </c>
      <c r="B268" s="39">
        <v>10</v>
      </c>
      <c r="C268" s="39" t="s">
        <v>365</v>
      </c>
      <c r="D268" s="39" t="s">
        <v>366</v>
      </c>
      <c r="E268" s="39" t="s">
        <v>367</v>
      </c>
      <c r="F268" s="88">
        <f>F269+F272+F279+F295+F298</f>
        <v>560398.7</v>
      </c>
      <c r="G268" s="88">
        <f>G269+G272+G279+G295+G298</f>
        <v>551125.5</v>
      </c>
      <c r="H268" s="88">
        <f t="shared" si="152"/>
        <v>-9273.2</v>
      </c>
      <c r="I268" s="88">
        <f aca="true" t="shared" si="172" ref="I268:AW268">I269+I272+I279+I295+I298</f>
        <v>-9720.2</v>
      </c>
      <c r="J268" s="88">
        <f t="shared" si="172"/>
        <v>447</v>
      </c>
      <c r="K268" s="88">
        <f t="shared" si="172"/>
        <v>0</v>
      </c>
      <c r="L268" s="88">
        <f t="shared" si="172"/>
        <v>0</v>
      </c>
      <c r="M268" s="88">
        <f t="shared" si="172"/>
        <v>0</v>
      </c>
      <c r="N268" s="88">
        <f t="shared" si="172"/>
        <v>0</v>
      </c>
      <c r="O268" s="88">
        <f t="shared" si="172"/>
        <v>0</v>
      </c>
      <c r="P268" s="88">
        <f t="shared" si="172"/>
        <v>0</v>
      </c>
      <c r="Q268" s="88">
        <f t="shared" si="172"/>
        <v>0</v>
      </c>
      <c r="R268" s="88">
        <f t="shared" si="172"/>
        <v>0</v>
      </c>
      <c r="S268" s="88">
        <f t="shared" si="172"/>
        <v>0</v>
      </c>
      <c r="T268" s="88">
        <f t="shared" si="172"/>
        <v>0</v>
      </c>
      <c r="U268" s="88">
        <f t="shared" si="172"/>
        <v>0</v>
      </c>
      <c r="V268" s="88">
        <f t="shared" si="172"/>
        <v>0</v>
      </c>
      <c r="W268" s="88">
        <f t="shared" si="172"/>
        <v>0</v>
      </c>
      <c r="X268" s="88">
        <f t="shared" si="172"/>
        <v>0</v>
      </c>
      <c r="Y268" s="88">
        <f t="shared" si="172"/>
        <v>0</v>
      </c>
      <c r="Z268" s="88">
        <f t="shared" si="172"/>
        <v>0</v>
      </c>
      <c r="AA268" s="88">
        <f t="shared" si="172"/>
        <v>0</v>
      </c>
      <c r="AB268" s="88">
        <f t="shared" si="172"/>
        <v>0</v>
      </c>
      <c r="AC268" s="88">
        <f t="shared" si="172"/>
        <v>0</v>
      </c>
      <c r="AD268" s="88">
        <f t="shared" si="172"/>
        <v>0</v>
      </c>
      <c r="AE268" s="88">
        <f t="shared" si="172"/>
        <v>0</v>
      </c>
      <c r="AF268" s="88">
        <f t="shared" si="172"/>
        <v>0</v>
      </c>
      <c r="AG268" s="88">
        <f t="shared" si="172"/>
        <v>0</v>
      </c>
      <c r="AH268" s="88">
        <f t="shared" si="172"/>
        <v>0</v>
      </c>
      <c r="AI268" s="88">
        <f t="shared" si="172"/>
        <v>0</v>
      </c>
      <c r="AJ268" s="88">
        <f t="shared" si="172"/>
        <v>0</v>
      </c>
      <c r="AK268" s="88">
        <f t="shared" si="172"/>
        <v>0</v>
      </c>
      <c r="AL268" s="88">
        <f t="shared" si="172"/>
        <v>0</v>
      </c>
      <c r="AM268" s="88">
        <f t="shared" si="172"/>
        <v>0</v>
      </c>
      <c r="AN268" s="88">
        <f t="shared" si="172"/>
        <v>0</v>
      </c>
      <c r="AO268" s="88">
        <f t="shared" si="172"/>
        <v>0</v>
      </c>
      <c r="AP268" s="88">
        <f t="shared" si="172"/>
        <v>0</v>
      </c>
      <c r="AQ268" s="88">
        <f t="shared" si="172"/>
        <v>0</v>
      </c>
      <c r="AR268" s="88">
        <f t="shared" si="172"/>
        <v>0</v>
      </c>
      <c r="AS268" s="88">
        <f t="shared" si="172"/>
        <v>0</v>
      </c>
      <c r="AT268" s="88">
        <f t="shared" si="172"/>
        <v>0</v>
      </c>
      <c r="AU268" s="88">
        <f t="shared" si="172"/>
        <v>0</v>
      </c>
      <c r="AV268" s="88">
        <f t="shared" si="172"/>
        <v>0</v>
      </c>
      <c r="AW268" s="88">
        <f t="shared" si="172"/>
        <v>0</v>
      </c>
      <c r="AX268" s="210"/>
      <c r="AY268" s="88">
        <f>AY269+AY272+AY279+AY295+AY298</f>
        <v>565746</v>
      </c>
      <c r="AZ268" s="88">
        <f>AZ269+AZ272+AZ279+AZ295+AZ298</f>
        <v>545816</v>
      </c>
      <c r="BA268" s="84">
        <f t="shared" si="155"/>
        <v>-19930</v>
      </c>
    </row>
    <row r="269" spans="1:53" s="43" customFormat="1" ht="15.75">
      <c r="A269" s="46" t="s">
        <v>114</v>
      </c>
      <c r="B269" s="42">
        <v>10</v>
      </c>
      <c r="C269" s="42" t="s">
        <v>364</v>
      </c>
      <c r="D269" s="42" t="s">
        <v>366</v>
      </c>
      <c r="E269" s="42" t="s">
        <v>367</v>
      </c>
      <c r="F269" s="85">
        <f>F270</f>
        <v>14136</v>
      </c>
      <c r="G269" s="85">
        <f>G270</f>
        <v>14136</v>
      </c>
      <c r="H269" s="84">
        <f t="shared" si="152"/>
        <v>0</v>
      </c>
      <c r="I269" s="85">
        <f aca="true" t="shared" si="173" ref="I269:AY270">I270</f>
        <v>0</v>
      </c>
      <c r="J269" s="85">
        <f t="shared" si="173"/>
        <v>0</v>
      </c>
      <c r="K269" s="85">
        <f t="shared" si="173"/>
        <v>0</v>
      </c>
      <c r="L269" s="85">
        <f t="shared" si="173"/>
        <v>0</v>
      </c>
      <c r="M269" s="85">
        <f t="shared" si="173"/>
        <v>0</v>
      </c>
      <c r="N269" s="85">
        <f t="shared" si="173"/>
        <v>0</v>
      </c>
      <c r="O269" s="85">
        <f t="shared" si="173"/>
        <v>0</v>
      </c>
      <c r="P269" s="85">
        <f t="shared" si="173"/>
        <v>0</v>
      </c>
      <c r="Q269" s="85">
        <f t="shared" si="173"/>
        <v>0</v>
      </c>
      <c r="R269" s="85">
        <f t="shared" si="173"/>
        <v>0</v>
      </c>
      <c r="S269" s="85">
        <f t="shared" si="173"/>
        <v>0</v>
      </c>
      <c r="T269" s="85">
        <f t="shared" si="173"/>
        <v>0</v>
      </c>
      <c r="U269" s="85">
        <f t="shared" si="173"/>
        <v>0</v>
      </c>
      <c r="V269" s="85">
        <f t="shared" si="173"/>
        <v>0</v>
      </c>
      <c r="W269" s="85">
        <f t="shared" si="173"/>
        <v>0</v>
      </c>
      <c r="X269" s="85">
        <f t="shared" si="173"/>
        <v>0</v>
      </c>
      <c r="Y269" s="85">
        <f t="shared" si="173"/>
        <v>0</v>
      </c>
      <c r="Z269" s="85">
        <f t="shared" si="173"/>
        <v>0</v>
      </c>
      <c r="AA269" s="85">
        <f t="shared" si="173"/>
        <v>0</v>
      </c>
      <c r="AB269" s="85">
        <f t="shared" si="173"/>
        <v>0</v>
      </c>
      <c r="AC269" s="85">
        <f t="shared" si="173"/>
        <v>0</v>
      </c>
      <c r="AD269" s="85">
        <f t="shared" si="173"/>
        <v>0</v>
      </c>
      <c r="AE269" s="85">
        <f t="shared" si="173"/>
        <v>0</v>
      </c>
      <c r="AF269" s="85">
        <f t="shared" si="173"/>
        <v>0</v>
      </c>
      <c r="AG269" s="85">
        <f t="shared" si="173"/>
        <v>0</v>
      </c>
      <c r="AH269" s="85">
        <f t="shared" si="173"/>
        <v>0</v>
      </c>
      <c r="AI269" s="85">
        <f t="shared" si="173"/>
        <v>0</v>
      </c>
      <c r="AJ269" s="85">
        <f t="shared" si="173"/>
        <v>0</v>
      </c>
      <c r="AK269" s="85">
        <f t="shared" si="173"/>
        <v>0</v>
      </c>
      <c r="AL269" s="85">
        <f t="shared" si="173"/>
        <v>0</v>
      </c>
      <c r="AM269" s="85">
        <f t="shared" si="173"/>
        <v>0</v>
      </c>
      <c r="AN269" s="85">
        <f t="shared" si="173"/>
        <v>0</v>
      </c>
      <c r="AO269" s="85">
        <f t="shared" si="173"/>
        <v>0</v>
      </c>
      <c r="AP269" s="85">
        <f t="shared" si="173"/>
        <v>0</v>
      </c>
      <c r="AQ269" s="85">
        <f t="shared" si="173"/>
        <v>0</v>
      </c>
      <c r="AR269" s="85">
        <f t="shared" si="173"/>
        <v>0</v>
      </c>
      <c r="AS269" s="85">
        <f t="shared" si="173"/>
        <v>0</v>
      </c>
      <c r="AT269" s="85">
        <f t="shared" si="173"/>
        <v>0</v>
      </c>
      <c r="AU269" s="85">
        <f t="shared" si="173"/>
        <v>0</v>
      </c>
      <c r="AV269" s="85">
        <f t="shared" si="173"/>
        <v>0</v>
      </c>
      <c r="AW269" s="85">
        <f t="shared" si="173"/>
        <v>0</v>
      </c>
      <c r="AX269" s="211"/>
      <c r="AY269" s="85">
        <f t="shared" si="173"/>
        <v>14136</v>
      </c>
      <c r="AZ269" s="85">
        <f>AZ270</f>
        <v>14136</v>
      </c>
      <c r="BA269" s="84">
        <f t="shared" si="155"/>
        <v>0</v>
      </c>
    </row>
    <row r="270" spans="1:53" ht="15.75">
      <c r="A270" s="44" t="s">
        <v>115</v>
      </c>
      <c r="B270" s="45">
        <v>10</v>
      </c>
      <c r="C270" s="45" t="s">
        <v>364</v>
      </c>
      <c r="D270" s="45" t="s">
        <v>116</v>
      </c>
      <c r="E270" s="45" t="s">
        <v>367</v>
      </c>
      <c r="F270" s="84">
        <f>F271</f>
        <v>14136</v>
      </c>
      <c r="G270" s="84">
        <f>G271</f>
        <v>14136</v>
      </c>
      <c r="H270" s="84">
        <f t="shared" si="152"/>
        <v>0</v>
      </c>
      <c r="I270" s="84">
        <f t="shared" si="173"/>
        <v>0</v>
      </c>
      <c r="J270" s="84">
        <f t="shared" si="173"/>
        <v>0</v>
      </c>
      <c r="K270" s="84">
        <f t="shared" si="173"/>
        <v>0</v>
      </c>
      <c r="L270" s="84">
        <f t="shared" si="173"/>
        <v>0</v>
      </c>
      <c r="M270" s="84">
        <f t="shared" si="173"/>
        <v>0</v>
      </c>
      <c r="N270" s="84">
        <f t="shared" si="173"/>
        <v>0</v>
      </c>
      <c r="O270" s="84">
        <f t="shared" si="173"/>
        <v>0</v>
      </c>
      <c r="P270" s="84">
        <f t="shared" si="173"/>
        <v>0</v>
      </c>
      <c r="Q270" s="84">
        <f t="shared" si="173"/>
        <v>0</v>
      </c>
      <c r="R270" s="84">
        <f t="shared" si="173"/>
        <v>0</v>
      </c>
      <c r="S270" s="84">
        <f t="shared" si="173"/>
        <v>0</v>
      </c>
      <c r="T270" s="84">
        <f t="shared" si="173"/>
        <v>0</v>
      </c>
      <c r="U270" s="84">
        <f t="shared" si="173"/>
        <v>0</v>
      </c>
      <c r="V270" s="84">
        <f t="shared" si="173"/>
        <v>0</v>
      </c>
      <c r="W270" s="84">
        <f t="shared" si="173"/>
        <v>0</v>
      </c>
      <c r="X270" s="84">
        <f t="shared" si="173"/>
        <v>0</v>
      </c>
      <c r="Y270" s="84">
        <f t="shared" si="173"/>
        <v>0</v>
      </c>
      <c r="Z270" s="84">
        <f t="shared" si="173"/>
        <v>0</v>
      </c>
      <c r="AA270" s="84">
        <f t="shared" si="173"/>
        <v>0</v>
      </c>
      <c r="AB270" s="84">
        <f t="shared" si="173"/>
        <v>0</v>
      </c>
      <c r="AC270" s="84">
        <f t="shared" si="173"/>
        <v>0</v>
      </c>
      <c r="AD270" s="84">
        <f t="shared" si="173"/>
        <v>0</v>
      </c>
      <c r="AE270" s="84">
        <f t="shared" si="173"/>
        <v>0</v>
      </c>
      <c r="AF270" s="84">
        <f t="shared" si="173"/>
        <v>0</v>
      </c>
      <c r="AG270" s="84">
        <f t="shared" si="173"/>
        <v>0</v>
      </c>
      <c r="AH270" s="84">
        <f t="shared" si="173"/>
        <v>0</v>
      </c>
      <c r="AI270" s="84">
        <f t="shared" si="173"/>
        <v>0</v>
      </c>
      <c r="AJ270" s="84">
        <f t="shared" si="173"/>
        <v>0</v>
      </c>
      <c r="AK270" s="84">
        <f t="shared" si="173"/>
        <v>0</v>
      </c>
      <c r="AL270" s="84">
        <f t="shared" si="173"/>
        <v>0</v>
      </c>
      <c r="AM270" s="84">
        <f t="shared" si="173"/>
        <v>0</v>
      </c>
      <c r="AN270" s="84">
        <f t="shared" si="173"/>
        <v>0</v>
      </c>
      <c r="AO270" s="84">
        <f t="shared" si="173"/>
        <v>0</v>
      </c>
      <c r="AP270" s="84">
        <f t="shared" si="173"/>
        <v>0</v>
      </c>
      <c r="AQ270" s="84">
        <f t="shared" si="173"/>
        <v>0</v>
      </c>
      <c r="AR270" s="84">
        <f t="shared" si="173"/>
        <v>0</v>
      </c>
      <c r="AS270" s="84">
        <f t="shared" si="173"/>
        <v>0</v>
      </c>
      <c r="AT270" s="84">
        <f t="shared" si="173"/>
        <v>0</v>
      </c>
      <c r="AU270" s="84">
        <f t="shared" si="173"/>
        <v>0</v>
      </c>
      <c r="AV270" s="84">
        <f t="shared" si="173"/>
        <v>0</v>
      </c>
      <c r="AW270" s="84">
        <f t="shared" si="173"/>
        <v>0</v>
      </c>
      <c r="AX270" s="142"/>
      <c r="AY270" s="84">
        <f>AY271</f>
        <v>14136</v>
      </c>
      <c r="AZ270" s="84">
        <f>AZ271</f>
        <v>14136</v>
      </c>
      <c r="BA270" s="84">
        <f t="shared" si="155"/>
        <v>0</v>
      </c>
    </row>
    <row r="271" spans="1:53" ht="78.75">
      <c r="A271" s="44" t="s">
        <v>117</v>
      </c>
      <c r="B271" s="45">
        <v>10</v>
      </c>
      <c r="C271" s="45" t="s">
        <v>364</v>
      </c>
      <c r="D271" s="45" t="s">
        <v>116</v>
      </c>
      <c r="E271" s="45">
        <v>714</v>
      </c>
      <c r="F271" s="84">
        <v>14136</v>
      </c>
      <c r="G271" s="84">
        <f>F271+H271</f>
        <v>14136</v>
      </c>
      <c r="H271" s="84">
        <f t="shared" si="152"/>
        <v>0</v>
      </c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142"/>
      <c r="AY271" s="84">
        <v>14136</v>
      </c>
      <c r="AZ271" s="84">
        <v>14136</v>
      </c>
      <c r="BA271" s="84">
        <f t="shared" si="155"/>
        <v>0</v>
      </c>
    </row>
    <row r="272" spans="1:53" s="43" customFormat="1" ht="31.5">
      <c r="A272" s="46" t="s">
        <v>272</v>
      </c>
      <c r="B272" s="42">
        <v>10</v>
      </c>
      <c r="C272" s="42" t="s">
        <v>375</v>
      </c>
      <c r="D272" s="42" t="s">
        <v>366</v>
      </c>
      <c r="E272" s="42" t="s">
        <v>367</v>
      </c>
      <c r="F272" s="85">
        <f>F275+F277+F273</f>
        <v>72383</v>
      </c>
      <c r="G272" s="85">
        <f>G275+G277+G273</f>
        <v>73978</v>
      </c>
      <c r="H272" s="84">
        <f t="shared" si="152"/>
        <v>1595</v>
      </c>
      <c r="I272" s="85">
        <f>I275+I277+I273</f>
        <v>722</v>
      </c>
      <c r="J272" s="85">
        <f aca="true" t="shared" si="174" ref="J272:AD272">J275+J277+J273</f>
        <v>447</v>
      </c>
      <c r="K272" s="85">
        <f t="shared" si="174"/>
        <v>0</v>
      </c>
      <c r="L272" s="85">
        <f t="shared" si="174"/>
        <v>0</v>
      </c>
      <c r="M272" s="85">
        <f t="shared" si="174"/>
        <v>426</v>
      </c>
      <c r="N272" s="85">
        <f t="shared" si="174"/>
        <v>0</v>
      </c>
      <c r="O272" s="85">
        <f t="shared" si="174"/>
        <v>0</v>
      </c>
      <c r="P272" s="85">
        <f>P275+P277+P273</f>
        <v>0</v>
      </c>
      <c r="Q272" s="85">
        <f t="shared" si="174"/>
        <v>0</v>
      </c>
      <c r="R272" s="85">
        <f t="shared" si="174"/>
        <v>0</v>
      </c>
      <c r="S272" s="85">
        <f t="shared" si="174"/>
        <v>0</v>
      </c>
      <c r="T272" s="85">
        <f t="shared" si="174"/>
        <v>0</v>
      </c>
      <c r="U272" s="85">
        <f t="shared" si="174"/>
        <v>0</v>
      </c>
      <c r="V272" s="85">
        <f t="shared" si="174"/>
        <v>0</v>
      </c>
      <c r="W272" s="85">
        <f t="shared" si="174"/>
        <v>0</v>
      </c>
      <c r="X272" s="85">
        <f t="shared" si="174"/>
        <v>0</v>
      </c>
      <c r="Y272" s="85">
        <f t="shared" si="174"/>
        <v>0</v>
      </c>
      <c r="Z272" s="85">
        <f t="shared" si="174"/>
        <v>0</v>
      </c>
      <c r="AA272" s="85">
        <f t="shared" si="174"/>
        <v>0</v>
      </c>
      <c r="AB272" s="85">
        <f t="shared" si="174"/>
        <v>0</v>
      </c>
      <c r="AC272" s="85">
        <f t="shared" si="174"/>
        <v>0</v>
      </c>
      <c r="AD272" s="85">
        <f t="shared" si="174"/>
        <v>0</v>
      </c>
      <c r="AE272" s="85">
        <f aca="true" t="shared" si="175" ref="AE272:AW272">AE275+AE277+AE273</f>
        <v>0</v>
      </c>
      <c r="AF272" s="85">
        <f t="shared" si="175"/>
        <v>0</v>
      </c>
      <c r="AG272" s="85">
        <f t="shared" si="175"/>
        <v>0</v>
      </c>
      <c r="AH272" s="85">
        <f t="shared" si="175"/>
        <v>0</v>
      </c>
      <c r="AI272" s="85">
        <f t="shared" si="175"/>
        <v>0</v>
      </c>
      <c r="AJ272" s="85">
        <f t="shared" si="175"/>
        <v>0</v>
      </c>
      <c r="AK272" s="85">
        <f t="shared" si="175"/>
        <v>0</v>
      </c>
      <c r="AL272" s="85">
        <f t="shared" si="175"/>
        <v>0</v>
      </c>
      <c r="AM272" s="85">
        <f t="shared" si="175"/>
        <v>0</v>
      </c>
      <c r="AN272" s="85">
        <f t="shared" si="175"/>
        <v>0</v>
      </c>
      <c r="AO272" s="85">
        <f t="shared" si="175"/>
        <v>0</v>
      </c>
      <c r="AP272" s="85">
        <f t="shared" si="175"/>
        <v>0</v>
      </c>
      <c r="AQ272" s="85">
        <f t="shared" si="175"/>
        <v>0</v>
      </c>
      <c r="AR272" s="85">
        <f t="shared" si="175"/>
        <v>0</v>
      </c>
      <c r="AS272" s="85">
        <f t="shared" si="175"/>
        <v>0</v>
      </c>
      <c r="AT272" s="85">
        <f t="shared" si="175"/>
        <v>0</v>
      </c>
      <c r="AU272" s="85">
        <f t="shared" si="175"/>
        <v>0</v>
      </c>
      <c r="AV272" s="85">
        <f t="shared" si="175"/>
        <v>0</v>
      </c>
      <c r="AW272" s="85">
        <f t="shared" si="175"/>
        <v>0</v>
      </c>
      <c r="AX272" s="211"/>
      <c r="AY272" s="85">
        <f>AY275+AY277+AY273</f>
        <v>72251</v>
      </c>
      <c r="AZ272" s="85">
        <f>AZ275+AZ277+AZ273</f>
        <v>72383</v>
      </c>
      <c r="BA272" s="84">
        <f t="shared" si="155"/>
        <v>132</v>
      </c>
    </row>
    <row r="273" spans="1:53" ht="15.75">
      <c r="A273" s="44" t="s">
        <v>82</v>
      </c>
      <c r="B273" s="45">
        <v>10</v>
      </c>
      <c r="C273" s="45" t="s">
        <v>375</v>
      </c>
      <c r="D273" s="45" t="s">
        <v>65</v>
      </c>
      <c r="E273" s="45" t="s">
        <v>367</v>
      </c>
      <c r="F273" s="84">
        <f aca="true" t="shared" si="176" ref="F273:AZ273">F274</f>
        <v>641</v>
      </c>
      <c r="G273" s="84">
        <f t="shared" si="176"/>
        <v>1067</v>
      </c>
      <c r="H273" s="84">
        <f t="shared" si="152"/>
        <v>426</v>
      </c>
      <c r="I273" s="84">
        <f t="shared" si="176"/>
        <v>0</v>
      </c>
      <c r="J273" s="84">
        <f t="shared" si="176"/>
        <v>0</v>
      </c>
      <c r="K273" s="84">
        <f t="shared" si="176"/>
        <v>0</v>
      </c>
      <c r="L273" s="84">
        <f t="shared" si="176"/>
        <v>0</v>
      </c>
      <c r="M273" s="84">
        <f t="shared" si="176"/>
        <v>426</v>
      </c>
      <c r="N273" s="84">
        <f t="shared" si="176"/>
        <v>0</v>
      </c>
      <c r="O273" s="84">
        <f t="shared" si="176"/>
        <v>0</v>
      </c>
      <c r="P273" s="84">
        <f t="shared" si="176"/>
        <v>0</v>
      </c>
      <c r="Q273" s="84">
        <f t="shared" si="176"/>
        <v>0</v>
      </c>
      <c r="R273" s="84">
        <f t="shared" si="176"/>
        <v>0</v>
      </c>
      <c r="S273" s="84">
        <f t="shared" si="176"/>
        <v>0</v>
      </c>
      <c r="T273" s="84">
        <f t="shared" si="176"/>
        <v>0</v>
      </c>
      <c r="U273" s="84">
        <f t="shared" si="176"/>
        <v>0</v>
      </c>
      <c r="V273" s="84">
        <f t="shared" si="176"/>
        <v>0</v>
      </c>
      <c r="W273" s="84">
        <f t="shared" si="176"/>
        <v>0</v>
      </c>
      <c r="X273" s="84">
        <f t="shared" si="176"/>
        <v>0</v>
      </c>
      <c r="Y273" s="84">
        <f t="shared" si="176"/>
        <v>0</v>
      </c>
      <c r="Z273" s="84">
        <f t="shared" si="176"/>
        <v>0</v>
      </c>
      <c r="AA273" s="84">
        <f t="shared" si="176"/>
        <v>0</v>
      </c>
      <c r="AB273" s="84">
        <f t="shared" si="176"/>
        <v>0</v>
      </c>
      <c r="AC273" s="84">
        <f t="shared" si="176"/>
        <v>0</v>
      </c>
      <c r="AD273" s="84">
        <f t="shared" si="176"/>
        <v>0</v>
      </c>
      <c r="AE273" s="84">
        <f t="shared" si="176"/>
        <v>0</v>
      </c>
      <c r="AF273" s="84">
        <f t="shared" si="176"/>
        <v>0</v>
      </c>
      <c r="AG273" s="84">
        <f t="shared" si="176"/>
        <v>0</v>
      </c>
      <c r="AH273" s="84">
        <f t="shared" si="176"/>
        <v>0</v>
      </c>
      <c r="AI273" s="84">
        <f t="shared" si="176"/>
        <v>0</v>
      </c>
      <c r="AJ273" s="84">
        <f t="shared" si="176"/>
        <v>0</v>
      </c>
      <c r="AK273" s="84">
        <f t="shared" si="176"/>
        <v>0</v>
      </c>
      <c r="AL273" s="84">
        <f t="shared" si="176"/>
        <v>0</v>
      </c>
      <c r="AM273" s="84">
        <f t="shared" si="176"/>
        <v>0</v>
      </c>
      <c r="AN273" s="84">
        <f t="shared" si="176"/>
        <v>0</v>
      </c>
      <c r="AO273" s="84">
        <f t="shared" si="176"/>
        <v>0</v>
      </c>
      <c r="AP273" s="84">
        <f t="shared" si="176"/>
        <v>0</v>
      </c>
      <c r="AQ273" s="84">
        <f t="shared" si="176"/>
        <v>0</v>
      </c>
      <c r="AR273" s="84">
        <f t="shared" si="176"/>
        <v>0</v>
      </c>
      <c r="AS273" s="84">
        <f t="shared" si="176"/>
        <v>0</v>
      </c>
      <c r="AT273" s="84">
        <f t="shared" si="176"/>
        <v>0</v>
      </c>
      <c r="AU273" s="84">
        <f t="shared" si="176"/>
        <v>0</v>
      </c>
      <c r="AV273" s="84">
        <f t="shared" si="176"/>
        <v>0</v>
      </c>
      <c r="AW273" s="84">
        <f t="shared" si="176"/>
        <v>0</v>
      </c>
      <c r="AX273" s="142"/>
      <c r="AY273" s="84">
        <f t="shared" si="176"/>
        <v>641</v>
      </c>
      <c r="AZ273" s="84">
        <f t="shared" si="176"/>
        <v>641</v>
      </c>
      <c r="BA273" s="84">
        <f t="shared" si="155"/>
        <v>0</v>
      </c>
    </row>
    <row r="274" spans="1:53" ht="31.5">
      <c r="A274" s="44" t="s">
        <v>399</v>
      </c>
      <c r="B274" s="45">
        <v>10</v>
      </c>
      <c r="C274" s="45" t="s">
        <v>375</v>
      </c>
      <c r="D274" s="45" t="s">
        <v>65</v>
      </c>
      <c r="E274" s="45">
        <v>327</v>
      </c>
      <c r="F274" s="84">
        <v>641</v>
      </c>
      <c r="G274" s="84">
        <f>F274+H274</f>
        <v>1067</v>
      </c>
      <c r="H274" s="84">
        <f t="shared" si="152"/>
        <v>426</v>
      </c>
      <c r="I274" s="84"/>
      <c r="J274" s="84"/>
      <c r="K274" s="84"/>
      <c r="L274" s="84"/>
      <c r="M274" s="84">
        <v>426</v>
      </c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142"/>
      <c r="AY274" s="84">
        <v>641</v>
      </c>
      <c r="AZ274" s="84">
        <v>641</v>
      </c>
      <c r="BA274" s="84">
        <f t="shared" si="155"/>
        <v>0</v>
      </c>
    </row>
    <row r="275" spans="1:53" ht="31.5">
      <c r="A275" s="44" t="s">
        <v>118</v>
      </c>
      <c r="B275" s="45">
        <v>10</v>
      </c>
      <c r="C275" s="45" t="s">
        <v>375</v>
      </c>
      <c r="D275" s="45" t="s">
        <v>119</v>
      </c>
      <c r="E275" s="45" t="s">
        <v>367</v>
      </c>
      <c r="F275" s="84">
        <f>F276</f>
        <v>12874</v>
      </c>
      <c r="G275" s="84">
        <f>G276</f>
        <v>13354</v>
      </c>
      <c r="H275" s="84">
        <f t="shared" si="152"/>
        <v>480</v>
      </c>
      <c r="I275" s="84">
        <f aca="true" t="shared" si="177" ref="I275:AZ275">I276</f>
        <v>243</v>
      </c>
      <c r="J275" s="84">
        <f t="shared" si="177"/>
        <v>237</v>
      </c>
      <c r="K275" s="84">
        <f t="shared" si="177"/>
        <v>0</v>
      </c>
      <c r="L275" s="84">
        <f t="shared" si="177"/>
        <v>0</v>
      </c>
      <c r="M275" s="84">
        <f t="shared" si="177"/>
        <v>0</v>
      </c>
      <c r="N275" s="84">
        <f t="shared" si="177"/>
        <v>0</v>
      </c>
      <c r="O275" s="84">
        <f t="shared" si="177"/>
        <v>0</v>
      </c>
      <c r="P275" s="84">
        <f t="shared" si="177"/>
        <v>0</v>
      </c>
      <c r="Q275" s="84">
        <f t="shared" si="177"/>
        <v>0</v>
      </c>
      <c r="R275" s="84">
        <f t="shared" si="177"/>
        <v>0</v>
      </c>
      <c r="S275" s="84">
        <f t="shared" si="177"/>
        <v>0</v>
      </c>
      <c r="T275" s="84">
        <f t="shared" si="177"/>
        <v>0</v>
      </c>
      <c r="U275" s="84">
        <f t="shared" si="177"/>
        <v>0</v>
      </c>
      <c r="V275" s="84">
        <f t="shared" si="177"/>
        <v>0</v>
      </c>
      <c r="W275" s="84">
        <f t="shared" si="177"/>
        <v>0</v>
      </c>
      <c r="X275" s="84">
        <f t="shared" si="177"/>
        <v>0</v>
      </c>
      <c r="Y275" s="84">
        <f t="shared" si="177"/>
        <v>0</v>
      </c>
      <c r="Z275" s="84">
        <f t="shared" si="177"/>
        <v>0</v>
      </c>
      <c r="AA275" s="84">
        <f t="shared" si="177"/>
        <v>0</v>
      </c>
      <c r="AB275" s="84">
        <f t="shared" si="177"/>
        <v>0</v>
      </c>
      <c r="AC275" s="84">
        <f t="shared" si="177"/>
        <v>0</v>
      </c>
      <c r="AD275" s="84">
        <f t="shared" si="177"/>
        <v>0</v>
      </c>
      <c r="AE275" s="84">
        <f t="shared" si="177"/>
        <v>0</v>
      </c>
      <c r="AF275" s="84">
        <f t="shared" si="177"/>
        <v>0</v>
      </c>
      <c r="AG275" s="84">
        <f t="shared" si="177"/>
        <v>0</v>
      </c>
      <c r="AH275" s="84">
        <f t="shared" si="177"/>
        <v>0</v>
      </c>
      <c r="AI275" s="84">
        <f t="shared" si="177"/>
        <v>0</v>
      </c>
      <c r="AJ275" s="84">
        <f t="shared" si="177"/>
        <v>0</v>
      </c>
      <c r="AK275" s="84">
        <f t="shared" si="177"/>
        <v>0</v>
      </c>
      <c r="AL275" s="84">
        <f t="shared" si="177"/>
        <v>0</v>
      </c>
      <c r="AM275" s="84">
        <f t="shared" si="177"/>
        <v>0</v>
      </c>
      <c r="AN275" s="84">
        <f t="shared" si="177"/>
        <v>0</v>
      </c>
      <c r="AO275" s="84">
        <f t="shared" si="177"/>
        <v>0</v>
      </c>
      <c r="AP275" s="84">
        <f t="shared" si="177"/>
        <v>0</v>
      </c>
      <c r="AQ275" s="84">
        <f t="shared" si="177"/>
        <v>0</v>
      </c>
      <c r="AR275" s="84">
        <f t="shared" si="177"/>
        <v>0</v>
      </c>
      <c r="AS275" s="84">
        <f t="shared" si="177"/>
        <v>0</v>
      </c>
      <c r="AT275" s="84">
        <f t="shared" si="177"/>
        <v>0</v>
      </c>
      <c r="AU275" s="84">
        <f t="shared" si="177"/>
        <v>0</v>
      </c>
      <c r="AV275" s="84">
        <f t="shared" si="177"/>
        <v>0</v>
      </c>
      <c r="AW275" s="84">
        <f t="shared" si="177"/>
        <v>0</v>
      </c>
      <c r="AX275" s="142"/>
      <c r="AY275" s="84">
        <f t="shared" si="177"/>
        <v>12874</v>
      </c>
      <c r="AZ275" s="84">
        <f t="shared" si="177"/>
        <v>12874</v>
      </c>
      <c r="BA275" s="84">
        <f t="shared" si="155"/>
        <v>0</v>
      </c>
    </row>
    <row r="276" spans="1:53" ht="31.5">
      <c r="A276" s="44" t="s">
        <v>399</v>
      </c>
      <c r="B276" s="45">
        <v>10</v>
      </c>
      <c r="C276" s="45" t="s">
        <v>375</v>
      </c>
      <c r="D276" s="45" t="s">
        <v>119</v>
      </c>
      <c r="E276" s="45">
        <v>327</v>
      </c>
      <c r="F276" s="84">
        <v>12874</v>
      </c>
      <c r="G276" s="84">
        <f>F276+H276</f>
        <v>13354</v>
      </c>
      <c r="H276" s="84">
        <f t="shared" si="152"/>
        <v>480</v>
      </c>
      <c r="I276" s="84">
        <v>243</v>
      </c>
      <c r="J276" s="84">
        <v>237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142"/>
      <c r="AY276" s="84">
        <v>12874</v>
      </c>
      <c r="AZ276" s="84">
        <v>12874</v>
      </c>
      <c r="BA276" s="84">
        <f t="shared" si="155"/>
        <v>0</v>
      </c>
    </row>
    <row r="277" spans="1:53" ht="31.5">
      <c r="A277" s="44" t="s">
        <v>120</v>
      </c>
      <c r="B277" s="45">
        <v>10</v>
      </c>
      <c r="C277" s="45" t="s">
        <v>375</v>
      </c>
      <c r="D277" s="45" t="s">
        <v>121</v>
      </c>
      <c r="E277" s="45" t="s">
        <v>367</v>
      </c>
      <c r="F277" s="84">
        <f>F278</f>
        <v>58868</v>
      </c>
      <c r="G277" s="84">
        <f>G278</f>
        <v>59557</v>
      </c>
      <c r="H277" s="84">
        <f t="shared" si="152"/>
        <v>689</v>
      </c>
      <c r="I277" s="84">
        <f aca="true" t="shared" si="178" ref="I277:AZ277">I278</f>
        <v>479</v>
      </c>
      <c r="J277" s="84">
        <f t="shared" si="178"/>
        <v>210</v>
      </c>
      <c r="K277" s="84">
        <f t="shared" si="178"/>
        <v>0</v>
      </c>
      <c r="L277" s="84">
        <f t="shared" si="178"/>
        <v>0</v>
      </c>
      <c r="M277" s="84">
        <f t="shared" si="178"/>
        <v>0</v>
      </c>
      <c r="N277" s="84">
        <f t="shared" si="178"/>
        <v>0</v>
      </c>
      <c r="O277" s="84">
        <f t="shared" si="178"/>
        <v>0</v>
      </c>
      <c r="P277" s="84">
        <f t="shared" si="178"/>
        <v>0</v>
      </c>
      <c r="Q277" s="84">
        <f t="shared" si="178"/>
        <v>0</v>
      </c>
      <c r="R277" s="84">
        <f t="shared" si="178"/>
        <v>0</v>
      </c>
      <c r="S277" s="84">
        <f t="shared" si="178"/>
        <v>0</v>
      </c>
      <c r="T277" s="84">
        <f t="shared" si="178"/>
        <v>0</v>
      </c>
      <c r="U277" s="84">
        <f t="shared" si="178"/>
        <v>0</v>
      </c>
      <c r="V277" s="84">
        <f t="shared" si="178"/>
        <v>0</v>
      </c>
      <c r="W277" s="84">
        <f t="shared" si="178"/>
        <v>0</v>
      </c>
      <c r="X277" s="84">
        <f t="shared" si="178"/>
        <v>0</v>
      </c>
      <c r="Y277" s="84">
        <f t="shared" si="178"/>
        <v>0</v>
      </c>
      <c r="Z277" s="84">
        <f t="shared" si="178"/>
        <v>0</v>
      </c>
      <c r="AA277" s="84">
        <f t="shared" si="178"/>
        <v>0</v>
      </c>
      <c r="AB277" s="84">
        <f t="shared" si="178"/>
        <v>0</v>
      </c>
      <c r="AC277" s="84">
        <f t="shared" si="178"/>
        <v>0</v>
      </c>
      <c r="AD277" s="84">
        <f t="shared" si="178"/>
        <v>0</v>
      </c>
      <c r="AE277" s="84">
        <f t="shared" si="178"/>
        <v>0</v>
      </c>
      <c r="AF277" s="84">
        <f t="shared" si="178"/>
        <v>0</v>
      </c>
      <c r="AG277" s="84">
        <f t="shared" si="178"/>
        <v>0</v>
      </c>
      <c r="AH277" s="84">
        <f t="shared" si="178"/>
        <v>0</v>
      </c>
      <c r="AI277" s="84">
        <f t="shared" si="178"/>
        <v>0</v>
      </c>
      <c r="AJ277" s="84">
        <f t="shared" si="178"/>
        <v>0</v>
      </c>
      <c r="AK277" s="84">
        <f t="shared" si="178"/>
        <v>0</v>
      </c>
      <c r="AL277" s="84">
        <f t="shared" si="178"/>
        <v>0</v>
      </c>
      <c r="AM277" s="84">
        <f t="shared" si="178"/>
        <v>0</v>
      </c>
      <c r="AN277" s="84">
        <f t="shared" si="178"/>
        <v>0</v>
      </c>
      <c r="AO277" s="84">
        <f t="shared" si="178"/>
        <v>0</v>
      </c>
      <c r="AP277" s="84">
        <f t="shared" si="178"/>
        <v>0</v>
      </c>
      <c r="AQ277" s="84">
        <f t="shared" si="178"/>
        <v>0</v>
      </c>
      <c r="AR277" s="84">
        <f t="shared" si="178"/>
        <v>0</v>
      </c>
      <c r="AS277" s="84">
        <f t="shared" si="178"/>
        <v>0</v>
      </c>
      <c r="AT277" s="84">
        <f t="shared" si="178"/>
        <v>0</v>
      </c>
      <c r="AU277" s="84">
        <f t="shared" si="178"/>
        <v>0</v>
      </c>
      <c r="AV277" s="84">
        <f t="shared" si="178"/>
        <v>0</v>
      </c>
      <c r="AW277" s="84">
        <f t="shared" si="178"/>
        <v>0</v>
      </c>
      <c r="AX277" s="142"/>
      <c r="AY277" s="84">
        <f t="shared" si="178"/>
        <v>58736</v>
      </c>
      <c r="AZ277" s="84">
        <f t="shared" si="178"/>
        <v>58868</v>
      </c>
      <c r="BA277" s="84">
        <f t="shared" si="155"/>
        <v>132</v>
      </c>
    </row>
    <row r="278" spans="1:53" ht="31.5">
      <c r="A278" s="44" t="s">
        <v>399</v>
      </c>
      <c r="B278" s="45">
        <v>10</v>
      </c>
      <c r="C278" s="45" t="s">
        <v>375</v>
      </c>
      <c r="D278" s="45" t="s">
        <v>121</v>
      </c>
      <c r="E278" s="45">
        <v>327</v>
      </c>
      <c r="F278" s="84">
        <v>58868</v>
      </c>
      <c r="G278" s="84">
        <f>F278+H278</f>
        <v>59557</v>
      </c>
      <c r="H278" s="84">
        <f t="shared" si="152"/>
        <v>689</v>
      </c>
      <c r="I278" s="84">
        <v>479</v>
      </c>
      <c r="J278" s="84">
        <v>210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142"/>
      <c r="AY278" s="84">
        <v>58736</v>
      </c>
      <c r="AZ278" s="84">
        <v>58868</v>
      </c>
      <c r="BA278" s="84">
        <f t="shared" si="155"/>
        <v>132</v>
      </c>
    </row>
    <row r="279" spans="1:53" s="43" customFormat="1" ht="31.5">
      <c r="A279" s="46" t="s">
        <v>274</v>
      </c>
      <c r="B279" s="42">
        <v>10</v>
      </c>
      <c r="C279" s="42" t="s">
        <v>381</v>
      </c>
      <c r="D279" s="42" t="s">
        <v>366</v>
      </c>
      <c r="E279" s="42" t="s">
        <v>367</v>
      </c>
      <c r="F279" s="85">
        <f aca="true" t="shared" si="179" ref="F279:M279">F286+F292+F291+F280+F284</f>
        <v>403088</v>
      </c>
      <c r="G279" s="85">
        <f t="shared" si="179"/>
        <v>430291.8</v>
      </c>
      <c r="H279" s="85">
        <f t="shared" si="179"/>
        <v>27203.79999999999</v>
      </c>
      <c r="I279" s="85">
        <f t="shared" si="179"/>
        <v>-10442.2</v>
      </c>
      <c r="J279" s="85">
        <f t="shared" si="179"/>
        <v>0</v>
      </c>
      <c r="K279" s="85">
        <f t="shared" si="179"/>
        <v>0</v>
      </c>
      <c r="L279" s="85">
        <f t="shared" si="179"/>
        <v>0</v>
      </c>
      <c r="M279" s="85">
        <f t="shared" si="179"/>
        <v>10900</v>
      </c>
      <c r="N279" s="85">
        <f aca="true" t="shared" si="180" ref="N279:AW279">N286+N292+N291+N280+N284</f>
        <v>26746</v>
      </c>
      <c r="O279" s="85">
        <f t="shared" si="180"/>
        <v>0</v>
      </c>
      <c r="P279" s="85">
        <f t="shared" si="180"/>
        <v>0</v>
      </c>
      <c r="Q279" s="85">
        <f t="shared" si="180"/>
        <v>0</v>
      </c>
      <c r="R279" s="85">
        <f t="shared" si="180"/>
        <v>0</v>
      </c>
      <c r="S279" s="85">
        <f t="shared" si="180"/>
        <v>0</v>
      </c>
      <c r="T279" s="85">
        <f t="shared" si="180"/>
        <v>0</v>
      </c>
      <c r="U279" s="85">
        <f t="shared" si="180"/>
        <v>0</v>
      </c>
      <c r="V279" s="85">
        <f t="shared" si="180"/>
        <v>0</v>
      </c>
      <c r="W279" s="85">
        <f t="shared" si="180"/>
        <v>0</v>
      </c>
      <c r="X279" s="85">
        <f t="shared" si="180"/>
        <v>0</v>
      </c>
      <c r="Y279" s="85">
        <f t="shared" si="180"/>
        <v>0</v>
      </c>
      <c r="Z279" s="85">
        <f t="shared" si="180"/>
        <v>0</v>
      </c>
      <c r="AA279" s="85">
        <f t="shared" si="180"/>
        <v>0</v>
      </c>
      <c r="AB279" s="85">
        <f t="shared" si="180"/>
        <v>0</v>
      </c>
      <c r="AC279" s="85">
        <f t="shared" si="180"/>
        <v>0</v>
      </c>
      <c r="AD279" s="85">
        <f t="shared" si="180"/>
        <v>0</v>
      </c>
      <c r="AE279" s="85">
        <f t="shared" si="180"/>
        <v>0</v>
      </c>
      <c r="AF279" s="85">
        <f t="shared" si="180"/>
        <v>0</v>
      </c>
      <c r="AG279" s="85">
        <f t="shared" si="180"/>
        <v>0</v>
      </c>
      <c r="AH279" s="85">
        <f t="shared" si="180"/>
        <v>0</v>
      </c>
      <c r="AI279" s="85">
        <f t="shared" si="180"/>
        <v>0</v>
      </c>
      <c r="AJ279" s="85">
        <f t="shared" si="180"/>
        <v>0</v>
      </c>
      <c r="AK279" s="85">
        <f t="shared" si="180"/>
        <v>0</v>
      </c>
      <c r="AL279" s="85">
        <f t="shared" si="180"/>
        <v>0</v>
      </c>
      <c r="AM279" s="85">
        <f t="shared" si="180"/>
        <v>0</v>
      </c>
      <c r="AN279" s="85">
        <f t="shared" si="180"/>
        <v>0</v>
      </c>
      <c r="AO279" s="85">
        <f t="shared" si="180"/>
        <v>0</v>
      </c>
      <c r="AP279" s="85">
        <f t="shared" si="180"/>
        <v>0</v>
      </c>
      <c r="AQ279" s="85">
        <f t="shared" si="180"/>
        <v>0</v>
      </c>
      <c r="AR279" s="85">
        <f t="shared" si="180"/>
        <v>0</v>
      </c>
      <c r="AS279" s="85">
        <f t="shared" si="180"/>
        <v>0</v>
      </c>
      <c r="AT279" s="85">
        <f t="shared" si="180"/>
        <v>0</v>
      </c>
      <c r="AU279" s="85">
        <f t="shared" si="180"/>
        <v>0</v>
      </c>
      <c r="AV279" s="85">
        <f t="shared" si="180"/>
        <v>0</v>
      </c>
      <c r="AW279" s="85">
        <f t="shared" si="180"/>
        <v>0</v>
      </c>
      <c r="AX279" s="211"/>
      <c r="AY279" s="85">
        <f>AY286+AY292+AY291</f>
        <v>423252</v>
      </c>
      <c r="AZ279" s="85">
        <f>AZ286+AZ292+AZ291</f>
        <v>403088</v>
      </c>
      <c r="BA279" s="84">
        <f t="shared" si="155"/>
        <v>-20164</v>
      </c>
    </row>
    <row r="280" spans="1:53" ht="31.5">
      <c r="A280" s="44" t="s">
        <v>30</v>
      </c>
      <c r="B280" s="45">
        <v>10</v>
      </c>
      <c r="C280" s="45" t="s">
        <v>381</v>
      </c>
      <c r="D280" s="45" t="s">
        <v>136</v>
      </c>
      <c r="E280" s="45" t="s">
        <v>367</v>
      </c>
      <c r="F280" s="84">
        <f>SUM(F281:F283)</f>
        <v>0</v>
      </c>
      <c r="G280" s="84">
        <f aca="true" t="shared" si="181" ref="G280:BA280">SUM(G281:G283)</f>
        <v>250778.8</v>
      </c>
      <c r="H280" s="84">
        <f t="shared" si="181"/>
        <v>250778.8</v>
      </c>
      <c r="I280" s="84">
        <f t="shared" si="181"/>
        <v>1344.8</v>
      </c>
      <c r="J280" s="84">
        <f t="shared" si="181"/>
        <v>0</v>
      </c>
      <c r="K280" s="84">
        <f t="shared" si="181"/>
        <v>0</v>
      </c>
      <c r="L280" s="84">
        <f t="shared" si="181"/>
        <v>0</v>
      </c>
      <c r="M280" s="84">
        <f t="shared" si="181"/>
        <v>0</v>
      </c>
      <c r="N280" s="84">
        <f t="shared" si="181"/>
        <v>249434</v>
      </c>
      <c r="O280" s="84">
        <f t="shared" si="181"/>
        <v>0</v>
      </c>
      <c r="P280" s="84">
        <f t="shared" si="181"/>
        <v>0</v>
      </c>
      <c r="Q280" s="84">
        <f t="shared" si="181"/>
        <v>0</v>
      </c>
      <c r="R280" s="84">
        <f t="shared" si="181"/>
        <v>0</v>
      </c>
      <c r="S280" s="84">
        <f t="shared" si="181"/>
        <v>0</v>
      </c>
      <c r="T280" s="84">
        <f t="shared" si="181"/>
        <v>0</v>
      </c>
      <c r="U280" s="84">
        <f t="shared" si="181"/>
        <v>0</v>
      </c>
      <c r="V280" s="84">
        <f t="shared" si="181"/>
        <v>0</v>
      </c>
      <c r="W280" s="84">
        <f t="shared" si="181"/>
        <v>0</v>
      </c>
      <c r="X280" s="84">
        <f t="shared" si="181"/>
        <v>0</v>
      </c>
      <c r="Y280" s="84">
        <f t="shared" si="181"/>
        <v>0</v>
      </c>
      <c r="Z280" s="84">
        <f t="shared" si="181"/>
        <v>0</v>
      </c>
      <c r="AA280" s="84">
        <f t="shared" si="181"/>
        <v>0</v>
      </c>
      <c r="AB280" s="84">
        <f t="shared" si="181"/>
        <v>0</v>
      </c>
      <c r="AC280" s="84">
        <f t="shared" si="181"/>
        <v>0</v>
      </c>
      <c r="AD280" s="84">
        <f t="shared" si="181"/>
        <v>0</v>
      </c>
      <c r="AE280" s="84">
        <f t="shared" si="181"/>
        <v>0</v>
      </c>
      <c r="AF280" s="84">
        <f t="shared" si="181"/>
        <v>0</v>
      </c>
      <c r="AG280" s="84">
        <f t="shared" si="181"/>
        <v>0</v>
      </c>
      <c r="AH280" s="84">
        <f t="shared" si="181"/>
        <v>0</v>
      </c>
      <c r="AI280" s="84">
        <f t="shared" si="181"/>
        <v>0</v>
      </c>
      <c r="AJ280" s="84">
        <f t="shared" si="181"/>
        <v>0</v>
      </c>
      <c r="AK280" s="84">
        <f t="shared" si="181"/>
        <v>0</v>
      </c>
      <c r="AL280" s="84">
        <f t="shared" si="181"/>
        <v>0</v>
      </c>
      <c r="AM280" s="84">
        <f t="shared" si="181"/>
        <v>0</v>
      </c>
      <c r="AN280" s="84">
        <f t="shared" si="181"/>
        <v>0</v>
      </c>
      <c r="AO280" s="84">
        <f t="shared" si="181"/>
        <v>0</v>
      </c>
      <c r="AP280" s="84">
        <f t="shared" si="181"/>
        <v>0</v>
      </c>
      <c r="AQ280" s="84">
        <f t="shared" si="181"/>
        <v>0</v>
      </c>
      <c r="AR280" s="84">
        <f t="shared" si="181"/>
        <v>0</v>
      </c>
      <c r="AS280" s="84">
        <f t="shared" si="181"/>
        <v>0</v>
      </c>
      <c r="AT280" s="84">
        <f t="shared" si="181"/>
        <v>0</v>
      </c>
      <c r="AU280" s="84">
        <f t="shared" si="181"/>
        <v>0</v>
      </c>
      <c r="AV280" s="84">
        <f t="shared" si="181"/>
        <v>0</v>
      </c>
      <c r="AW280" s="84">
        <f t="shared" si="181"/>
        <v>0</v>
      </c>
      <c r="AX280" s="84">
        <f t="shared" si="181"/>
        <v>0</v>
      </c>
      <c r="AY280" s="84">
        <f t="shared" si="181"/>
        <v>440757</v>
      </c>
      <c r="AZ280" s="84">
        <f t="shared" si="181"/>
        <v>440757</v>
      </c>
      <c r="BA280" s="84">
        <f t="shared" si="181"/>
        <v>0</v>
      </c>
    </row>
    <row r="281" spans="1:53" ht="78.75">
      <c r="A281" s="44" t="s">
        <v>122</v>
      </c>
      <c r="B281" s="45">
        <v>10</v>
      </c>
      <c r="C281" s="45" t="s">
        <v>381</v>
      </c>
      <c r="D281" s="45" t="s">
        <v>136</v>
      </c>
      <c r="E281" s="45" t="s">
        <v>125</v>
      </c>
      <c r="F281" s="84"/>
      <c r="G281" s="84">
        <f>F281+H281</f>
        <v>19937.8</v>
      </c>
      <c r="H281" s="84">
        <f>SUM(I281:AX281)</f>
        <v>19937.8</v>
      </c>
      <c r="I281" s="84">
        <v>1344.8</v>
      </c>
      <c r="J281" s="84"/>
      <c r="K281" s="84"/>
      <c r="L281" s="84"/>
      <c r="M281" s="84"/>
      <c r="N281" s="84">
        <v>18593</v>
      </c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142"/>
      <c r="AY281" s="84">
        <v>146919</v>
      </c>
      <c r="AZ281" s="84">
        <v>146919</v>
      </c>
      <c r="BA281" s="84">
        <f>AZ281-AY281</f>
        <v>0</v>
      </c>
    </row>
    <row r="282" spans="1:53" ht="31.5">
      <c r="A282" s="44" t="s">
        <v>680</v>
      </c>
      <c r="B282" s="45">
        <v>10</v>
      </c>
      <c r="C282" s="45" t="s">
        <v>381</v>
      </c>
      <c r="D282" s="45" t="s">
        <v>136</v>
      </c>
      <c r="E282" s="45" t="s">
        <v>679</v>
      </c>
      <c r="F282" s="84"/>
      <c r="G282" s="84">
        <f>F282+H282</f>
        <v>146919</v>
      </c>
      <c r="H282" s="84">
        <f>SUM(I282:AX282)</f>
        <v>146919</v>
      </c>
      <c r="I282" s="84"/>
      <c r="J282" s="84"/>
      <c r="K282" s="84"/>
      <c r="L282" s="84"/>
      <c r="M282" s="84"/>
      <c r="N282" s="84">
        <v>146919</v>
      </c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142"/>
      <c r="AY282" s="84">
        <v>146919</v>
      </c>
      <c r="AZ282" s="84">
        <v>146919</v>
      </c>
      <c r="BA282" s="84">
        <f>AZ282-AY282</f>
        <v>0</v>
      </c>
    </row>
    <row r="283" spans="1:53" ht="63">
      <c r="A283" s="44" t="s">
        <v>675</v>
      </c>
      <c r="B283" s="45">
        <v>10</v>
      </c>
      <c r="C283" s="45" t="s">
        <v>381</v>
      </c>
      <c r="D283" s="45" t="s">
        <v>136</v>
      </c>
      <c r="E283" s="45" t="s">
        <v>678</v>
      </c>
      <c r="F283" s="84"/>
      <c r="G283" s="84">
        <f>F283+H283</f>
        <v>83922</v>
      </c>
      <c r="H283" s="84">
        <f>SUM(I283:AX283)</f>
        <v>83922</v>
      </c>
      <c r="I283" s="84"/>
      <c r="J283" s="84"/>
      <c r="K283" s="84"/>
      <c r="L283" s="84"/>
      <c r="M283" s="84"/>
      <c r="N283" s="84">
        <v>83922</v>
      </c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142"/>
      <c r="AY283" s="84">
        <v>146919</v>
      </c>
      <c r="AZ283" s="84">
        <v>146919</v>
      </c>
      <c r="BA283" s="84">
        <f>AZ283-AY283</f>
        <v>0</v>
      </c>
    </row>
    <row r="284" spans="1:53" ht="47.25">
      <c r="A284" s="44" t="s">
        <v>137</v>
      </c>
      <c r="B284" s="45">
        <v>10</v>
      </c>
      <c r="C284" s="45" t="s">
        <v>381</v>
      </c>
      <c r="D284" s="45" t="s">
        <v>138</v>
      </c>
      <c r="E284" s="45" t="s">
        <v>367</v>
      </c>
      <c r="F284" s="84">
        <f>SUM(F285)</f>
        <v>0</v>
      </c>
      <c r="G284" s="84">
        <f>SUM(G285)</f>
        <v>19053</v>
      </c>
      <c r="H284" s="84">
        <f>SUM(H285)</f>
        <v>19053</v>
      </c>
      <c r="I284" s="84">
        <f>SUM(I285)</f>
        <v>0</v>
      </c>
      <c r="J284" s="84">
        <f aca="true" t="shared" si="182" ref="J284:AW284">SUM(J285)</f>
        <v>0</v>
      </c>
      <c r="K284" s="84">
        <f t="shared" si="182"/>
        <v>0</v>
      </c>
      <c r="L284" s="84">
        <f t="shared" si="182"/>
        <v>0</v>
      </c>
      <c r="M284" s="84">
        <f>SUM(M285)</f>
        <v>10900</v>
      </c>
      <c r="N284" s="84">
        <f t="shared" si="182"/>
        <v>8153</v>
      </c>
      <c r="O284" s="84">
        <f t="shared" si="182"/>
        <v>0</v>
      </c>
      <c r="P284" s="84">
        <f t="shared" si="182"/>
        <v>0</v>
      </c>
      <c r="Q284" s="84">
        <f t="shared" si="182"/>
        <v>0</v>
      </c>
      <c r="R284" s="84">
        <f t="shared" si="182"/>
        <v>0</v>
      </c>
      <c r="S284" s="84">
        <f t="shared" si="182"/>
        <v>0</v>
      </c>
      <c r="T284" s="84">
        <f t="shared" si="182"/>
        <v>0</v>
      </c>
      <c r="U284" s="84">
        <f t="shared" si="182"/>
        <v>0</v>
      </c>
      <c r="V284" s="84">
        <f t="shared" si="182"/>
        <v>0</v>
      </c>
      <c r="W284" s="84">
        <f t="shared" si="182"/>
        <v>0</v>
      </c>
      <c r="X284" s="84">
        <f t="shared" si="182"/>
        <v>0</v>
      </c>
      <c r="Y284" s="84">
        <f t="shared" si="182"/>
        <v>0</v>
      </c>
      <c r="Z284" s="84">
        <f t="shared" si="182"/>
        <v>0</v>
      </c>
      <c r="AA284" s="84">
        <f t="shared" si="182"/>
        <v>0</v>
      </c>
      <c r="AB284" s="84">
        <f t="shared" si="182"/>
        <v>0</v>
      </c>
      <c r="AC284" s="84">
        <f t="shared" si="182"/>
        <v>0</v>
      </c>
      <c r="AD284" s="84">
        <f t="shared" si="182"/>
        <v>0</v>
      </c>
      <c r="AE284" s="84">
        <f t="shared" si="182"/>
        <v>0</v>
      </c>
      <c r="AF284" s="84">
        <f t="shared" si="182"/>
        <v>0</v>
      </c>
      <c r="AG284" s="84">
        <f t="shared" si="182"/>
        <v>0</v>
      </c>
      <c r="AH284" s="84">
        <f t="shared" si="182"/>
        <v>0</v>
      </c>
      <c r="AI284" s="84">
        <f t="shared" si="182"/>
        <v>0</v>
      </c>
      <c r="AJ284" s="84">
        <f t="shared" si="182"/>
        <v>0</v>
      </c>
      <c r="AK284" s="84">
        <f t="shared" si="182"/>
        <v>0</v>
      </c>
      <c r="AL284" s="84">
        <f t="shared" si="182"/>
        <v>0</v>
      </c>
      <c r="AM284" s="84">
        <f t="shared" si="182"/>
        <v>0</v>
      </c>
      <c r="AN284" s="84">
        <f t="shared" si="182"/>
        <v>0</v>
      </c>
      <c r="AO284" s="84">
        <f t="shared" si="182"/>
        <v>0</v>
      </c>
      <c r="AP284" s="84">
        <f t="shared" si="182"/>
        <v>0</v>
      </c>
      <c r="AQ284" s="84">
        <f t="shared" si="182"/>
        <v>0</v>
      </c>
      <c r="AR284" s="84">
        <f t="shared" si="182"/>
        <v>0</v>
      </c>
      <c r="AS284" s="84">
        <f t="shared" si="182"/>
        <v>0</v>
      </c>
      <c r="AT284" s="84">
        <f t="shared" si="182"/>
        <v>0</v>
      </c>
      <c r="AU284" s="84">
        <f t="shared" si="182"/>
        <v>0</v>
      </c>
      <c r="AV284" s="84">
        <f t="shared" si="182"/>
        <v>0</v>
      </c>
      <c r="AW284" s="84">
        <f t="shared" si="182"/>
        <v>0</v>
      </c>
      <c r="AX284" s="142"/>
      <c r="AY284" s="84">
        <f>SUM(AY285:AY289)</f>
        <v>672503</v>
      </c>
      <c r="AZ284" s="84">
        <f>SUM(AZ285:AZ289)</f>
        <v>632175</v>
      </c>
      <c r="BA284" s="84">
        <f>SUM(BA285:BA289)</f>
        <v>-40328</v>
      </c>
    </row>
    <row r="285" spans="1:53" ht="31.5">
      <c r="A285" s="44" t="s">
        <v>278</v>
      </c>
      <c r="B285" s="45">
        <v>10</v>
      </c>
      <c r="C285" s="45" t="s">
        <v>381</v>
      </c>
      <c r="D285" s="45" t="s">
        <v>138</v>
      </c>
      <c r="E285" s="45" t="s">
        <v>126</v>
      </c>
      <c r="F285" s="84"/>
      <c r="G285" s="84">
        <f>F285+H285</f>
        <v>19053</v>
      </c>
      <c r="H285" s="84">
        <f>SUM(I285:AX285)</f>
        <v>19053</v>
      </c>
      <c r="I285" s="84"/>
      <c r="J285" s="84"/>
      <c r="K285" s="84"/>
      <c r="L285" s="84"/>
      <c r="M285" s="84">
        <v>10900</v>
      </c>
      <c r="N285" s="84">
        <v>8153</v>
      </c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142"/>
      <c r="AY285" s="84">
        <v>146919</v>
      </c>
      <c r="AZ285" s="84">
        <v>146919</v>
      </c>
      <c r="BA285" s="84">
        <f>AZ285-AY285</f>
        <v>0</v>
      </c>
    </row>
    <row r="286" spans="1:53" ht="31.5">
      <c r="A286" s="44" t="s">
        <v>30</v>
      </c>
      <c r="B286" s="45">
        <v>10</v>
      </c>
      <c r="C286" s="45" t="s">
        <v>381</v>
      </c>
      <c r="D286" s="45" t="s">
        <v>31</v>
      </c>
      <c r="E286" s="45" t="s">
        <v>367</v>
      </c>
      <c r="F286" s="84">
        <f>SUM(F287:F290)</f>
        <v>242628</v>
      </c>
      <c r="G286" s="84">
        <f>SUM(G287:G290)</f>
        <v>0</v>
      </c>
      <c r="H286" s="84">
        <f t="shared" si="152"/>
        <v>-242628</v>
      </c>
      <c r="I286" s="84">
        <f>SUM(I287:I290)</f>
        <v>-11787</v>
      </c>
      <c r="J286" s="84">
        <f aca="true" t="shared" si="183" ref="J286:AD286">SUM(J287:J290)</f>
        <v>0</v>
      </c>
      <c r="K286" s="84">
        <f t="shared" si="183"/>
        <v>0</v>
      </c>
      <c r="L286" s="84">
        <f t="shared" si="183"/>
        <v>0</v>
      </c>
      <c r="M286" s="84">
        <f t="shared" si="183"/>
        <v>0</v>
      </c>
      <c r="N286" s="84">
        <f t="shared" si="183"/>
        <v>-230841</v>
      </c>
      <c r="O286" s="84">
        <f t="shared" si="183"/>
        <v>0</v>
      </c>
      <c r="P286" s="84">
        <f>SUM(P287:P290)</f>
        <v>0</v>
      </c>
      <c r="Q286" s="84">
        <f t="shared" si="183"/>
        <v>0</v>
      </c>
      <c r="R286" s="84">
        <f t="shared" si="183"/>
        <v>0</v>
      </c>
      <c r="S286" s="84">
        <f t="shared" si="183"/>
        <v>0</v>
      </c>
      <c r="T286" s="84">
        <f t="shared" si="183"/>
        <v>0</v>
      </c>
      <c r="U286" s="84">
        <f t="shared" si="183"/>
        <v>0</v>
      </c>
      <c r="V286" s="84">
        <f t="shared" si="183"/>
        <v>0</v>
      </c>
      <c r="W286" s="84">
        <f t="shared" si="183"/>
        <v>0</v>
      </c>
      <c r="X286" s="84">
        <f t="shared" si="183"/>
        <v>0</v>
      </c>
      <c r="Y286" s="84">
        <f t="shared" si="183"/>
        <v>0</v>
      </c>
      <c r="Z286" s="84">
        <f t="shared" si="183"/>
        <v>0</v>
      </c>
      <c r="AA286" s="84">
        <f t="shared" si="183"/>
        <v>0</v>
      </c>
      <c r="AB286" s="84">
        <f t="shared" si="183"/>
        <v>0</v>
      </c>
      <c r="AC286" s="84">
        <f t="shared" si="183"/>
        <v>0</v>
      </c>
      <c r="AD286" s="84">
        <f t="shared" si="183"/>
        <v>0</v>
      </c>
      <c r="AE286" s="84">
        <f aca="true" t="shared" si="184" ref="AE286:AJ286">SUM(AE287:AE290)</f>
        <v>0</v>
      </c>
      <c r="AF286" s="84">
        <f t="shared" si="184"/>
        <v>0</v>
      </c>
      <c r="AG286" s="84">
        <f t="shared" si="184"/>
        <v>0</v>
      </c>
      <c r="AH286" s="84">
        <f t="shared" si="184"/>
        <v>0</v>
      </c>
      <c r="AI286" s="84">
        <f t="shared" si="184"/>
        <v>0</v>
      </c>
      <c r="AJ286" s="84">
        <f t="shared" si="184"/>
        <v>0</v>
      </c>
      <c r="AK286" s="84">
        <f aca="true" t="shared" si="185" ref="AK286:AW286">SUM(AK288:AK290)</f>
        <v>0</v>
      </c>
      <c r="AL286" s="84">
        <f t="shared" si="185"/>
        <v>0</v>
      </c>
      <c r="AM286" s="84">
        <f t="shared" si="185"/>
        <v>0</v>
      </c>
      <c r="AN286" s="84">
        <f t="shared" si="185"/>
        <v>0</v>
      </c>
      <c r="AO286" s="84">
        <f t="shared" si="185"/>
        <v>0</v>
      </c>
      <c r="AP286" s="84">
        <f t="shared" si="185"/>
        <v>0</v>
      </c>
      <c r="AQ286" s="84">
        <f>SUM(AQ288:AQ290)</f>
        <v>0</v>
      </c>
      <c r="AR286" s="84">
        <f t="shared" si="185"/>
        <v>0</v>
      </c>
      <c r="AS286" s="84">
        <f t="shared" si="185"/>
        <v>0</v>
      </c>
      <c r="AT286" s="84">
        <f t="shared" si="185"/>
        <v>0</v>
      </c>
      <c r="AU286" s="84">
        <f t="shared" si="185"/>
        <v>0</v>
      </c>
      <c r="AV286" s="84">
        <f t="shared" si="185"/>
        <v>0</v>
      </c>
      <c r="AW286" s="84">
        <f t="shared" si="185"/>
        <v>0</v>
      </c>
      <c r="AX286" s="142"/>
      <c r="AY286" s="84">
        <f>SUM(AY287:AY290)</f>
        <v>262792</v>
      </c>
      <c r="AZ286" s="84">
        <f>SUM(AZ287:AZ290)</f>
        <v>242628</v>
      </c>
      <c r="BA286" s="84">
        <f>SUM(BA287:BA290)</f>
        <v>-20164</v>
      </c>
    </row>
    <row r="287" spans="1:53" ht="15.75">
      <c r="A287" s="44" t="s">
        <v>425</v>
      </c>
      <c r="B287" s="45">
        <v>10</v>
      </c>
      <c r="C287" s="45" t="s">
        <v>381</v>
      </c>
      <c r="D287" s="45" t="s">
        <v>31</v>
      </c>
      <c r="E287" s="45" t="s">
        <v>29</v>
      </c>
      <c r="F287" s="84">
        <v>95709</v>
      </c>
      <c r="G287" s="84">
        <f>F287+H287</f>
        <v>0</v>
      </c>
      <c r="H287" s="84">
        <f t="shared" si="152"/>
        <v>-95709</v>
      </c>
      <c r="I287" s="84">
        <v>-11787</v>
      </c>
      <c r="J287" s="84"/>
      <c r="K287" s="84"/>
      <c r="L287" s="84"/>
      <c r="M287" s="84"/>
      <c r="N287" s="84">
        <v>-83922</v>
      </c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142"/>
      <c r="AY287" s="84">
        <v>115873</v>
      </c>
      <c r="AZ287" s="84">
        <v>95709</v>
      </c>
      <c r="BA287" s="84">
        <f t="shared" si="155"/>
        <v>-20164</v>
      </c>
    </row>
    <row r="288" spans="1:53" ht="78.75">
      <c r="A288" s="44" t="s">
        <v>122</v>
      </c>
      <c r="B288" s="45">
        <v>10</v>
      </c>
      <c r="C288" s="45" t="s">
        <v>381</v>
      </c>
      <c r="D288" s="45" t="s">
        <v>31</v>
      </c>
      <c r="E288" s="45">
        <v>563</v>
      </c>
      <c r="F288" s="84">
        <v>146919</v>
      </c>
      <c r="G288" s="84">
        <f>F288+H288</f>
        <v>0</v>
      </c>
      <c r="H288" s="84">
        <f t="shared" si="152"/>
        <v>-146919</v>
      </c>
      <c r="I288" s="84"/>
      <c r="J288" s="84"/>
      <c r="K288" s="84"/>
      <c r="L288" s="84"/>
      <c r="M288" s="84"/>
      <c r="N288" s="84">
        <v>-146919</v>
      </c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142"/>
      <c r="AY288" s="84">
        <v>146919</v>
      </c>
      <c r="AZ288" s="84">
        <v>146919</v>
      </c>
      <c r="BA288" s="84">
        <f t="shared" si="155"/>
        <v>0</v>
      </c>
    </row>
    <row r="289" spans="1:53" ht="78.75" hidden="1">
      <c r="A289" s="44" t="s">
        <v>123</v>
      </c>
      <c r="B289" s="45">
        <v>10</v>
      </c>
      <c r="C289" s="45" t="s">
        <v>381</v>
      </c>
      <c r="D289" s="45" t="s">
        <v>31</v>
      </c>
      <c r="E289" s="45">
        <v>565</v>
      </c>
      <c r="F289" s="84">
        <f aca="true" t="shared" si="186" ref="F289:G291">SUM(I289:AW289)</f>
        <v>0</v>
      </c>
      <c r="G289" s="84">
        <f t="shared" si="186"/>
        <v>0</v>
      </c>
      <c r="H289" s="84">
        <f t="shared" si="152"/>
        <v>0</v>
      </c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142"/>
      <c r="AY289" s="84"/>
      <c r="AZ289" s="84"/>
      <c r="BA289" s="84">
        <f t="shared" si="155"/>
        <v>0</v>
      </c>
    </row>
    <row r="290" spans="1:53" ht="61.5" customHeight="1" hidden="1">
      <c r="A290" s="44" t="s">
        <v>124</v>
      </c>
      <c r="B290" s="45">
        <v>10</v>
      </c>
      <c r="C290" s="45" t="s">
        <v>381</v>
      </c>
      <c r="D290" s="45" t="s">
        <v>31</v>
      </c>
      <c r="E290" s="45" t="s">
        <v>125</v>
      </c>
      <c r="F290" s="84">
        <f t="shared" si="186"/>
        <v>0</v>
      </c>
      <c r="G290" s="84">
        <f t="shared" si="186"/>
        <v>0</v>
      </c>
      <c r="H290" s="84">
        <f t="shared" si="152"/>
        <v>0</v>
      </c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142"/>
      <c r="AY290" s="84"/>
      <c r="AZ290" s="84"/>
      <c r="BA290" s="84">
        <f t="shared" si="155"/>
        <v>0</v>
      </c>
    </row>
    <row r="291" spans="1:53" ht="31.5" hidden="1">
      <c r="A291" s="44" t="s">
        <v>278</v>
      </c>
      <c r="B291" s="45">
        <v>10</v>
      </c>
      <c r="C291" s="45" t="s">
        <v>381</v>
      </c>
      <c r="D291" s="45" t="s">
        <v>434</v>
      </c>
      <c r="E291" s="45" t="s">
        <v>126</v>
      </c>
      <c r="F291" s="84">
        <f t="shared" si="186"/>
        <v>0</v>
      </c>
      <c r="G291" s="84">
        <f t="shared" si="186"/>
        <v>0</v>
      </c>
      <c r="H291" s="84">
        <f t="shared" si="152"/>
        <v>0</v>
      </c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142"/>
      <c r="AY291" s="84"/>
      <c r="AZ291" s="84"/>
      <c r="BA291" s="84">
        <f t="shared" si="155"/>
        <v>0</v>
      </c>
    </row>
    <row r="292" spans="1:53" ht="15.75">
      <c r="A292" s="44" t="s">
        <v>127</v>
      </c>
      <c r="B292" s="45">
        <v>10</v>
      </c>
      <c r="C292" s="45" t="s">
        <v>381</v>
      </c>
      <c r="D292" s="45" t="s">
        <v>128</v>
      </c>
      <c r="E292" s="45" t="s">
        <v>367</v>
      </c>
      <c r="F292" s="84">
        <f aca="true" t="shared" si="187" ref="F292:M292">F293+F294</f>
        <v>160460</v>
      </c>
      <c r="G292" s="84">
        <f t="shared" si="187"/>
        <v>160460</v>
      </c>
      <c r="H292" s="84">
        <f t="shared" si="187"/>
        <v>0</v>
      </c>
      <c r="I292" s="84">
        <f t="shared" si="187"/>
        <v>0</v>
      </c>
      <c r="J292" s="84">
        <f t="shared" si="187"/>
        <v>0</v>
      </c>
      <c r="K292" s="84">
        <f t="shared" si="187"/>
        <v>0</v>
      </c>
      <c r="L292" s="84">
        <f t="shared" si="187"/>
        <v>0</v>
      </c>
      <c r="M292" s="84">
        <f t="shared" si="187"/>
        <v>0</v>
      </c>
      <c r="N292" s="84">
        <f aca="true" t="shared" si="188" ref="N292:AW292">N293+N294</f>
        <v>0</v>
      </c>
      <c r="O292" s="84">
        <f t="shared" si="188"/>
        <v>0</v>
      </c>
      <c r="P292" s="84">
        <f t="shared" si="188"/>
        <v>0</v>
      </c>
      <c r="Q292" s="84">
        <f t="shared" si="188"/>
        <v>0</v>
      </c>
      <c r="R292" s="84">
        <f t="shared" si="188"/>
        <v>0</v>
      </c>
      <c r="S292" s="84">
        <f t="shared" si="188"/>
        <v>0</v>
      </c>
      <c r="T292" s="84">
        <f t="shared" si="188"/>
        <v>0</v>
      </c>
      <c r="U292" s="84">
        <f t="shared" si="188"/>
        <v>0</v>
      </c>
      <c r="V292" s="84">
        <f t="shared" si="188"/>
        <v>0</v>
      </c>
      <c r="W292" s="84">
        <f t="shared" si="188"/>
        <v>0</v>
      </c>
      <c r="X292" s="84">
        <f t="shared" si="188"/>
        <v>0</v>
      </c>
      <c r="Y292" s="84">
        <f t="shared" si="188"/>
        <v>0</v>
      </c>
      <c r="Z292" s="84">
        <f t="shared" si="188"/>
        <v>0</v>
      </c>
      <c r="AA292" s="84">
        <f t="shared" si="188"/>
        <v>0</v>
      </c>
      <c r="AB292" s="84">
        <f t="shared" si="188"/>
        <v>0</v>
      </c>
      <c r="AC292" s="84">
        <f t="shared" si="188"/>
        <v>0</v>
      </c>
      <c r="AD292" s="84">
        <f t="shared" si="188"/>
        <v>0</v>
      </c>
      <c r="AE292" s="84">
        <f t="shared" si="188"/>
        <v>0</v>
      </c>
      <c r="AF292" s="84">
        <f t="shared" si="188"/>
        <v>0</v>
      </c>
      <c r="AG292" s="84">
        <f t="shared" si="188"/>
        <v>0</v>
      </c>
      <c r="AH292" s="84">
        <f t="shared" si="188"/>
        <v>0</v>
      </c>
      <c r="AI292" s="84">
        <f t="shared" si="188"/>
        <v>0</v>
      </c>
      <c r="AJ292" s="84">
        <f t="shared" si="188"/>
        <v>0</v>
      </c>
      <c r="AK292" s="84">
        <f t="shared" si="188"/>
        <v>0</v>
      </c>
      <c r="AL292" s="84">
        <f t="shared" si="188"/>
        <v>0</v>
      </c>
      <c r="AM292" s="84">
        <f t="shared" si="188"/>
        <v>0</v>
      </c>
      <c r="AN292" s="84">
        <f t="shared" si="188"/>
        <v>0</v>
      </c>
      <c r="AO292" s="84">
        <f t="shared" si="188"/>
        <v>0</v>
      </c>
      <c r="AP292" s="84">
        <f t="shared" si="188"/>
        <v>0</v>
      </c>
      <c r="AQ292" s="84">
        <f t="shared" si="188"/>
        <v>0</v>
      </c>
      <c r="AR292" s="84">
        <f t="shared" si="188"/>
        <v>0</v>
      </c>
      <c r="AS292" s="84">
        <f t="shared" si="188"/>
        <v>0</v>
      </c>
      <c r="AT292" s="84">
        <f t="shared" si="188"/>
        <v>0</v>
      </c>
      <c r="AU292" s="84">
        <f t="shared" si="188"/>
        <v>0</v>
      </c>
      <c r="AV292" s="84">
        <f t="shared" si="188"/>
        <v>0</v>
      </c>
      <c r="AW292" s="84">
        <f t="shared" si="188"/>
        <v>0</v>
      </c>
      <c r="AX292" s="142"/>
      <c r="AY292" s="84">
        <f>AY293</f>
        <v>160460</v>
      </c>
      <c r="AZ292" s="84">
        <f>AZ293</f>
        <v>160460</v>
      </c>
      <c r="BA292" s="84">
        <f t="shared" si="155"/>
        <v>0</v>
      </c>
    </row>
    <row r="293" spans="1:53" ht="47.25">
      <c r="A293" s="44" t="s">
        <v>285</v>
      </c>
      <c r="B293" s="45">
        <v>10</v>
      </c>
      <c r="C293" s="45" t="s">
        <v>381</v>
      </c>
      <c r="D293" s="45" t="s">
        <v>128</v>
      </c>
      <c r="E293" s="45">
        <v>561</v>
      </c>
      <c r="F293" s="84">
        <v>160460</v>
      </c>
      <c r="G293" s="84">
        <f>F293+H293</f>
        <v>0</v>
      </c>
      <c r="H293" s="84">
        <f t="shared" si="152"/>
        <v>-160460</v>
      </c>
      <c r="I293" s="84"/>
      <c r="J293" s="84"/>
      <c r="K293" s="84"/>
      <c r="L293" s="84"/>
      <c r="M293" s="84">
        <v>-160460</v>
      </c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142"/>
      <c r="AY293" s="84">
        <v>160460</v>
      </c>
      <c r="AZ293" s="84">
        <v>160460</v>
      </c>
      <c r="BA293" s="84">
        <f t="shared" si="155"/>
        <v>0</v>
      </c>
    </row>
    <row r="294" spans="1:53" ht="47.25">
      <c r="A294" s="44" t="s">
        <v>667</v>
      </c>
      <c r="B294" s="45">
        <v>10</v>
      </c>
      <c r="C294" s="45" t="s">
        <v>381</v>
      </c>
      <c r="D294" s="45" t="s">
        <v>128</v>
      </c>
      <c r="E294" s="45" t="s">
        <v>668</v>
      </c>
      <c r="F294" s="84"/>
      <c r="G294" s="84">
        <f>F294+H294</f>
        <v>160460</v>
      </c>
      <c r="H294" s="84">
        <f>SUM(I294:AX294)</f>
        <v>160460</v>
      </c>
      <c r="I294" s="84"/>
      <c r="J294" s="84"/>
      <c r="K294" s="84"/>
      <c r="L294" s="84"/>
      <c r="M294" s="84">
        <v>160460</v>
      </c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142"/>
      <c r="AY294" s="84">
        <v>160460</v>
      </c>
      <c r="AZ294" s="84">
        <v>160460</v>
      </c>
      <c r="BA294" s="84">
        <f>AZ294-AY294</f>
        <v>0</v>
      </c>
    </row>
    <row r="295" spans="1:53" s="43" customFormat="1" ht="31.5">
      <c r="A295" s="46" t="s">
        <v>129</v>
      </c>
      <c r="B295" s="42">
        <v>10</v>
      </c>
      <c r="C295" s="42" t="s">
        <v>387</v>
      </c>
      <c r="D295" s="42" t="s">
        <v>366</v>
      </c>
      <c r="E295" s="42" t="s">
        <v>367</v>
      </c>
      <c r="F295" s="85">
        <f>F296</f>
        <v>26000</v>
      </c>
      <c r="G295" s="85">
        <f>G296</f>
        <v>26000</v>
      </c>
      <c r="H295" s="84">
        <f t="shared" si="152"/>
        <v>0</v>
      </c>
      <c r="I295" s="85">
        <f aca="true" t="shared" si="189" ref="I295:AY296">I296</f>
        <v>0</v>
      </c>
      <c r="J295" s="85">
        <f t="shared" si="189"/>
        <v>0</v>
      </c>
      <c r="K295" s="85">
        <f t="shared" si="189"/>
        <v>0</v>
      </c>
      <c r="L295" s="85">
        <f t="shared" si="189"/>
        <v>0</v>
      </c>
      <c r="M295" s="85">
        <f t="shared" si="189"/>
        <v>0</v>
      </c>
      <c r="N295" s="85">
        <f t="shared" si="189"/>
        <v>0</v>
      </c>
      <c r="O295" s="85">
        <f t="shared" si="189"/>
        <v>0</v>
      </c>
      <c r="P295" s="85">
        <f t="shared" si="189"/>
        <v>0</v>
      </c>
      <c r="Q295" s="85">
        <f t="shared" si="189"/>
        <v>0</v>
      </c>
      <c r="R295" s="85">
        <f t="shared" si="189"/>
        <v>0</v>
      </c>
      <c r="S295" s="85">
        <f t="shared" si="189"/>
        <v>0</v>
      </c>
      <c r="T295" s="85">
        <f t="shared" si="189"/>
        <v>0</v>
      </c>
      <c r="U295" s="85">
        <f t="shared" si="189"/>
        <v>0</v>
      </c>
      <c r="V295" s="85">
        <f t="shared" si="189"/>
        <v>0</v>
      </c>
      <c r="W295" s="85">
        <f t="shared" si="189"/>
        <v>0</v>
      </c>
      <c r="X295" s="85">
        <f t="shared" si="189"/>
        <v>0</v>
      </c>
      <c r="Y295" s="85">
        <f t="shared" si="189"/>
        <v>0</v>
      </c>
      <c r="Z295" s="85">
        <f t="shared" si="189"/>
        <v>0</v>
      </c>
      <c r="AA295" s="85">
        <f t="shared" si="189"/>
        <v>0</v>
      </c>
      <c r="AB295" s="85">
        <f t="shared" si="189"/>
        <v>0</v>
      </c>
      <c r="AC295" s="85">
        <f t="shared" si="189"/>
        <v>0</v>
      </c>
      <c r="AD295" s="85">
        <f t="shared" si="189"/>
        <v>0</v>
      </c>
      <c r="AE295" s="85">
        <f t="shared" si="189"/>
        <v>0</v>
      </c>
      <c r="AF295" s="85">
        <f t="shared" si="189"/>
        <v>0</v>
      </c>
      <c r="AG295" s="85">
        <f t="shared" si="189"/>
        <v>0</v>
      </c>
      <c r="AH295" s="85">
        <f t="shared" si="189"/>
        <v>0</v>
      </c>
      <c r="AI295" s="85">
        <f t="shared" si="189"/>
        <v>0</v>
      </c>
      <c r="AJ295" s="85">
        <f t="shared" si="189"/>
        <v>0</v>
      </c>
      <c r="AK295" s="85">
        <f t="shared" si="189"/>
        <v>0</v>
      </c>
      <c r="AL295" s="85">
        <f t="shared" si="189"/>
        <v>0</v>
      </c>
      <c r="AM295" s="85">
        <f t="shared" si="189"/>
        <v>0</v>
      </c>
      <c r="AN295" s="85">
        <f t="shared" si="189"/>
        <v>0</v>
      </c>
      <c r="AO295" s="85">
        <f t="shared" si="189"/>
        <v>0</v>
      </c>
      <c r="AP295" s="85">
        <f t="shared" si="189"/>
        <v>0</v>
      </c>
      <c r="AQ295" s="85">
        <f t="shared" si="189"/>
        <v>0</v>
      </c>
      <c r="AR295" s="85">
        <f t="shared" si="189"/>
        <v>0</v>
      </c>
      <c r="AS295" s="85">
        <f t="shared" si="189"/>
        <v>0</v>
      </c>
      <c r="AT295" s="85">
        <f t="shared" si="189"/>
        <v>0</v>
      </c>
      <c r="AU295" s="85">
        <f t="shared" si="189"/>
        <v>0</v>
      </c>
      <c r="AV295" s="85">
        <f t="shared" si="189"/>
        <v>0</v>
      </c>
      <c r="AW295" s="85">
        <f t="shared" si="189"/>
        <v>0</v>
      </c>
      <c r="AX295" s="211"/>
      <c r="AY295" s="85">
        <f t="shared" si="189"/>
        <v>26000</v>
      </c>
      <c r="AZ295" s="85">
        <f>AZ296</f>
        <v>26000</v>
      </c>
      <c r="BA295" s="84">
        <f t="shared" si="155"/>
        <v>0</v>
      </c>
    </row>
    <row r="296" spans="1:53" ht="47.25">
      <c r="A296" s="44" t="s">
        <v>130</v>
      </c>
      <c r="B296" s="45">
        <v>10</v>
      </c>
      <c r="C296" s="45" t="s">
        <v>387</v>
      </c>
      <c r="D296" s="45" t="s">
        <v>131</v>
      </c>
      <c r="E296" s="45" t="s">
        <v>367</v>
      </c>
      <c r="F296" s="84">
        <f>F297</f>
        <v>26000</v>
      </c>
      <c r="G296" s="84">
        <f>G297</f>
        <v>26000</v>
      </c>
      <c r="H296" s="84">
        <f t="shared" si="152"/>
        <v>0</v>
      </c>
      <c r="I296" s="84">
        <f t="shared" si="189"/>
        <v>0</v>
      </c>
      <c r="J296" s="84">
        <f t="shared" si="189"/>
        <v>0</v>
      </c>
      <c r="K296" s="84">
        <f t="shared" si="189"/>
        <v>0</v>
      </c>
      <c r="L296" s="84">
        <f t="shared" si="189"/>
        <v>0</v>
      </c>
      <c r="M296" s="84">
        <f t="shared" si="189"/>
        <v>0</v>
      </c>
      <c r="N296" s="84">
        <f t="shared" si="189"/>
        <v>0</v>
      </c>
      <c r="O296" s="84">
        <f t="shared" si="189"/>
        <v>0</v>
      </c>
      <c r="P296" s="84">
        <f t="shared" si="189"/>
        <v>0</v>
      </c>
      <c r="Q296" s="84">
        <f t="shared" si="189"/>
        <v>0</v>
      </c>
      <c r="R296" s="84">
        <f t="shared" si="189"/>
        <v>0</v>
      </c>
      <c r="S296" s="84">
        <f t="shared" si="189"/>
        <v>0</v>
      </c>
      <c r="T296" s="84">
        <f t="shared" si="189"/>
        <v>0</v>
      </c>
      <c r="U296" s="84">
        <f t="shared" si="189"/>
        <v>0</v>
      </c>
      <c r="V296" s="84">
        <f t="shared" si="189"/>
        <v>0</v>
      </c>
      <c r="W296" s="84">
        <f t="shared" si="189"/>
        <v>0</v>
      </c>
      <c r="X296" s="84">
        <f t="shared" si="189"/>
        <v>0</v>
      </c>
      <c r="Y296" s="84">
        <f t="shared" si="189"/>
        <v>0</v>
      </c>
      <c r="Z296" s="84">
        <f t="shared" si="189"/>
        <v>0</v>
      </c>
      <c r="AA296" s="84">
        <f t="shared" si="189"/>
        <v>0</v>
      </c>
      <c r="AB296" s="84">
        <f t="shared" si="189"/>
        <v>0</v>
      </c>
      <c r="AC296" s="84">
        <f t="shared" si="189"/>
        <v>0</v>
      </c>
      <c r="AD296" s="84">
        <f t="shared" si="189"/>
        <v>0</v>
      </c>
      <c r="AE296" s="84">
        <f t="shared" si="189"/>
        <v>0</v>
      </c>
      <c r="AF296" s="84">
        <f t="shared" si="189"/>
        <v>0</v>
      </c>
      <c r="AG296" s="84">
        <f t="shared" si="189"/>
        <v>0</v>
      </c>
      <c r="AH296" s="84">
        <f t="shared" si="189"/>
        <v>0</v>
      </c>
      <c r="AI296" s="84">
        <f t="shared" si="189"/>
        <v>0</v>
      </c>
      <c r="AJ296" s="84">
        <f t="shared" si="189"/>
        <v>0</v>
      </c>
      <c r="AK296" s="84">
        <f t="shared" si="189"/>
        <v>0</v>
      </c>
      <c r="AL296" s="84">
        <f t="shared" si="189"/>
        <v>0</v>
      </c>
      <c r="AM296" s="84">
        <f t="shared" si="189"/>
        <v>0</v>
      </c>
      <c r="AN296" s="84">
        <f t="shared" si="189"/>
        <v>0</v>
      </c>
      <c r="AO296" s="84">
        <f t="shared" si="189"/>
        <v>0</v>
      </c>
      <c r="AP296" s="84">
        <f t="shared" si="189"/>
        <v>0</v>
      </c>
      <c r="AQ296" s="84">
        <f t="shared" si="189"/>
        <v>0</v>
      </c>
      <c r="AR296" s="84">
        <f t="shared" si="189"/>
        <v>0</v>
      </c>
      <c r="AS296" s="84">
        <f t="shared" si="189"/>
        <v>0</v>
      </c>
      <c r="AT296" s="84">
        <f t="shared" si="189"/>
        <v>0</v>
      </c>
      <c r="AU296" s="84">
        <f t="shared" si="189"/>
        <v>0</v>
      </c>
      <c r="AV296" s="84">
        <f t="shared" si="189"/>
        <v>0</v>
      </c>
      <c r="AW296" s="84">
        <f t="shared" si="189"/>
        <v>0</v>
      </c>
      <c r="AX296" s="142"/>
      <c r="AY296" s="84">
        <f>AY297</f>
        <v>26000</v>
      </c>
      <c r="AZ296" s="84">
        <f>AZ297</f>
        <v>26000</v>
      </c>
      <c r="BA296" s="84">
        <f t="shared" si="155"/>
        <v>0</v>
      </c>
    </row>
    <row r="297" spans="1:53" ht="15.75">
      <c r="A297" s="44" t="s">
        <v>133</v>
      </c>
      <c r="B297" s="45">
        <v>10</v>
      </c>
      <c r="C297" s="45" t="s">
        <v>387</v>
      </c>
      <c r="D297" s="45" t="s">
        <v>132</v>
      </c>
      <c r="E297" s="45" t="s">
        <v>134</v>
      </c>
      <c r="F297" s="84">
        <v>26000</v>
      </c>
      <c r="G297" s="84">
        <f>F297+H297</f>
        <v>26000</v>
      </c>
      <c r="H297" s="84">
        <f t="shared" si="152"/>
        <v>0</v>
      </c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142"/>
      <c r="AY297" s="84">
        <v>26000</v>
      </c>
      <c r="AZ297" s="84">
        <v>26000</v>
      </c>
      <c r="BA297" s="84">
        <f t="shared" si="155"/>
        <v>0</v>
      </c>
    </row>
    <row r="298" spans="1:53" s="43" customFormat="1" ht="31.5">
      <c r="A298" s="46" t="s">
        <v>276</v>
      </c>
      <c r="B298" s="42">
        <v>10</v>
      </c>
      <c r="C298" s="42" t="s">
        <v>32</v>
      </c>
      <c r="D298" s="42" t="s">
        <v>366</v>
      </c>
      <c r="E298" s="42" t="s">
        <v>367</v>
      </c>
      <c r="F298" s="85">
        <f>F299+F301+F304+F307</f>
        <v>44791.7</v>
      </c>
      <c r="G298" s="85">
        <f>G299+G301+G304+G307</f>
        <v>6719.7</v>
      </c>
      <c r="H298" s="84">
        <f t="shared" si="152"/>
        <v>-38072</v>
      </c>
      <c r="I298" s="85">
        <f>I299+I301+I304+I307</f>
        <v>0</v>
      </c>
      <c r="J298" s="85">
        <f aca="true" t="shared" si="190" ref="J298:AD298">J299+J301+J304+J307</f>
        <v>0</v>
      </c>
      <c r="K298" s="85">
        <f t="shared" si="190"/>
        <v>0</v>
      </c>
      <c r="L298" s="85">
        <f t="shared" si="190"/>
        <v>0</v>
      </c>
      <c r="M298" s="85">
        <f t="shared" si="190"/>
        <v>-11326</v>
      </c>
      <c r="N298" s="85">
        <f t="shared" si="190"/>
        <v>-26746</v>
      </c>
      <c r="O298" s="85">
        <f t="shared" si="190"/>
        <v>0</v>
      </c>
      <c r="P298" s="85">
        <f>P299+P301+P304+P307</f>
        <v>0</v>
      </c>
      <c r="Q298" s="85">
        <f t="shared" si="190"/>
        <v>0</v>
      </c>
      <c r="R298" s="85">
        <f t="shared" si="190"/>
        <v>0</v>
      </c>
      <c r="S298" s="85">
        <f t="shared" si="190"/>
        <v>0</v>
      </c>
      <c r="T298" s="85">
        <f t="shared" si="190"/>
        <v>0</v>
      </c>
      <c r="U298" s="85">
        <f t="shared" si="190"/>
        <v>0</v>
      </c>
      <c r="V298" s="85">
        <f t="shared" si="190"/>
        <v>0</v>
      </c>
      <c r="W298" s="85">
        <f t="shared" si="190"/>
        <v>0</v>
      </c>
      <c r="X298" s="85">
        <f t="shared" si="190"/>
        <v>0</v>
      </c>
      <c r="Y298" s="85">
        <f t="shared" si="190"/>
        <v>0</v>
      </c>
      <c r="Z298" s="85">
        <f t="shared" si="190"/>
        <v>0</v>
      </c>
      <c r="AA298" s="85">
        <f t="shared" si="190"/>
        <v>0</v>
      </c>
      <c r="AB298" s="85">
        <f t="shared" si="190"/>
        <v>0</v>
      </c>
      <c r="AC298" s="85">
        <f t="shared" si="190"/>
        <v>0</v>
      </c>
      <c r="AD298" s="85">
        <f t="shared" si="190"/>
        <v>0</v>
      </c>
      <c r="AE298" s="85">
        <f aca="true" t="shared" si="191" ref="AE298:AW298">AE299+AE301+AE304+AE307</f>
        <v>0</v>
      </c>
      <c r="AF298" s="85">
        <f t="shared" si="191"/>
        <v>0</v>
      </c>
      <c r="AG298" s="85">
        <f t="shared" si="191"/>
        <v>0</v>
      </c>
      <c r="AH298" s="85">
        <f t="shared" si="191"/>
        <v>0</v>
      </c>
      <c r="AI298" s="85">
        <f t="shared" si="191"/>
        <v>0</v>
      </c>
      <c r="AJ298" s="85">
        <f t="shared" si="191"/>
        <v>0</v>
      </c>
      <c r="AK298" s="85">
        <f t="shared" si="191"/>
        <v>0</v>
      </c>
      <c r="AL298" s="85">
        <f t="shared" si="191"/>
        <v>0</v>
      </c>
      <c r="AM298" s="85">
        <f t="shared" si="191"/>
        <v>0</v>
      </c>
      <c r="AN298" s="85">
        <f t="shared" si="191"/>
        <v>0</v>
      </c>
      <c r="AO298" s="85">
        <f t="shared" si="191"/>
        <v>0</v>
      </c>
      <c r="AP298" s="85">
        <f t="shared" si="191"/>
        <v>0</v>
      </c>
      <c r="AQ298" s="85">
        <f t="shared" si="191"/>
        <v>0</v>
      </c>
      <c r="AR298" s="85">
        <f t="shared" si="191"/>
        <v>0</v>
      </c>
      <c r="AS298" s="85">
        <f t="shared" si="191"/>
        <v>0</v>
      </c>
      <c r="AT298" s="85">
        <f t="shared" si="191"/>
        <v>0</v>
      </c>
      <c r="AU298" s="85">
        <f t="shared" si="191"/>
        <v>0</v>
      </c>
      <c r="AV298" s="85">
        <f t="shared" si="191"/>
        <v>0</v>
      </c>
      <c r="AW298" s="85">
        <f t="shared" si="191"/>
        <v>0</v>
      </c>
      <c r="AX298" s="211"/>
      <c r="AY298" s="85">
        <f>AY299+AY301+AY304+AY307</f>
        <v>30107</v>
      </c>
      <c r="AZ298" s="85">
        <f>AZ299+AZ301+AZ304+AZ307</f>
        <v>30209</v>
      </c>
      <c r="BA298" s="84">
        <f t="shared" si="155"/>
        <v>102</v>
      </c>
    </row>
    <row r="299" spans="1:53" ht="31.5">
      <c r="A299" s="44" t="s">
        <v>201</v>
      </c>
      <c r="B299" s="45">
        <v>10</v>
      </c>
      <c r="C299" s="45" t="s">
        <v>32</v>
      </c>
      <c r="D299" s="45" t="s">
        <v>373</v>
      </c>
      <c r="E299" s="45" t="s">
        <v>367</v>
      </c>
      <c r="F299" s="84">
        <f>F300</f>
        <v>7145.7</v>
      </c>
      <c r="G299" s="84">
        <f>G300</f>
        <v>6719.7</v>
      </c>
      <c r="H299" s="84">
        <f t="shared" si="152"/>
        <v>-426</v>
      </c>
      <c r="I299" s="84">
        <f aca="true" t="shared" si="192" ref="I299:AZ299">I300</f>
        <v>0</v>
      </c>
      <c r="J299" s="84">
        <f t="shared" si="192"/>
        <v>0</v>
      </c>
      <c r="K299" s="84">
        <f t="shared" si="192"/>
        <v>0</v>
      </c>
      <c r="L299" s="84">
        <f t="shared" si="192"/>
        <v>0</v>
      </c>
      <c r="M299" s="84">
        <f t="shared" si="192"/>
        <v>-426</v>
      </c>
      <c r="N299" s="84">
        <f t="shared" si="192"/>
        <v>0</v>
      </c>
      <c r="O299" s="84">
        <f t="shared" si="192"/>
        <v>0</v>
      </c>
      <c r="P299" s="84">
        <f t="shared" si="192"/>
        <v>0</v>
      </c>
      <c r="Q299" s="84">
        <f t="shared" si="192"/>
        <v>0</v>
      </c>
      <c r="R299" s="84">
        <f t="shared" si="192"/>
        <v>0</v>
      </c>
      <c r="S299" s="84">
        <f t="shared" si="192"/>
        <v>0</v>
      </c>
      <c r="T299" s="84">
        <f t="shared" si="192"/>
        <v>0</v>
      </c>
      <c r="U299" s="84">
        <f t="shared" si="192"/>
        <v>0</v>
      </c>
      <c r="V299" s="84">
        <f t="shared" si="192"/>
        <v>0</v>
      </c>
      <c r="W299" s="84">
        <f t="shared" si="192"/>
        <v>0</v>
      </c>
      <c r="X299" s="84">
        <f t="shared" si="192"/>
        <v>0</v>
      </c>
      <c r="Y299" s="84">
        <f t="shared" si="192"/>
        <v>0</v>
      </c>
      <c r="Z299" s="84">
        <f t="shared" si="192"/>
        <v>0</v>
      </c>
      <c r="AA299" s="84">
        <f t="shared" si="192"/>
        <v>0</v>
      </c>
      <c r="AB299" s="84">
        <f t="shared" si="192"/>
        <v>0</v>
      </c>
      <c r="AC299" s="84">
        <f t="shared" si="192"/>
        <v>0</v>
      </c>
      <c r="AD299" s="84">
        <f t="shared" si="192"/>
        <v>0</v>
      </c>
      <c r="AE299" s="84">
        <f t="shared" si="192"/>
        <v>0</v>
      </c>
      <c r="AF299" s="84">
        <f t="shared" si="192"/>
        <v>0</v>
      </c>
      <c r="AG299" s="84">
        <f t="shared" si="192"/>
        <v>0</v>
      </c>
      <c r="AH299" s="84">
        <f t="shared" si="192"/>
        <v>0</v>
      </c>
      <c r="AI299" s="84">
        <f t="shared" si="192"/>
        <v>0</v>
      </c>
      <c r="AJ299" s="84">
        <f t="shared" si="192"/>
        <v>0</v>
      </c>
      <c r="AK299" s="84">
        <f t="shared" si="192"/>
        <v>0</v>
      </c>
      <c r="AL299" s="84">
        <f t="shared" si="192"/>
        <v>0</v>
      </c>
      <c r="AM299" s="84">
        <f t="shared" si="192"/>
        <v>0</v>
      </c>
      <c r="AN299" s="84">
        <f t="shared" si="192"/>
        <v>0</v>
      </c>
      <c r="AO299" s="84">
        <f t="shared" si="192"/>
        <v>0</v>
      </c>
      <c r="AP299" s="84">
        <f t="shared" si="192"/>
        <v>0</v>
      </c>
      <c r="AQ299" s="84">
        <f t="shared" si="192"/>
        <v>0</v>
      </c>
      <c r="AR299" s="84">
        <f t="shared" si="192"/>
        <v>0</v>
      </c>
      <c r="AS299" s="84">
        <f t="shared" si="192"/>
        <v>0</v>
      </c>
      <c r="AT299" s="84">
        <f t="shared" si="192"/>
        <v>0</v>
      </c>
      <c r="AU299" s="84">
        <f t="shared" si="192"/>
        <v>0</v>
      </c>
      <c r="AV299" s="84">
        <f t="shared" si="192"/>
        <v>0</v>
      </c>
      <c r="AW299" s="84">
        <f t="shared" si="192"/>
        <v>0</v>
      </c>
      <c r="AX299" s="142"/>
      <c r="AY299" s="84">
        <f t="shared" si="192"/>
        <v>6225</v>
      </c>
      <c r="AZ299" s="84">
        <f t="shared" si="192"/>
        <v>6459</v>
      </c>
      <c r="BA299" s="84">
        <f t="shared" si="155"/>
        <v>234</v>
      </c>
    </row>
    <row r="300" spans="1:53" ht="15.75">
      <c r="A300" s="44" t="s">
        <v>378</v>
      </c>
      <c r="B300" s="45">
        <v>10</v>
      </c>
      <c r="C300" s="45" t="s">
        <v>32</v>
      </c>
      <c r="D300" s="45" t="s">
        <v>373</v>
      </c>
      <c r="E300" s="45" t="s">
        <v>379</v>
      </c>
      <c r="F300" s="84">
        <v>7145.7</v>
      </c>
      <c r="G300" s="84">
        <f>F300+H300</f>
        <v>6719.7</v>
      </c>
      <c r="H300" s="84">
        <f t="shared" si="152"/>
        <v>-426</v>
      </c>
      <c r="I300" s="84"/>
      <c r="J300" s="84"/>
      <c r="K300" s="84"/>
      <c r="L300" s="84"/>
      <c r="M300" s="84">
        <v>-426</v>
      </c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142"/>
      <c r="AY300" s="84">
        <v>6225</v>
      </c>
      <c r="AZ300" s="84">
        <v>6459</v>
      </c>
      <c r="BA300" s="84">
        <f t="shared" si="155"/>
        <v>234</v>
      </c>
    </row>
    <row r="301" spans="1:53" ht="31.5">
      <c r="A301" s="44" t="s">
        <v>135</v>
      </c>
      <c r="B301" s="45">
        <v>10</v>
      </c>
      <c r="C301" s="45" t="s">
        <v>32</v>
      </c>
      <c r="D301" s="45" t="s">
        <v>136</v>
      </c>
      <c r="E301" s="45" t="s">
        <v>367</v>
      </c>
      <c r="F301" s="84">
        <f>F302+F303</f>
        <v>18593</v>
      </c>
      <c r="G301" s="84">
        <f>G302+G303</f>
        <v>0</v>
      </c>
      <c r="H301" s="84">
        <f t="shared" si="152"/>
        <v>-18593</v>
      </c>
      <c r="I301" s="84">
        <f>I302+I303</f>
        <v>0</v>
      </c>
      <c r="J301" s="84">
        <f aca="true" t="shared" si="193" ref="J301:AD301">J302+J303</f>
        <v>0</v>
      </c>
      <c r="K301" s="84">
        <f t="shared" si="193"/>
        <v>0</v>
      </c>
      <c r="L301" s="84">
        <f t="shared" si="193"/>
        <v>0</v>
      </c>
      <c r="M301" s="84">
        <f t="shared" si="193"/>
        <v>0</v>
      </c>
      <c r="N301" s="84">
        <f t="shared" si="193"/>
        <v>-18593</v>
      </c>
      <c r="O301" s="84">
        <f t="shared" si="193"/>
        <v>0</v>
      </c>
      <c r="P301" s="84">
        <f>P302+P303</f>
        <v>0</v>
      </c>
      <c r="Q301" s="84">
        <f t="shared" si="193"/>
        <v>0</v>
      </c>
      <c r="R301" s="84">
        <f t="shared" si="193"/>
        <v>0</v>
      </c>
      <c r="S301" s="84">
        <f t="shared" si="193"/>
        <v>0</v>
      </c>
      <c r="T301" s="84">
        <f t="shared" si="193"/>
        <v>0</v>
      </c>
      <c r="U301" s="84">
        <f t="shared" si="193"/>
        <v>0</v>
      </c>
      <c r="V301" s="84">
        <f t="shared" si="193"/>
        <v>0</v>
      </c>
      <c r="W301" s="84">
        <f t="shared" si="193"/>
        <v>0</v>
      </c>
      <c r="X301" s="84">
        <f t="shared" si="193"/>
        <v>0</v>
      </c>
      <c r="Y301" s="84">
        <f t="shared" si="193"/>
        <v>0</v>
      </c>
      <c r="Z301" s="84">
        <f t="shared" si="193"/>
        <v>0</v>
      </c>
      <c r="AA301" s="84">
        <f t="shared" si="193"/>
        <v>0</v>
      </c>
      <c r="AB301" s="84">
        <f t="shared" si="193"/>
        <v>0</v>
      </c>
      <c r="AC301" s="84">
        <f t="shared" si="193"/>
        <v>0</v>
      </c>
      <c r="AD301" s="84">
        <f t="shared" si="193"/>
        <v>0</v>
      </c>
      <c r="AE301" s="84">
        <f aca="true" t="shared" si="194" ref="AE301:AW301">AE302+AE303</f>
        <v>0</v>
      </c>
      <c r="AF301" s="84">
        <f t="shared" si="194"/>
        <v>0</v>
      </c>
      <c r="AG301" s="84">
        <f t="shared" si="194"/>
        <v>0</v>
      </c>
      <c r="AH301" s="84">
        <f t="shared" si="194"/>
        <v>0</v>
      </c>
      <c r="AI301" s="84">
        <f t="shared" si="194"/>
        <v>0</v>
      </c>
      <c r="AJ301" s="84">
        <f t="shared" si="194"/>
        <v>0</v>
      </c>
      <c r="AK301" s="84">
        <f t="shared" si="194"/>
        <v>0</v>
      </c>
      <c r="AL301" s="84">
        <f t="shared" si="194"/>
        <v>0</v>
      </c>
      <c r="AM301" s="84">
        <f t="shared" si="194"/>
        <v>0</v>
      </c>
      <c r="AN301" s="84">
        <f t="shared" si="194"/>
        <v>0</v>
      </c>
      <c r="AO301" s="84">
        <f t="shared" si="194"/>
        <v>0</v>
      </c>
      <c r="AP301" s="84">
        <f t="shared" si="194"/>
        <v>0</v>
      </c>
      <c r="AQ301" s="84">
        <f t="shared" si="194"/>
        <v>0</v>
      </c>
      <c r="AR301" s="84">
        <f t="shared" si="194"/>
        <v>0</v>
      </c>
      <c r="AS301" s="84">
        <f t="shared" si="194"/>
        <v>0</v>
      </c>
      <c r="AT301" s="84">
        <f t="shared" si="194"/>
        <v>0</v>
      </c>
      <c r="AU301" s="84">
        <f t="shared" si="194"/>
        <v>0</v>
      </c>
      <c r="AV301" s="84">
        <f t="shared" si="194"/>
        <v>0</v>
      </c>
      <c r="AW301" s="84">
        <f t="shared" si="194"/>
        <v>0</v>
      </c>
      <c r="AX301" s="142"/>
      <c r="AY301" s="84">
        <f>AY302+AY303</f>
        <v>19369</v>
      </c>
      <c r="AZ301" s="84">
        <f>AZ302+AZ303</f>
        <v>18197</v>
      </c>
      <c r="BA301" s="84">
        <f t="shared" si="155"/>
        <v>-1172</v>
      </c>
    </row>
    <row r="302" spans="1:53" ht="31.5" hidden="1">
      <c r="A302" s="44" t="s">
        <v>278</v>
      </c>
      <c r="B302" s="45">
        <v>10</v>
      </c>
      <c r="C302" s="45" t="s">
        <v>32</v>
      </c>
      <c r="D302" s="45" t="s">
        <v>136</v>
      </c>
      <c r="E302" s="45">
        <v>482</v>
      </c>
      <c r="F302" s="84">
        <f>SUM(I302:AW302)</f>
        <v>0</v>
      </c>
      <c r="G302" s="84">
        <f>SUM(J302:AX302)</f>
        <v>0</v>
      </c>
      <c r="H302" s="84">
        <f t="shared" si="152"/>
        <v>0</v>
      </c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142"/>
      <c r="AY302" s="84"/>
      <c r="AZ302" s="84"/>
      <c r="BA302" s="84">
        <f t="shared" si="155"/>
        <v>0</v>
      </c>
    </row>
    <row r="303" spans="1:53" ht="15.75">
      <c r="A303" s="44" t="s">
        <v>277</v>
      </c>
      <c r="B303" s="45">
        <v>10</v>
      </c>
      <c r="C303" s="45" t="s">
        <v>32</v>
      </c>
      <c r="D303" s="45" t="s">
        <v>136</v>
      </c>
      <c r="E303" s="45">
        <v>483</v>
      </c>
      <c r="F303" s="84">
        <v>18593</v>
      </c>
      <c r="G303" s="84">
        <f>F303+H303</f>
        <v>0</v>
      </c>
      <c r="H303" s="84">
        <f t="shared" si="152"/>
        <v>-18593</v>
      </c>
      <c r="I303" s="84"/>
      <c r="J303" s="84"/>
      <c r="K303" s="84"/>
      <c r="L303" s="84"/>
      <c r="M303" s="84"/>
      <c r="N303" s="84">
        <v>-18593</v>
      </c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142"/>
      <c r="AY303" s="84">
        <v>19369</v>
      </c>
      <c r="AZ303" s="84">
        <v>18197</v>
      </c>
      <c r="BA303" s="84">
        <f>AZ303-AY303</f>
        <v>-1172</v>
      </c>
    </row>
    <row r="304" spans="1:53" ht="47.25">
      <c r="A304" s="44" t="s">
        <v>137</v>
      </c>
      <c r="B304" s="45">
        <v>10</v>
      </c>
      <c r="C304" s="45" t="s">
        <v>32</v>
      </c>
      <c r="D304" s="45" t="s">
        <v>138</v>
      </c>
      <c r="E304" s="45" t="s">
        <v>367</v>
      </c>
      <c r="F304" s="143">
        <f>F305+F306</f>
        <v>19053</v>
      </c>
      <c r="G304" s="143">
        <f>G305+G306</f>
        <v>0</v>
      </c>
      <c r="H304" s="84">
        <f t="shared" si="152"/>
        <v>-19053</v>
      </c>
      <c r="I304" s="143">
        <f>I305+I306</f>
        <v>0</v>
      </c>
      <c r="J304" s="143">
        <f aca="true" t="shared" si="195" ref="J304:AD304">J305+J306</f>
        <v>0</v>
      </c>
      <c r="K304" s="143">
        <f t="shared" si="195"/>
        <v>0</v>
      </c>
      <c r="L304" s="143">
        <f t="shared" si="195"/>
        <v>0</v>
      </c>
      <c r="M304" s="143">
        <f t="shared" si="195"/>
        <v>-10900</v>
      </c>
      <c r="N304" s="143">
        <f t="shared" si="195"/>
        <v>-8153</v>
      </c>
      <c r="O304" s="143">
        <f t="shared" si="195"/>
        <v>0</v>
      </c>
      <c r="P304" s="143">
        <f>P305+P306</f>
        <v>0</v>
      </c>
      <c r="Q304" s="143">
        <f t="shared" si="195"/>
        <v>0</v>
      </c>
      <c r="R304" s="143">
        <f t="shared" si="195"/>
        <v>0</v>
      </c>
      <c r="S304" s="143">
        <f t="shared" si="195"/>
        <v>0</v>
      </c>
      <c r="T304" s="143">
        <f t="shared" si="195"/>
        <v>0</v>
      </c>
      <c r="U304" s="143">
        <f t="shared" si="195"/>
        <v>0</v>
      </c>
      <c r="V304" s="143">
        <f t="shared" si="195"/>
        <v>0</v>
      </c>
      <c r="W304" s="143">
        <f t="shared" si="195"/>
        <v>0</v>
      </c>
      <c r="X304" s="143">
        <f t="shared" si="195"/>
        <v>0</v>
      </c>
      <c r="Y304" s="143">
        <f t="shared" si="195"/>
        <v>0</v>
      </c>
      <c r="Z304" s="143">
        <f t="shared" si="195"/>
        <v>0</v>
      </c>
      <c r="AA304" s="143">
        <f t="shared" si="195"/>
        <v>0</v>
      </c>
      <c r="AB304" s="143">
        <f t="shared" si="195"/>
        <v>0</v>
      </c>
      <c r="AC304" s="143">
        <f t="shared" si="195"/>
        <v>0</v>
      </c>
      <c r="AD304" s="143">
        <f t="shared" si="195"/>
        <v>0</v>
      </c>
      <c r="AE304" s="143">
        <f aca="true" t="shared" si="196" ref="AE304:AW304">AE305+AE306</f>
        <v>0</v>
      </c>
      <c r="AF304" s="143">
        <f t="shared" si="196"/>
        <v>0</v>
      </c>
      <c r="AG304" s="143">
        <f t="shared" si="196"/>
        <v>0</v>
      </c>
      <c r="AH304" s="143">
        <f t="shared" si="196"/>
        <v>0</v>
      </c>
      <c r="AI304" s="143">
        <f t="shared" si="196"/>
        <v>0</v>
      </c>
      <c r="AJ304" s="143">
        <f t="shared" si="196"/>
        <v>0</v>
      </c>
      <c r="AK304" s="143">
        <f t="shared" si="196"/>
        <v>0</v>
      </c>
      <c r="AL304" s="143">
        <f t="shared" si="196"/>
        <v>0</v>
      </c>
      <c r="AM304" s="143">
        <f t="shared" si="196"/>
        <v>0</v>
      </c>
      <c r="AN304" s="143">
        <f t="shared" si="196"/>
        <v>0</v>
      </c>
      <c r="AO304" s="143">
        <f t="shared" si="196"/>
        <v>0</v>
      </c>
      <c r="AP304" s="143">
        <f t="shared" si="196"/>
        <v>0</v>
      </c>
      <c r="AQ304" s="143">
        <f t="shared" si="196"/>
        <v>0</v>
      </c>
      <c r="AR304" s="143">
        <f t="shared" si="196"/>
        <v>0</v>
      </c>
      <c r="AS304" s="143">
        <f t="shared" si="196"/>
        <v>0</v>
      </c>
      <c r="AT304" s="143">
        <f t="shared" si="196"/>
        <v>0</v>
      </c>
      <c r="AU304" s="143">
        <f t="shared" si="196"/>
        <v>0</v>
      </c>
      <c r="AV304" s="143">
        <f t="shared" si="196"/>
        <v>0</v>
      </c>
      <c r="AW304" s="143">
        <f t="shared" si="196"/>
        <v>0</v>
      </c>
      <c r="AX304" s="142"/>
      <c r="AY304" s="143">
        <f>AY305+AY306</f>
        <v>4513</v>
      </c>
      <c r="AZ304" s="143">
        <f>AZ305+AZ306</f>
        <v>5553</v>
      </c>
      <c r="BA304" s="84">
        <f t="shared" si="155"/>
        <v>1040</v>
      </c>
    </row>
    <row r="305" spans="1:53" ht="31.5">
      <c r="A305" s="44" t="s">
        <v>278</v>
      </c>
      <c r="B305" s="45">
        <v>10</v>
      </c>
      <c r="C305" s="45" t="s">
        <v>32</v>
      </c>
      <c r="D305" s="45" t="s">
        <v>138</v>
      </c>
      <c r="E305" s="45">
        <v>482</v>
      </c>
      <c r="F305" s="84">
        <v>19053</v>
      </c>
      <c r="G305" s="84">
        <f>F305+H305</f>
        <v>0</v>
      </c>
      <c r="H305" s="84">
        <f>SUM(I305:AX305)</f>
        <v>-19053</v>
      </c>
      <c r="I305" s="84"/>
      <c r="J305" s="84"/>
      <c r="K305" s="84"/>
      <c r="L305" s="84"/>
      <c r="M305" s="84">
        <v>-10900</v>
      </c>
      <c r="N305" s="84">
        <v>-8153</v>
      </c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142"/>
      <c r="AY305" s="84">
        <v>4513</v>
      </c>
      <c r="AZ305" s="84">
        <v>5553</v>
      </c>
      <c r="BA305" s="84">
        <f t="shared" si="155"/>
        <v>1040</v>
      </c>
    </row>
    <row r="306" spans="1:53" ht="15.75" hidden="1">
      <c r="A306" s="44" t="s">
        <v>277</v>
      </c>
      <c r="B306" s="45">
        <v>10</v>
      </c>
      <c r="C306" s="45" t="s">
        <v>32</v>
      </c>
      <c r="D306" s="45" t="s">
        <v>138</v>
      </c>
      <c r="E306" s="45">
        <v>483</v>
      </c>
      <c r="F306" s="84">
        <f>SUM(I306:AW306)</f>
        <v>0</v>
      </c>
      <c r="G306" s="84">
        <f>SUM(J306:AX306)</f>
        <v>0</v>
      </c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142"/>
      <c r="AY306" s="84"/>
      <c r="AZ306" s="84"/>
      <c r="BA306" s="84">
        <f t="shared" si="155"/>
        <v>0</v>
      </c>
    </row>
    <row r="307" spans="1:53" ht="31.5" hidden="1">
      <c r="A307" s="44" t="s">
        <v>426</v>
      </c>
      <c r="B307" s="45">
        <v>10</v>
      </c>
      <c r="C307" s="45" t="s">
        <v>32</v>
      </c>
      <c r="D307" s="45" t="s">
        <v>427</v>
      </c>
      <c r="E307" s="45" t="s">
        <v>367</v>
      </c>
      <c r="F307" s="143">
        <f>F308</f>
        <v>0</v>
      </c>
      <c r="G307" s="143">
        <f>G308</f>
        <v>0</v>
      </c>
      <c r="H307" s="143">
        <f aca="true" t="shared" si="197" ref="H307:AZ307">H308</f>
        <v>0</v>
      </c>
      <c r="I307" s="143">
        <f t="shared" si="197"/>
        <v>0</v>
      </c>
      <c r="J307" s="143">
        <f t="shared" si="197"/>
        <v>0</v>
      </c>
      <c r="K307" s="143">
        <f t="shared" si="197"/>
        <v>0</v>
      </c>
      <c r="L307" s="143">
        <f t="shared" si="197"/>
        <v>0</v>
      </c>
      <c r="M307" s="143">
        <f t="shared" si="197"/>
        <v>0</v>
      </c>
      <c r="N307" s="143">
        <f t="shared" si="197"/>
        <v>0</v>
      </c>
      <c r="O307" s="143">
        <f t="shared" si="197"/>
        <v>0</v>
      </c>
      <c r="P307" s="143">
        <f t="shared" si="197"/>
        <v>0</v>
      </c>
      <c r="Q307" s="143">
        <f t="shared" si="197"/>
        <v>0</v>
      </c>
      <c r="R307" s="143">
        <f t="shared" si="197"/>
        <v>0</v>
      </c>
      <c r="S307" s="143">
        <f t="shared" si="197"/>
        <v>0</v>
      </c>
      <c r="T307" s="143">
        <f t="shared" si="197"/>
        <v>0</v>
      </c>
      <c r="U307" s="143">
        <f t="shared" si="197"/>
        <v>0</v>
      </c>
      <c r="V307" s="143">
        <f t="shared" si="197"/>
        <v>0</v>
      </c>
      <c r="W307" s="143">
        <f t="shared" si="197"/>
        <v>0</v>
      </c>
      <c r="X307" s="143">
        <f t="shared" si="197"/>
        <v>0</v>
      </c>
      <c r="Y307" s="143">
        <f t="shared" si="197"/>
        <v>0</v>
      </c>
      <c r="Z307" s="143">
        <f t="shared" si="197"/>
        <v>0</v>
      </c>
      <c r="AA307" s="143">
        <f t="shared" si="197"/>
        <v>0</v>
      </c>
      <c r="AB307" s="143">
        <f t="shared" si="197"/>
        <v>0</v>
      </c>
      <c r="AC307" s="143">
        <f t="shared" si="197"/>
        <v>0</v>
      </c>
      <c r="AD307" s="143">
        <f t="shared" si="197"/>
        <v>0</v>
      </c>
      <c r="AE307" s="143">
        <f t="shared" si="197"/>
        <v>0</v>
      </c>
      <c r="AF307" s="143">
        <f t="shared" si="197"/>
        <v>0</v>
      </c>
      <c r="AG307" s="143">
        <f t="shared" si="197"/>
        <v>0</v>
      </c>
      <c r="AH307" s="143">
        <f t="shared" si="197"/>
        <v>0</v>
      </c>
      <c r="AI307" s="143">
        <f t="shared" si="197"/>
        <v>0</v>
      </c>
      <c r="AJ307" s="143">
        <f t="shared" si="197"/>
        <v>0</v>
      </c>
      <c r="AK307" s="143">
        <f t="shared" si="197"/>
        <v>0</v>
      </c>
      <c r="AL307" s="143">
        <f t="shared" si="197"/>
        <v>0</v>
      </c>
      <c r="AM307" s="143">
        <f t="shared" si="197"/>
        <v>0</v>
      </c>
      <c r="AN307" s="143">
        <f t="shared" si="197"/>
        <v>0</v>
      </c>
      <c r="AO307" s="143">
        <f t="shared" si="197"/>
        <v>0</v>
      </c>
      <c r="AP307" s="143">
        <f t="shared" si="197"/>
        <v>0</v>
      </c>
      <c r="AQ307" s="143">
        <f t="shared" si="197"/>
        <v>0</v>
      </c>
      <c r="AR307" s="143">
        <f t="shared" si="197"/>
        <v>0</v>
      </c>
      <c r="AS307" s="143">
        <f t="shared" si="197"/>
        <v>0</v>
      </c>
      <c r="AT307" s="143">
        <f t="shared" si="197"/>
        <v>0</v>
      </c>
      <c r="AU307" s="143">
        <f t="shared" si="197"/>
        <v>0</v>
      </c>
      <c r="AV307" s="143">
        <f t="shared" si="197"/>
        <v>0</v>
      </c>
      <c r="AW307" s="143">
        <f t="shared" si="197"/>
        <v>0</v>
      </c>
      <c r="AX307" s="142"/>
      <c r="AY307" s="143">
        <f t="shared" si="197"/>
        <v>0</v>
      </c>
      <c r="AZ307" s="143">
        <f t="shared" si="197"/>
        <v>0</v>
      </c>
      <c r="BA307" s="84">
        <f t="shared" si="155"/>
        <v>0</v>
      </c>
    </row>
    <row r="308" spans="1:53" ht="31.5" hidden="1">
      <c r="A308" s="44" t="s">
        <v>278</v>
      </c>
      <c r="B308" s="45">
        <v>10</v>
      </c>
      <c r="C308" s="45" t="s">
        <v>32</v>
      </c>
      <c r="D308" s="45" t="s">
        <v>427</v>
      </c>
      <c r="E308" s="45">
        <v>482</v>
      </c>
      <c r="F308" s="84">
        <f>SUM(I308:AW308)</f>
        <v>0</v>
      </c>
      <c r="G308" s="84">
        <f>SUM(J308:AX308)</f>
        <v>0</v>
      </c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142"/>
      <c r="AY308" s="84"/>
      <c r="AZ308" s="84"/>
      <c r="BA308" s="84">
        <f t="shared" si="155"/>
        <v>0</v>
      </c>
    </row>
    <row r="309" spans="1:53" ht="22.5" customHeight="1">
      <c r="A309" s="108" t="s">
        <v>139</v>
      </c>
      <c r="B309" s="53"/>
      <c r="C309" s="53"/>
      <c r="D309" s="53"/>
      <c r="E309" s="53"/>
      <c r="F309" s="88">
        <f aca="true" t="shared" si="198" ref="F309:AW309">F16+F49+F53+F78+F109+F142+F151+F198+F229+F268</f>
        <v>5471446.399999999</v>
      </c>
      <c r="G309" s="88">
        <f t="shared" si="198"/>
        <v>6226783.6</v>
      </c>
      <c r="H309" s="88">
        <f t="shared" si="198"/>
        <v>755337.2</v>
      </c>
      <c r="I309" s="88">
        <f t="shared" si="198"/>
        <v>455985.89999999997</v>
      </c>
      <c r="J309" s="88">
        <f t="shared" si="198"/>
        <v>36949</v>
      </c>
      <c r="K309" s="88">
        <f t="shared" si="198"/>
        <v>0</v>
      </c>
      <c r="L309" s="88">
        <f t="shared" si="198"/>
        <v>734</v>
      </c>
      <c r="M309" s="88">
        <f t="shared" si="198"/>
        <v>-81</v>
      </c>
      <c r="N309" s="88">
        <f t="shared" si="198"/>
        <v>0</v>
      </c>
      <c r="O309" s="88">
        <f t="shared" si="198"/>
        <v>10753</v>
      </c>
      <c r="P309" s="88">
        <f t="shared" si="198"/>
        <v>0</v>
      </c>
      <c r="Q309" s="88">
        <f t="shared" si="198"/>
        <v>220406.2</v>
      </c>
      <c r="R309" s="88">
        <f t="shared" si="198"/>
        <v>6771.1</v>
      </c>
      <c r="S309" s="88">
        <f t="shared" si="198"/>
        <v>23819</v>
      </c>
      <c r="T309" s="88">
        <f t="shared" si="198"/>
        <v>0</v>
      </c>
      <c r="U309" s="88">
        <f t="shared" si="198"/>
        <v>0</v>
      </c>
      <c r="V309" s="88">
        <f t="shared" si="198"/>
        <v>0</v>
      </c>
      <c r="W309" s="88">
        <f t="shared" si="198"/>
        <v>0</v>
      </c>
      <c r="X309" s="88">
        <f t="shared" si="198"/>
        <v>0</v>
      </c>
      <c r="Y309" s="88">
        <f t="shared" si="198"/>
        <v>0</v>
      </c>
      <c r="Z309" s="88">
        <f t="shared" si="198"/>
        <v>0</v>
      </c>
      <c r="AA309" s="88">
        <f t="shared" si="198"/>
        <v>0</v>
      </c>
      <c r="AB309" s="88">
        <f t="shared" si="198"/>
        <v>0</v>
      </c>
      <c r="AC309" s="88">
        <f t="shared" si="198"/>
        <v>0</v>
      </c>
      <c r="AD309" s="88">
        <f t="shared" si="198"/>
        <v>0</v>
      </c>
      <c r="AE309" s="88">
        <f t="shared" si="198"/>
        <v>0</v>
      </c>
      <c r="AF309" s="88">
        <f t="shared" si="198"/>
        <v>0</v>
      </c>
      <c r="AG309" s="88">
        <f t="shared" si="198"/>
        <v>0</v>
      </c>
      <c r="AH309" s="88">
        <f t="shared" si="198"/>
        <v>0</v>
      </c>
      <c r="AI309" s="88">
        <f t="shared" si="198"/>
        <v>0</v>
      </c>
      <c r="AJ309" s="88">
        <f t="shared" si="198"/>
        <v>0</v>
      </c>
      <c r="AK309" s="88">
        <f t="shared" si="198"/>
        <v>0</v>
      </c>
      <c r="AL309" s="88">
        <f t="shared" si="198"/>
        <v>0</v>
      </c>
      <c r="AM309" s="88">
        <f t="shared" si="198"/>
        <v>0</v>
      </c>
      <c r="AN309" s="88">
        <f t="shared" si="198"/>
        <v>0</v>
      </c>
      <c r="AO309" s="88">
        <f t="shared" si="198"/>
        <v>0</v>
      </c>
      <c r="AP309" s="88">
        <f t="shared" si="198"/>
        <v>0</v>
      </c>
      <c r="AQ309" s="88">
        <f t="shared" si="198"/>
        <v>0</v>
      </c>
      <c r="AR309" s="88">
        <f t="shared" si="198"/>
        <v>0</v>
      </c>
      <c r="AS309" s="88">
        <f t="shared" si="198"/>
        <v>0</v>
      </c>
      <c r="AT309" s="88">
        <f t="shared" si="198"/>
        <v>0</v>
      </c>
      <c r="AU309" s="88">
        <f t="shared" si="198"/>
        <v>0</v>
      </c>
      <c r="AV309" s="88">
        <f t="shared" si="198"/>
        <v>0</v>
      </c>
      <c r="AW309" s="88">
        <f t="shared" si="198"/>
        <v>0</v>
      </c>
      <c r="AX309" s="142"/>
      <c r="AY309" s="88">
        <f>AY16+AY49+AY53+AY78+AY109+AY142+AY151+AY198+AY229+AY268</f>
        <v>5261656.2</v>
      </c>
      <c r="AZ309" s="88">
        <f>AZ16+AZ49+AZ53+AZ78+AZ109+AZ142+AZ151+AZ198+AZ229+AZ268</f>
        <v>5261656.2</v>
      </c>
      <c r="BA309" s="84">
        <f t="shared" si="155"/>
        <v>0</v>
      </c>
    </row>
    <row r="310" ht="16.5">
      <c r="A310" s="54"/>
    </row>
    <row r="311" ht="16.5">
      <c r="A311" s="54"/>
    </row>
    <row r="312" ht="16.5">
      <c r="A312" s="32"/>
    </row>
    <row r="313" ht="16.5">
      <c r="A313" s="32"/>
    </row>
    <row r="314" ht="16.5">
      <c r="A314" s="32"/>
    </row>
    <row r="315" ht="16.5">
      <c r="A315" s="32"/>
    </row>
    <row r="316" ht="16.5">
      <c r="A316" s="32"/>
    </row>
    <row r="317" ht="16.5">
      <c r="A317" s="32"/>
    </row>
    <row r="318" spans="1:10" ht="16.5">
      <c r="A318" s="32"/>
      <c r="J318" t="s">
        <v>630</v>
      </c>
    </row>
    <row r="319" ht="16.5">
      <c r="A319" s="32"/>
    </row>
    <row r="320" ht="16.5">
      <c r="A320" s="32"/>
    </row>
    <row r="321" ht="16.5">
      <c r="A321" s="32"/>
    </row>
    <row r="322" ht="16.5">
      <c r="A322" s="32"/>
    </row>
    <row r="323" ht="16.5">
      <c r="A323" s="32"/>
    </row>
    <row r="324" ht="16.5">
      <c r="A324" s="32"/>
    </row>
    <row r="325" ht="16.5">
      <c r="A325" s="32"/>
    </row>
    <row r="326" ht="16.5">
      <c r="A326" s="32"/>
    </row>
    <row r="327" ht="16.5">
      <c r="A327" s="32"/>
    </row>
    <row r="328" ht="16.5">
      <c r="A328" s="32"/>
    </row>
    <row r="329" ht="16.5">
      <c r="A329" s="32"/>
    </row>
    <row r="330" ht="16.5">
      <c r="A330" s="32"/>
    </row>
    <row r="331" ht="16.5">
      <c r="A331" s="32"/>
    </row>
    <row r="332" ht="16.5">
      <c r="A332" s="32"/>
    </row>
    <row r="333" ht="16.5">
      <c r="A333" s="32"/>
    </row>
    <row r="334" ht="16.5">
      <c r="A334" s="32"/>
    </row>
    <row r="335" ht="16.5">
      <c r="A335" s="32"/>
    </row>
    <row r="336" ht="16.5">
      <c r="A336" s="32"/>
    </row>
    <row r="337" ht="16.5">
      <c r="A337" s="32"/>
    </row>
    <row r="338" ht="16.5">
      <c r="A338" s="32"/>
    </row>
    <row r="339" ht="16.5">
      <c r="A339" s="32"/>
    </row>
    <row r="340" ht="16.5">
      <c r="A340" s="32"/>
    </row>
    <row r="341" ht="16.5">
      <c r="A341" s="32"/>
    </row>
    <row r="342" ht="16.5">
      <c r="A342" s="32"/>
    </row>
    <row r="343" ht="16.5">
      <c r="A343" s="32"/>
    </row>
    <row r="344" ht="16.5">
      <c r="A344" s="32"/>
    </row>
    <row r="345" ht="16.5">
      <c r="A345" s="32"/>
    </row>
    <row r="346" ht="16.5">
      <c r="A346" s="32"/>
    </row>
    <row r="347" ht="16.5">
      <c r="A347" s="32"/>
    </row>
    <row r="348" ht="16.5">
      <c r="A348" s="32"/>
    </row>
    <row r="349" ht="16.5">
      <c r="A349" s="32"/>
    </row>
    <row r="350" ht="16.5">
      <c r="A350" s="32"/>
    </row>
    <row r="351" ht="16.5">
      <c r="A351" s="32"/>
    </row>
    <row r="352" ht="16.5">
      <c r="A352" s="32"/>
    </row>
    <row r="353" ht="16.5">
      <c r="A353" s="32"/>
    </row>
    <row r="354" ht="16.5">
      <c r="A354" s="32"/>
    </row>
    <row r="355" ht="16.5">
      <c r="A355" s="32"/>
    </row>
    <row r="356" ht="16.5">
      <c r="A356" s="32"/>
    </row>
    <row r="357" ht="16.5">
      <c r="A357" s="32"/>
    </row>
    <row r="358" ht="16.5">
      <c r="A358" s="32"/>
    </row>
    <row r="359" ht="16.5">
      <c r="A359" s="32"/>
    </row>
    <row r="360" ht="16.5">
      <c r="A360" s="32"/>
    </row>
    <row r="361" ht="16.5">
      <c r="A361" s="32"/>
    </row>
    <row r="362" ht="16.5">
      <c r="A362" s="32"/>
    </row>
    <row r="363" ht="16.5">
      <c r="A363" s="32"/>
    </row>
    <row r="364" ht="16.5">
      <c r="A364" s="32"/>
    </row>
    <row r="365" ht="16.5">
      <c r="A365" s="32"/>
    </row>
    <row r="366" ht="16.5">
      <c r="A366" s="32"/>
    </row>
    <row r="367" ht="16.5">
      <c r="A367" s="32"/>
    </row>
    <row r="368" ht="16.5">
      <c r="A368" s="32"/>
    </row>
    <row r="369" ht="16.5">
      <c r="A369" s="32"/>
    </row>
    <row r="370" ht="16.5">
      <c r="A370" s="32"/>
    </row>
    <row r="371" ht="16.5">
      <c r="A371" s="32"/>
    </row>
    <row r="372" ht="16.5">
      <c r="A372" s="32"/>
    </row>
    <row r="373" ht="16.5">
      <c r="A373" s="32"/>
    </row>
    <row r="374" ht="16.5">
      <c r="A374" s="32"/>
    </row>
    <row r="375" ht="16.5">
      <c r="A375" s="32"/>
    </row>
    <row r="376" ht="16.5">
      <c r="A376" s="32"/>
    </row>
    <row r="377" ht="16.5">
      <c r="A377" s="32"/>
    </row>
    <row r="378" ht="16.5">
      <c r="A378" s="32"/>
    </row>
    <row r="379" ht="16.5">
      <c r="A379" s="32"/>
    </row>
    <row r="380" ht="16.5">
      <c r="A380" s="32"/>
    </row>
    <row r="381" ht="16.5">
      <c r="A381" s="32"/>
    </row>
    <row r="382" ht="16.5">
      <c r="A382" s="32"/>
    </row>
    <row r="383" ht="16.5">
      <c r="A383" s="32"/>
    </row>
    <row r="384" ht="16.5">
      <c r="A384" s="32"/>
    </row>
    <row r="385" ht="16.5">
      <c r="A385" s="32"/>
    </row>
    <row r="386" ht="16.5">
      <c r="A386" s="32"/>
    </row>
    <row r="387" ht="16.5">
      <c r="A387" s="32"/>
    </row>
    <row r="388" ht="16.5">
      <c r="A388" s="32"/>
    </row>
    <row r="389" ht="16.5">
      <c r="A389" s="32"/>
    </row>
    <row r="390" ht="16.5">
      <c r="A390" s="32"/>
    </row>
    <row r="391" ht="16.5">
      <c r="A391" s="32"/>
    </row>
    <row r="392" ht="16.5">
      <c r="A392" s="32"/>
    </row>
    <row r="393" ht="16.5">
      <c r="A393" s="32"/>
    </row>
    <row r="394" ht="16.5">
      <c r="A394" s="32"/>
    </row>
    <row r="395" ht="16.5">
      <c r="A395" s="32"/>
    </row>
    <row r="396" ht="16.5">
      <c r="A396" s="32"/>
    </row>
    <row r="397" ht="16.5">
      <c r="A397" s="32"/>
    </row>
    <row r="398" ht="16.5">
      <c r="A398" s="32"/>
    </row>
    <row r="399" ht="16.5">
      <c r="A399" s="32"/>
    </row>
    <row r="400" ht="16.5">
      <c r="A400" s="32"/>
    </row>
    <row r="401" ht="16.5">
      <c r="A401" s="32"/>
    </row>
    <row r="402" ht="16.5">
      <c r="A402" s="32"/>
    </row>
    <row r="403" ht="16.5">
      <c r="A403" s="32"/>
    </row>
    <row r="404" ht="16.5">
      <c r="A404" s="32"/>
    </row>
    <row r="405" ht="16.5">
      <c r="A405" s="32"/>
    </row>
    <row r="406" ht="16.5">
      <c r="A406" s="32"/>
    </row>
    <row r="407" ht="16.5">
      <c r="A407" s="32"/>
    </row>
    <row r="408" ht="16.5">
      <c r="A408" s="32"/>
    </row>
    <row r="409" ht="16.5">
      <c r="A409" s="32"/>
    </row>
    <row r="410" ht="16.5">
      <c r="A410" s="32"/>
    </row>
    <row r="411" ht="16.5">
      <c r="A411" s="32"/>
    </row>
    <row r="412" ht="16.5">
      <c r="A412" s="32"/>
    </row>
    <row r="413" ht="16.5">
      <c r="A413" s="32"/>
    </row>
    <row r="414" ht="16.5">
      <c r="A414" s="32"/>
    </row>
    <row r="415" ht="16.5">
      <c r="A415" s="32"/>
    </row>
    <row r="416" ht="16.5">
      <c r="A416" s="32"/>
    </row>
    <row r="417" ht="16.5">
      <c r="A417" s="32"/>
    </row>
    <row r="418" ht="16.5">
      <c r="A418" s="32"/>
    </row>
    <row r="419" ht="16.5">
      <c r="A419" s="32"/>
    </row>
    <row r="420" ht="16.5">
      <c r="A420" s="32"/>
    </row>
    <row r="421" ht="16.5">
      <c r="A421" s="32"/>
    </row>
    <row r="422" ht="16.5">
      <c r="A422" s="32"/>
    </row>
    <row r="423" ht="16.5">
      <c r="A423" s="32"/>
    </row>
    <row r="424" ht="16.5">
      <c r="A424" s="32"/>
    </row>
    <row r="425" ht="16.5">
      <c r="A425" s="32"/>
    </row>
    <row r="426" ht="16.5">
      <c r="A426" s="32"/>
    </row>
    <row r="427" ht="16.5">
      <c r="A427" s="32"/>
    </row>
    <row r="428" ht="16.5">
      <c r="A428" s="32"/>
    </row>
    <row r="429" ht="16.5">
      <c r="A429" s="32"/>
    </row>
    <row r="430" ht="16.5">
      <c r="A430" s="32"/>
    </row>
    <row r="431" ht="16.5">
      <c r="A431" s="32"/>
    </row>
    <row r="432" ht="16.5">
      <c r="A432" s="32"/>
    </row>
    <row r="433" ht="16.5">
      <c r="A433" s="32"/>
    </row>
    <row r="434" ht="16.5">
      <c r="A434" s="32"/>
    </row>
    <row r="435" ht="16.5">
      <c r="A435" s="32"/>
    </row>
    <row r="436" ht="16.5">
      <c r="A436" s="32"/>
    </row>
    <row r="437" ht="16.5">
      <c r="A437" s="32"/>
    </row>
    <row r="438" ht="16.5">
      <c r="A438" s="32"/>
    </row>
    <row r="439" ht="16.5">
      <c r="A439" s="32"/>
    </row>
    <row r="440" ht="16.5">
      <c r="A440" s="32"/>
    </row>
    <row r="441" ht="16.5">
      <c r="A441" s="32"/>
    </row>
    <row r="442" ht="16.5">
      <c r="A442" s="32"/>
    </row>
    <row r="443" ht="16.5">
      <c r="A443" s="32"/>
    </row>
    <row r="444" ht="16.5">
      <c r="A444" s="32"/>
    </row>
    <row r="445" ht="16.5">
      <c r="A445" s="32"/>
    </row>
    <row r="446" ht="16.5">
      <c r="A446" s="32"/>
    </row>
    <row r="447" ht="16.5">
      <c r="A447" s="32"/>
    </row>
    <row r="448" ht="16.5">
      <c r="A448" s="32"/>
    </row>
    <row r="449" ht="16.5">
      <c r="A449" s="32"/>
    </row>
    <row r="450" ht="16.5">
      <c r="A450" s="32"/>
    </row>
    <row r="451" ht="16.5">
      <c r="A451" s="32"/>
    </row>
    <row r="452" ht="16.5">
      <c r="A452" s="32"/>
    </row>
    <row r="453" ht="16.5">
      <c r="A453" s="32"/>
    </row>
    <row r="454" ht="16.5">
      <c r="A454" s="32"/>
    </row>
    <row r="455" ht="16.5">
      <c r="A455" s="32"/>
    </row>
    <row r="456" ht="16.5">
      <c r="A456" s="32"/>
    </row>
    <row r="457" ht="16.5">
      <c r="A457" s="32"/>
    </row>
    <row r="458" ht="16.5">
      <c r="A458" s="32"/>
    </row>
    <row r="459" ht="16.5">
      <c r="A459" s="32"/>
    </row>
    <row r="460" ht="16.5">
      <c r="A460" s="32"/>
    </row>
    <row r="461" ht="16.5">
      <c r="A461" s="32"/>
    </row>
    <row r="462" ht="16.5">
      <c r="A462" s="32"/>
    </row>
    <row r="463" ht="16.5">
      <c r="A463" s="32"/>
    </row>
    <row r="464" ht="16.5">
      <c r="A464" s="32"/>
    </row>
    <row r="465" ht="16.5">
      <c r="A465" s="32"/>
    </row>
    <row r="466" ht="16.5">
      <c r="A466" s="32"/>
    </row>
    <row r="467" ht="16.5">
      <c r="A467" s="32"/>
    </row>
    <row r="468" ht="16.5">
      <c r="A468" s="32"/>
    </row>
    <row r="469" ht="16.5">
      <c r="A469" s="32"/>
    </row>
    <row r="470" ht="16.5">
      <c r="A470" s="32"/>
    </row>
    <row r="471" ht="16.5">
      <c r="A471" s="32"/>
    </row>
    <row r="472" ht="16.5">
      <c r="A472" s="32"/>
    </row>
    <row r="473" ht="16.5">
      <c r="A473" s="32"/>
    </row>
    <row r="474" ht="16.5">
      <c r="A474" s="32"/>
    </row>
    <row r="475" ht="16.5">
      <c r="A475" s="32"/>
    </row>
    <row r="476" ht="16.5">
      <c r="A476" s="32"/>
    </row>
    <row r="477" ht="16.5">
      <c r="A477" s="32"/>
    </row>
    <row r="478" ht="16.5">
      <c r="A478" s="32"/>
    </row>
    <row r="479" ht="16.5">
      <c r="A479" s="32"/>
    </row>
    <row r="480" ht="16.5">
      <c r="A480" s="32"/>
    </row>
    <row r="481" ht="16.5">
      <c r="A481" s="32"/>
    </row>
    <row r="482" ht="16.5">
      <c r="A482" s="32"/>
    </row>
    <row r="483" ht="16.5">
      <c r="A483" s="32"/>
    </row>
    <row r="484" ht="16.5">
      <c r="A484" s="32"/>
    </row>
    <row r="485" ht="16.5">
      <c r="A485" s="32"/>
    </row>
    <row r="486" ht="16.5">
      <c r="A486" s="32"/>
    </row>
    <row r="487" ht="16.5">
      <c r="A487" s="32"/>
    </row>
    <row r="488" ht="16.5">
      <c r="A488" s="32"/>
    </row>
    <row r="489" ht="16.5">
      <c r="A489" s="32"/>
    </row>
    <row r="490" ht="16.5">
      <c r="A490" s="32"/>
    </row>
    <row r="491" ht="16.5">
      <c r="A491" s="32"/>
    </row>
    <row r="492" ht="16.5">
      <c r="A492" s="32"/>
    </row>
    <row r="493" ht="16.5">
      <c r="A493" s="32"/>
    </row>
    <row r="494" ht="16.5">
      <c r="A494" s="32"/>
    </row>
    <row r="495" ht="16.5">
      <c r="A495" s="32"/>
    </row>
    <row r="496" ht="16.5">
      <c r="A496" s="32"/>
    </row>
    <row r="497" ht="16.5">
      <c r="A497" s="32"/>
    </row>
    <row r="498" ht="16.5">
      <c r="A498" s="32"/>
    </row>
    <row r="499" ht="16.5">
      <c r="A499" s="32"/>
    </row>
    <row r="500" ht="16.5">
      <c r="A500" s="32"/>
    </row>
    <row r="501" ht="16.5">
      <c r="A501" s="32"/>
    </row>
    <row r="502" ht="16.5">
      <c r="A502" s="32"/>
    </row>
    <row r="503" ht="16.5">
      <c r="A503" s="32"/>
    </row>
    <row r="504" ht="16.5">
      <c r="A504" s="32"/>
    </row>
    <row r="505" ht="16.5">
      <c r="A505" s="32"/>
    </row>
    <row r="506" ht="16.5">
      <c r="A506" s="32"/>
    </row>
    <row r="507" ht="16.5">
      <c r="A507" s="32"/>
    </row>
    <row r="508" ht="16.5">
      <c r="A508" s="32"/>
    </row>
    <row r="509" ht="16.5">
      <c r="A509" s="32"/>
    </row>
    <row r="510" ht="16.5">
      <c r="A510" s="32"/>
    </row>
    <row r="511" ht="16.5">
      <c r="A511" s="32"/>
    </row>
    <row r="512" ht="16.5">
      <c r="A512" s="32"/>
    </row>
    <row r="513" ht="16.5">
      <c r="A513" s="32"/>
    </row>
    <row r="514" ht="16.5">
      <c r="A514" s="32"/>
    </row>
    <row r="515" ht="16.5">
      <c r="A515" s="32"/>
    </row>
    <row r="516" ht="16.5">
      <c r="A516" s="32"/>
    </row>
    <row r="517" ht="16.5">
      <c r="A517" s="32"/>
    </row>
    <row r="518" ht="16.5">
      <c r="A518" s="32"/>
    </row>
    <row r="519" ht="16.5">
      <c r="A519" s="32"/>
    </row>
    <row r="520" ht="16.5">
      <c r="A520" s="32"/>
    </row>
    <row r="521" ht="16.5">
      <c r="A521" s="32"/>
    </row>
    <row r="522" ht="16.5">
      <c r="A522" s="32"/>
    </row>
    <row r="523" ht="16.5">
      <c r="A523" s="32"/>
    </row>
    <row r="524" ht="16.5">
      <c r="A524" s="32"/>
    </row>
    <row r="525" ht="16.5">
      <c r="A525" s="32"/>
    </row>
    <row r="526" ht="16.5">
      <c r="A526" s="32"/>
    </row>
    <row r="527" ht="16.5">
      <c r="A527" s="32"/>
    </row>
    <row r="528" ht="16.5">
      <c r="A528" s="32"/>
    </row>
    <row r="529" ht="16.5">
      <c r="A529" s="32"/>
    </row>
    <row r="530" ht="16.5">
      <c r="A530" s="32"/>
    </row>
    <row r="531" ht="16.5">
      <c r="A531" s="32"/>
    </row>
    <row r="532" ht="16.5">
      <c r="A532" s="32"/>
    </row>
    <row r="533" ht="16.5">
      <c r="A533" s="32"/>
    </row>
    <row r="534" ht="16.5">
      <c r="A534" s="32"/>
    </row>
    <row r="535" ht="16.5">
      <c r="A535" s="32"/>
    </row>
    <row r="536" ht="16.5">
      <c r="A536" s="32"/>
    </row>
    <row r="537" ht="16.5">
      <c r="A537" s="32"/>
    </row>
    <row r="538" ht="16.5">
      <c r="A538" s="32"/>
    </row>
    <row r="539" ht="16.5">
      <c r="A539" s="32"/>
    </row>
    <row r="540" ht="16.5">
      <c r="A540" s="32"/>
    </row>
    <row r="541" ht="16.5">
      <c r="A541" s="32"/>
    </row>
    <row r="542" ht="16.5">
      <c r="A542" s="32"/>
    </row>
    <row r="543" ht="16.5">
      <c r="A543" s="32"/>
    </row>
    <row r="544" ht="16.5">
      <c r="A544" s="32"/>
    </row>
    <row r="545" ht="16.5">
      <c r="A545" s="32"/>
    </row>
    <row r="546" ht="16.5">
      <c r="A546" s="32"/>
    </row>
    <row r="547" ht="16.5">
      <c r="A547" s="32"/>
    </row>
    <row r="548" ht="16.5">
      <c r="A548" s="32"/>
    </row>
    <row r="549" ht="16.5">
      <c r="A549" s="32"/>
    </row>
    <row r="550" ht="16.5">
      <c r="A550" s="32"/>
    </row>
    <row r="551" ht="16.5">
      <c r="A551" s="32"/>
    </row>
    <row r="552" ht="16.5">
      <c r="A552" s="32"/>
    </row>
    <row r="553" ht="16.5">
      <c r="A553" s="32"/>
    </row>
    <row r="554" ht="16.5">
      <c r="A554" s="32"/>
    </row>
    <row r="555" ht="16.5">
      <c r="A555" s="32"/>
    </row>
    <row r="556" ht="16.5">
      <c r="A556" s="32"/>
    </row>
  </sheetData>
  <mergeCells count="3">
    <mergeCell ref="A11:F11"/>
    <mergeCell ref="A12:F12"/>
    <mergeCell ref="I12:AV12"/>
  </mergeCells>
  <hyperlinks>
    <hyperlink ref="A311" r:id="rId1" display="_ftnref4"/>
    <hyperlink ref="A310" r:id="rId2" display="_ftnref3"/>
  </hyperlinks>
  <printOptions/>
  <pageMargins left="0.5905511811023623" right="0" top="0.3937007874015748" bottom="0.3937007874015748" header="0.5118110236220472" footer="0.5118110236220472"/>
  <pageSetup horizontalDpi="300" verticalDpi="300" orientation="portrait" paperSize="9" scale="9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69"/>
  <sheetViews>
    <sheetView view="pageBreakPreview" zoomScale="60" workbookViewId="0" topLeftCell="A1">
      <selection activeCell="BH10" sqref="BH10"/>
    </sheetView>
  </sheetViews>
  <sheetFormatPr defaultColWidth="9.00390625" defaultRowHeight="12.75"/>
  <cols>
    <col min="1" max="1" width="12.375" style="110" customWidth="1"/>
    <col min="2" max="2" width="10.875" style="110" customWidth="1"/>
    <col min="3" max="3" width="46.875" style="57" customWidth="1"/>
    <col min="4" max="4" width="12.25390625" style="57" customWidth="1"/>
    <col min="5" max="5" width="15.25390625" style="57" hidden="1" customWidth="1"/>
    <col min="6" max="6" width="24.625" style="57" customWidth="1"/>
    <col min="7" max="7" width="13.00390625" style="147" hidden="1" customWidth="1"/>
    <col min="8" max="48" width="13.75390625" style="147" hidden="1" customWidth="1"/>
    <col min="49" max="50" width="0" style="147" hidden="1" customWidth="1"/>
    <col min="51" max="52" width="13.75390625" style="147" hidden="1" customWidth="1"/>
    <col min="53" max="53" width="15.625" style="147" hidden="1" customWidth="1"/>
    <col min="54" max="16384" width="9.125" style="57" customWidth="1"/>
  </cols>
  <sheetData>
    <row r="1" spans="3:53" ht="15" customHeight="1">
      <c r="C1" s="58"/>
      <c r="D1" s="71" t="s">
        <v>687</v>
      </c>
      <c r="E1" s="71"/>
      <c r="F1" s="71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Y1" s="138"/>
      <c r="AZ1" s="138"/>
      <c r="BA1" s="138"/>
    </row>
    <row r="2" spans="3:53" ht="15" customHeight="1">
      <c r="C2" s="58"/>
      <c r="D2" s="71" t="s">
        <v>606</v>
      </c>
      <c r="E2" s="71"/>
      <c r="F2" s="71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Y2" s="138"/>
      <c r="AZ2" s="138"/>
      <c r="BA2" s="138"/>
    </row>
    <row r="3" spans="3:53" ht="15" customHeight="1">
      <c r="C3" s="121"/>
      <c r="D3" s="71" t="s">
        <v>607</v>
      </c>
      <c r="E3" s="71"/>
      <c r="F3" s="71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Y3" s="138"/>
      <c r="AZ3" s="138"/>
      <c r="BA3" s="138"/>
    </row>
    <row r="4" spans="3:53" ht="15" customHeight="1">
      <c r="C4" s="58"/>
      <c r="D4" s="71" t="s">
        <v>691</v>
      </c>
      <c r="E4" s="71"/>
      <c r="F4" s="71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Y4" s="138"/>
      <c r="AZ4" s="138"/>
      <c r="BA4" s="138"/>
    </row>
    <row r="5" spans="3:53" ht="15" customHeight="1">
      <c r="C5" s="58"/>
      <c r="D5" s="71"/>
      <c r="E5" s="71"/>
      <c r="F5" s="71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Y5" s="138"/>
      <c r="AZ5" s="138"/>
      <c r="BA5" s="138"/>
    </row>
    <row r="6" spans="3:53" ht="15" customHeight="1">
      <c r="C6" s="58"/>
      <c r="D6" s="71" t="s">
        <v>608</v>
      </c>
      <c r="E6" s="71"/>
      <c r="F6" s="71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Y6" s="138"/>
      <c r="AZ6" s="138"/>
      <c r="BA6" s="138"/>
    </row>
    <row r="7" spans="3:53" ht="15" customHeight="1">
      <c r="C7" s="58"/>
      <c r="D7" s="71" t="s">
        <v>606</v>
      </c>
      <c r="E7" s="71"/>
      <c r="F7" s="71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Y7" s="138"/>
      <c r="AZ7" s="138"/>
      <c r="BA7" s="138"/>
    </row>
    <row r="8" spans="3:53" ht="15" customHeight="1">
      <c r="C8" s="58"/>
      <c r="D8" s="71" t="s">
        <v>607</v>
      </c>
      <c r="E8" s="71"/>
      <c r="F8" s="71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Y8" s="138"/>
      <c r="AZ8" s="138"/>
      <c r="BA8" s="138"/>
    </row>
    <row r="9" spans="3:53" ht="15" customHeight="1">
      <c r="C9" s="58"/>
      <c r="D9" s="71" t="s">
        <v>609</v>
      </c>
      <c r="E9" s="71"/>
      <c r="F9" s="71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Y9" s="138"/>
      <c r="AZ9" s="138"/>
      <c r="BA9" s="138"/>
    </row>
    <row r="10" spans="1:7" ht="66.75" customHeight="1" thickBot="1">
      <c r="A10" s="253" t="s">
        <v>490</v>
      </c>
      <c r="B10" s="253"/>
      <c r="C10" s="253"/>
      <c r="D10" s="253"/>
      <c r="E10" s="253"/>
      <c r="F10" s="125"/>
      <c r="G10" s="213"/>
    </row>
    <row r="11" spans="1:74" s="61" customFormat="1" ht="56.25" customHeight="1" thickBot="1">
      <c r="A11" s="89" t="s">
        <v>494</v>
      </c>
      <c r="B11" s="59" t="s">
        <v>356</v>
      </c>
      <c r="C11" s="254" t="s">
        <v>281</v>
      </c>
      <c r="D11" s="255"/>
      <c r="E11" s="1" t="s">
        <v>72</v>
      </c>
      <c r="F11" s="1" t="s">
        <v>72</v>
      </c>
      <c r="G11" s="153" t="s">
        <v>555</v>
      </c>
      <c r="H11" s="163" t="s">
        <v>438</v>
      </c>
      <c r="I11" s="164" t="s">
        <v>674</v>
      </c>
      <c r="J11" s="165" t="s">
        <v>437</v>
      </c>
      <c r="K11" s="165" t="s">
        <v>447</v>
      </c>
      <c r="L11" s="165" t="s">
        <v>635</v>
      </c>
      <c r="M11" s="226" t="s">
        <v>636</v>
      </c>
      <c r="N11" s="163" t="s">
        <v>669</v>
      </c>
      <c r="O11" s="231" t="s">
        <v>681</v>
      </c>
      <c r="P11" s="214" t="s">
        <v>283</v>
      </c>
      <c r="Q11" s="214" t="s">
        <v>283</v>
      </c>
      <c r="R11" s="214" t="s">
        <v>283</v>
      </c>
      <c r="S11" s="214"/>
      <c r="T11" s="214" t="s">
        <v>512</v>
      </c>
      <c r="U11" s="214" t="s">
        <v>513</v>
      </c>
      <c r="V11" s="214" t="s">
        <v>514</v>
      </c>
      <c r="W11" s="214" t="s">
        <v>515</v>
      </c>
      <c r="X11" s="214" t="s">
        <v>516</v>
      </c>
      <c r="Y11" s="214" t="s">
        <v>517</v>
      </c>
      <c r="Z11" s="214" t="s">
        <v>518</v>
      </c>
      <c r="AA11" s="215" t="s">
        <v>519</v>
      </c>
      <c r="AB11" s="214" t="s">
        <v>520</v>
      </c>
      <c r="AC11" s="214" t="s">
        <v>521</v>
      </c>
      <c r="AD11" s="153" t="s">
        <v>498</v>
      </c>
      <c r="AE11" s="153" t="s">
        <v>498</v>
      </c>
      <c r="AF11" s="153" t="s">
        <v>500</v>
      </c>
      <c r="AG11" s="153" t="s">
        <v>502</v>
      </c>
      <c r="AH11" s="153" t="s">
        <v>493</v>
      </c>
      <c r="AI11" s="153" t="s">
        <v>484</v>
      </c>
      <c r="AJ11" s="153" t="s">
        <v>439</v>
      </c>
      <c r="AK11" s="153" t="s">
        <v>436</v>
      </c>
      <c r="AL11" s="153" t="s">
        <v>437</v>
      </c>
      <c r="AM11" s="153" t="s">
        <v>472</v>
      </c>
      <c r="AN11" s="153" t="s">
        <v>447</v>
      </c>
      <c r="AO11" s="153" t="s">
        <v>440</v>
      </c>
      <c r="AP11" s="153" t="s">
        <v>473</v>
      </c>
      <c r="AQ11" s="153" t="s">
        <v>441</v>
      </c>
      <c r="AR11" s="153" t="s">
        <v>442</v>
      </c>
      <c r="AS11" s="153" t="s">
        <v>443</v>
      </c>
      <c r="AT11" s="153" t="s">
        <v>444</v>
      </c>
      <c r="AU11" s="153" t="s">
        <v>445</v>
      </c>
      <c r="AV11" s="153" t="s">
        <v>590</v>
      </c>
      <c r="AW11" s="216"/>
      <c r="AX11" s="216"/>
      <c r="AY11" s="153" t="s">
        <v>602</v>
      </c>
      <c r="AZ11" s="153" t="s">
        <v>603</v>
      </c>
      <c r="BA11" s="153" t="s">
        <v>601</v>
      </c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</row>
    <row r="12" spans="1:53" s="62" customFormat="1" ht="19.5" customHeight="1">
      <c r="A12" s="250" t="s">
        <v>140</v>
      </c>
      <c r="B12" s="251"/>
      <c r="C12" s="251"/>
      <c r="D12" s="252"/>
      <c r="E12" s="86">
        <f>SUM(E13:E19)</f>
        <v>121395</v>
      </c>
      <c r="F12" s="86">
        <f>SUM(F13:F19)</f>
        <v>122314</v>
      </c>
      <c r="G12" s="144">
        <f>SUM(G13:G19)</f>
        <v>919</v>
      </c>
      <c r="H12" s="144">
        <f>SUM(H13:H19)</f>
        <v>0</v>
      </c>
      <c r="I12" s="144">
        <f aca="true" t="shared" si="0" ref="I12:AC12">SUM(I13:I19)</f>
        <v>195</v>
      </c>
      <c r="J12" s="144">
        <f t="shared" si="0"/>
        <v>0</v>
      </c>
      <c r="K12" s="144">
        <f t="shared" si="0"/>
        <v>734</v>
      </c>
      <c r="L12" s="144">
        <f t="shared" si="0"/>
        <v>-10</v>
      </c>
      <c r="M12" s="144">
        <f t="shared" si="0"/>
        <v>0</v>
      </c>
      <c r="N12" s="144">
        <f t="shared" si="0"/>
        <v>0</v>
      </c>
      <c r="O12" s="144">
        <f>SUM(O13:O19)</f>
        <v>0</v>
      </c>
      <c r="P12" s="144">
        <f t="shared" si="0"/>
        <v>0</v>
      </c>
      <c r="Q12" s="144">
        <f t="shared" si="0"/>
        <v>0</v>
      </c>
      <c r="R12" s="144">
        <f t="shared" si="0"/>
        <v>0</v>
      </c>
      <c r="S12" s="144">
        <f t="shared" si="0"/>
        <v>0</v>
      </c>
      <c r="T12" s="144">
        <f t="shared" si="0"/>
        <v>0</v>
      </c>
      <c r="U12" s="144">
        <f t="shared" si="0"/>
        <v>0</v>
      </c>
      <c r="V12" s="144">
        <f t="shared" si="0"/>
        <v>0</v>
      </c>
      <c r="W12" s="144">
        <f t="shared" si="0"/>
        <v>0</v>
      </c>
      <c r="X12" s="144">
        <f t="shared" si="0"/>
        <v>0</v>
      </c>
      <c r="Y12" s="144">
        <f t="shared" si="0"/>
        <v>0</v>
      </c>
      <c r="Z12" s="144">
        <f t="shared" si="0"/>
        <v>0</v>
      </c>
      <c r="AA12" s="144">
        <f t="shared" si="0"/>
        <v>0</v>
      </c>
      <c r="AB12" s="144">
        <f t="shared" si="0"/>
        <v>0</v>
      </c>
      <c r="AC12" s="144">
        <f t="shared" si="0"/>
        <v>0</v>
      </c>
      <c r="AD12" s="144">
        <f aca="true" t="shared" si="1" ref="AD12:AV12">SUM(AD13:AD19)</f>
        <v>0</v>
      </c>
      <c r="AE12" s="144">
        <f t="shared" si="1"/>
        <v>0</v>
      </c>
      <c r="AF12" s="144">
        <f t="shared" si="1"/>
        <v>0</v>
      </c>
      <c r="AG12" s="144">
        <f t="shared" si="1"/>
        <v>0</v>
      </c>
      <c r="AH12" s="144">
        <f t="shared" si="1"/>
        <v>0</v>
      </c>
      <c r="AI12" s="144">
        <f t="shared" si="1"/>
        <v>0</v>
      </c>
      <c r="AJ12" s="86">
        <f t="shared" si="1"/>
        <v>0</v>
      </c>
      <c r="AK12" s="86">
        <f t="shared" si="1"/>
        <v>0</v>
      </c>
      <c r="AL12" s="86">
        <f t="shared" si="1"/>
        <v>0</v>
      </c>
      <c r="AM12" s="86">
        <f t="shared" si="1"/>
        <v>0</v>
      </c>
      <c r="AN12" s="86">
        <f t="shared" si="1"/>
        <v>0</v>
      </c>
      <c r="AO12" s="86">
        <f t="shared" si="1"/>
        <v>0</v>
      </c>
      <c r="AP12" s="86">
        <f t="shared" si="1"/>
        <v>0</v>
      </c>
      <c r="AQ12" s="86">
        <f t="shared" si="1"/>
        <v>0</v>
      </c>
      <c r="AR12" s="86">
        <f t="shared" si="1"/>
        <v>0</v>
      </c>
      <c r="AS12" s="86">
        <f t="shared" si="1"/>
        <v>0</v>
      </c>
      <c r="AT12" s="86">
        <f t="shared" si="1"/>
        <v>0</v>
      </c>
      <c r="AU12" s="86">
        <f t="shared" si="1"/>
        <v>0</v>
      </c>
      <c r="AV12" s="86">
        <f t="shared" si="1"/>
        <v>0</v>
      </c>
      <c r="AW12" s="217"/>
      <c r="AX12" s="217"/>
      <c r="AY12" s="86">
        <f>SUM(AY13:AY19)</f>
        <v>125936.30000000002</v>
      </c>
      <c r="AZ12" s="86">
        <f>SUM(AZ13:AZ19)</f>
        <v>125874</v>
      </c>
      <c r="BA12" s="86">
        <f>SUM(BA13:BA19)</f>
        <v>-62.299999999999955</v>
      </c>
    </row>
    <row r="13" spans="1:53" ht="16.5">
      <c r="A13" s="109" t="s">
        <v>488</v>
      </c>
      <c r="B13" s="111" t="s">
        <v>185</v>
      </c>
      <c r="C13" s="248" t="s">
        <v>186</v>
      </c>
      <c r="D13" s="249"/>
      <c r="E13" s="87">
        <v>101101</v>
      </c>
      <c r="F13" s="87">
        <f>E13+G13</f>
        <v>98290</v>
      </c>
      <c r="G13" s="87">
        <f aca="true" t="shared" si="2" ref="G13:G19">SUM(H13:AV13)</f>
        <v>-2811</v>
      </c>
      <c r="H13" s="87"/>
      <c r="I13" s="87">
        <v>195</v>
      </c>
      <c r="J13" s="87"/>
      <c r="K13" s="87"/>
      <c r="L13" s="87">
        <v>-10</v>
      </c>
      <c r="M13" s="87">
        <v>-2996</v>
      </c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Y13" s="87">
        <v>100931</v>
      </c>
      <c r="AZ13" s="87">
        <v>101101</v>
      </c>
      <c r="BA13" s="87">
        <f>AZ13-AY13</f>
        <v>170</v>
      </c>
    </row>
    <row r="14" spans="1:53" ht="16.5">
      <c r="A14" s="109" t="s">
        <v>488</v>
      </c>
      <c r="B14" s="111" t="s">
        <v>204</v>
      </c>
      <c r="C14" s="248" t="s">
        <v>406</v>
      </c>
      <c r="D14" s="249"/>
      <c r="E14" s="87">
        <v>400</v>
      </c>
      <c r="F14" s="87">
        <f aca="true" t="shared" si="3" ref="F14:F31">E14+G14</f>
        <v>400</v>
      </c>
      <c r="G14" s="87">
        <f t="shared" si="2"/>
        <v>0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Y14" s="87">
        <v>400</v>
      </c>
      <c r="AZ14" s="87">
        <v>400</v>
      </c>
      <c r="BA14" s="87">
        <f aca="true" t="shared" si="4" ref="BA14:BA79">AZ14-AY14</f>
        <v>0</v>
      </c>
    </row>
    <row r="15" spans="1:53" ht="31.5" customHeight="1">
      <c r="A15" s="111" t="s">
        <v>488</v>
      </c>
      <c r="B15" s="111" t="s">
        <v>208</v>
      </c>
      <c r="C15" s="248" t="s">
        <v>209</v>
      </c>
      <c r="D15" s="249"/>
      <c r="E15" s="87"/>
      <c r="F15" s="87">
        <f t="shared" si="3"/>
        <v>2996</v>
      </c>
      <c r="G15" s="87">
        <f>SUM(H15:AV15)</f>
        <v>2996</v>
      </c>
      <c r="H15" s="87"/>
      <c r="I15" s="87"/>
      <c r="J15" s="87"/>
      <c r="K15" s="87"/>
      <c r="L15" s="87"/>
      <c r="M15" s="87">
        <v>2996</v>
      </c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Y15" s="87">
        <v>6479</v>
      </c>
      <c r="AZ15" s="87">
        <v>6479</v>
      </c>
      <c r="BA15" s="87">
        <f>AZ15-AY15</f>
        <v>0</v>
      </c>
    </row>
    <row r="16" spans="1:53" ht="16.5">
      <c r="A16" s="109" t="s">
        <v>488</v>
      </c>
      <c r="B16" s="111" t="s">
        <v>216</v>
      </c>
      <c r="C16" s="248" t="s">
        <v>217</v>
      </c>
      <c r="D16" s="249"/>
      <c r="E16" s="87">
        <v>162.1</v>
      </c>
      <c r="F16" s="87">
        <f t="shared" si="3"/>
        <v>162.1</v>
      </c>
      <c r="G16" s="87">
        <f t="shared" si="2"/>
        <v>0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Y16" s="87">
        <v>162.1</v>
      </c>
      <c r="AZ16" s="87">
        <v>162.1</v>
      </c>
      <c r="BA16" s="87">
        <f t="shared" si="4"/>
        <v>0</v>
      </c>
    </row>
    <row r="17" spans="1:53" ht="16.5">
      <c r="A17" s="109" t="s">
        <v>488</v>
      </c>
      <c r="B17" s="111" t="s">
        <v>235</v>
      </c>
      <c r="C17" s="248" t="s">
        <v>236</v>
      </c>
      <c r="D17" s="249"/>
      <c r="E17" s="87">
        <v>26.3</v>
      </c>
      <c r="F17" s="87">
        <f t="shared" si="3"/>
        <v>26.3</v>
      </c>
      <c r="G17" s="87">
        <f t="shared" si="2"/>
        <v>0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Y17" s="87">
        <v>26.3</v>
      </c>
      <c r="AZ17" s="87">
        <v>26.3</v>
      </c>
      <c r="BA17" s="87">
        <f t="shared" si="4"/>
        <v>0</v>
      </c>
    </row>
    <row r="18" spans="1:53" ht="16.5">
      <c r="A18" s="109" t="s">
        <v>488</v>
      </c>
      <c r="B18" s="112" t="s">
        <v>239</v>
      </c>
      <c r="C18" s="248" t="s">
        <v>240</v>
      </c>
      <c r="D18" s="249"/>
      <c r="E18" s="87">
        <v>1280</v>
      </c>
      <c r="F18" s="87">
        <f t="shared" si="3"/>
        <v>1330</v>
      </c>
      <c r="G18" s="87">
        <f t="shared" si="2"/>
        <v>50</v>
      </c>
      <c r="H18" s="87"/>
      <c r="I18" s="87"/>
      <c r="J18" s="87"/>
      <c r="K18" s="87">
        <v>50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Y18" s="87">
        <v>1512.3</v>
      </c>
      <c r="AZ18" s="87">
        <v>1280</v>
      </c>
      <c r="BA18" s="87">
        <f t="shared" si="4"/>
        <v>-232.29999999999995</v>
      </c>
    </row>
    <row r="19" spans="1:53" ht="30.75" customHeight="1">
      <c r="A19" s="109" t="s">
        <v>488</v>
      </c>
      <c r="B19" s="112" t="s">
        <v>249</v>
      </c>
      <c r="C19" s="248" t="s">
        <v>250</v>
      </c>
      <c r="D19" s="249"/>
      <c r="E19" s="87">
        <v>18425.6</v>
      </c>
      <c r="F19" s="87">
        <f t="shared" si="3"/>
        <v>19109.6</v>
      </c>
      <c r="G19" s="87">
        <f t="shared" si="2"/>
        <v>684</v>
      </c>
      <c r="H19" s="87"/>
      <c r="I19" s="87"/>
      <c r="J19" s="87"/>
      <c r="K19" s="87">
        <v>684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Y19" s="87">
        <v>16425.6</v>
      </c>
      <c r="AZ19" s="87">
        <v>16425.6</v>
      </c>
      <c r="BA19" s="87">
        <f t="shared" si="4"/>
        <v>0</v>
      </c>
    </row>
    <row r="20" spans="1:53" s="62" customFormat="1" ht="16.5">
      <c r="A20" s="250" t="s">
        <v>141</v>
      </c>
      <c r="B20" s="251"/>
      <c r="C20" s="251"/>
      <c r="D20" s="252"/>
      <c r="E20" s="86">
        <f>SUM(E21)</f>
        <v>8097</v>
      </c>
      <c r="F20" s="86">
        <f aca="true" t="shared" si="5" ref="F20:AV20">SUM(F21)</f>
        <v>9843</v>
      </c>
      <c r="G20" s="86">
        <f t="shared" si="5"/>
        <v>1746</v>
      </c>
      <c r="H20" s="86">
        <f t="shared" si="5"/>
        <v>0</v>
      </c>
      <c r="I20" s="86">
        <f t="shared" si="5"/>
        <v>0</v>
      </c>
      <c r="J20" s="86">
        <f t="shared" si="5"/>
        <v>0</v>
      </c>
      <c r="K20" s="86">
        <f t="shared" si="5"/>
        <v>0</v>
      </c>
      <c r="L20" s="86">
        <f t="shared" si="5"/>
        <v>0</v>
      </c>
      <c r="M20" s="86">
        <f t="shared" si="5"/>
        <v>0</v>
      </c>
      <c r="N20" s="86">
        <f t="shared" si="5"/>
        <v>0</v>
      </c>
      <c r="O20" s="86">
        <f t="shared" si="5"/>
        <v>0</v>
      </c>
      <c r="P20" s="86">
        <f t="shared" si="5"/>
        <v>0</v>
      </c>
      <c r="Q20" s="86">
        <f t="shared" si="5"/>
        <v>0</v>
      </c>
      <c r="R20" s="86">
        <f t="shared" si="5"/>
        <v>1746</v>
      </c>
      <c r="S20" s="86">
        <f t="shared" si="5"/>
        <v>0</v>
      </c>
      <c r="T20" s="86">
        <f t="shared" si="5"/>
        <v>0</v>
      </c>
      <c r="U20" s="86">
        <f t="shared" si="5"/>
        <v>0</v>
      </c>
      <c r="V20" s="86">
        <f t="shared" si="5"/>
        <v>0</v>
      </c>
      <c r="W20" s="86">
        <f t="shared" si="5"/>
        <v>0</v>
      </c>
      <c r="X20" s="86">
        <f t="shared" si="5"/>
        <v>0</v>
      </c>
      <c r="Y20" s="86">
        <f t="shared" si="5"/>
        <v>0</v>
      </c>
      <c r="Z20" s="86">
        <f t="shared" si="5"/>
        <v>0</v>
      </c>
      <c r="AA20" s="86">
        <f t="shared" si="5"/>
        <v>0</v>
      </c>
      <c r="AB20" s="86">
        <f t="shared" si="5"/>
        <v>0</v>
      </c>
      <c r="AC20" s="86">
        <f t="shared" si="5"/>
        <v>0</v>
      </c>
      <c r="AD20" s="86">
        <f t="shared" si="5"/>
        <v>0</v>
      </c>
      <c r="AE20" s="86">
        <f t="shared" si="5"/>
        <v>0</v>
      </c>
      <c r="AF20" s="86">
        <f t="shared" si="5"/>
        <v>0</v>
      </c>
      <c r="AG20" s="86">
        <f t="shared" si="5"/>
        <v>0</v>
      </c>
      <c r="AH20" s="86">
        <f t="shared" si="5"/>
        <v>0</v>
      </c>
      <c r="AI20" s="86">
        <f t="shared" si="5"/>
        <v>0</v>
      </c>
      <c r="AJ20" s="86">
        <f t="shared" si="5"/>
        <v>0</v>
      </c>
      <c r="AK20" s="86">
        <f t="shared" si="5"/>
        <v>0</v>
      </c>
      <c r="AL20" s="86">
        <f t="shared" si="5"/>
        <v>0</v>
      </c>
      <c r="AM20" s="86">
        <f t="shared" si="5"/>
        <v>0</v>
      </c>
      <c r="AN20" s="86">
        <f t="shared" si="5"/>
        <v>0</v>
      </c>
      <c r="AO20" s="86">
        <f t="shared" si="5"/>
        <v>0</v>
      </c>
      <c r="AP20" s="86">
        <f t="shared" si="5"/>
        <v>0</v>
      </c>
      <c r="AQ20" s="86">
        <f t="shared" si="5"/>
        <v>0</v>
      </c>
      <c r="AR20" s="86">
        <f t="shared" si="5"/>
        <v>0</v>
      </c>
      <c r="AS20" s="86">
        <f t="shared" si="5"/>
        <v>0</v>
      </c>
      <c r="AT20" s="86">
        <f t="shared" si="5"/>
        <v>0</v>
      </c>
      <c r="AU20" s="86">
        <f t="shared" si="5"/>
        <v>0</v>
      </c>
      <c r="AV20" s="86">
        <f t="shared" si="5"/>
        <v>0</v>
      </c>
      <c r="AW20" s="217"/>
      <c r="AX20" s="217"/>
      <c r="AY20" s="86">
        <f>SUM(AY21)</f>
        <v>8097</v>
      </c>
      <c r="AZ20" s="86">
        <f>SUM(AZ21)</f>
        <v>8097</v>
      </c>
      <c r="BA20" s="148">
        <f t="shared" si="4"/>
        <v>0</v>
      </c>
    </row>
    <row r="21" spans="1:53" ht="16.5">
      <c r="A21" s="111" t="s">
        <v>543</v>
      </c>
      <c r="B21" s="111" t="s">
        <v>185</v>
      </c>
      <c r="C21" s="248" t="s">
        <v>186</v>
      </c>
      <c r="D21" s="249"/>
      <c r="E21" s="87">
        <v>8097</v>
      </c>
      <c r="F21" s="87">
        <f t="shared" si="3"/>
        <v>9843</v>
      </c>
      <c r="G21" s="87">
        <f>SUM(H21:AV21)</f>
        <v>1746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>
        <v>1746</v>
      </c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Y21" s="87">
        <v>8097</v>
      </c>
      <c r="AZ21" s="87">
        <v>8097</v>
      </c>
      <c r="BA21" s="87">
        <f t="shared" si="4"/>
        <v>0</v>
      </c>
    </row>
    <row r="22" spans="1:53" s="62" customFormat="1" ht="16.5">
      <c r="A22" s="250" t="s">
        <v>142</v>
      </c>
      <c r="B22" s="251"/>
      <c r="C22" s="251"/>
      <c r="D22" s="252"/>
      <c r="E22" s="86">
        <f>SUM(E23)</f>
        <v>44789</v>
      </c>
      <c r="F22" s="86">
        <f aca="true" t="shared" si="6" ref="F22:AV22">SUM(F23)</f>
        <v>44789</v>
      </c>
      <c r="G22" s="86">
        <f t="shared" si="6"/>
        <v>0</v>
      </c>
      <c r="H22" s="86">
        <f t="shared" si="6"/>
        <v>0</v>
      </c>
      <c r="I22" s="86">
        <f t="shared" si="6"/>
        <v>0</v>
      </c>
      <c r="J22" s="86">
        <f t="shared" si="6"/>
        <v>0</v>
      </c>
      <c r="K22" s="86">
        <f t="shared" si="6"/>
        <v>0</v>
      </c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86">
        <f t="shared" si="6"/>
        <v>0</v>
      </c>
      <c r="R22" s="86">
        <f t="shared" si="6"/>
        <v>0</v>
      </c>
      <c r="S22" s="86">
        <f t="shared" si="6"/>
        <v>0</v>
      </c>
      <c r="T22" s="86">
        <f t="shared" si="6"/>
        <v>0</v>
      </c>
      <c r="U22" s="86">
        <f t="shared" si="6"/>
        <v>0</v>
      </c>
      <c r="V22" s="86">
        <f t="shared" si="6"/>
        <v>0</v>
      </c>
      <c r="W22" s="86">
        <f t="shared" si="6"/>
        <v>0</v>
      </c>
      <c r="X22" s="86">
        <f t="shared" si="6"/>
        <v>0</v>
      </c>
      <c r="Y22" s="86">
        <f t="shared" si="6"/>
        <v>0</v>
      </c>
      <c r="Z22" s="86">
        <f t="shared" si="6"/>
        <v>0</v>
      </c>
      <c r="AA22" s="86">
        <f t="shared" si="6"/>
        <v>0</v>
      </c>
      <c r="AB22" s="86">
        <f t="shared" si="6"/>
        <v>0</v>
      </c>
      <c r="AC22" s="86">
        <f t="shared" si="6"/>
        <v>0</v>
      </c>
      <c r="AD22" s="86">
        <f t="shared" si="6"/>
        <v>0</v>
      </c>
      <c r="AE22" s="86">
        <f t="shared" si="6"/>
        <v>0</v>
      </c>
      <c r="AF22" s="86">
        <f t="shared" si="6"/>
        <v>0</v>
      </c>
      <c r="AG22" s="86">
        <f t="shared" si="6"/>
        <v>0</v>
      </c>
      <c r="AH22" s="86">
        <f t="shared" si="6"/>
        <v>0</v>
      </c>
      <c r="AI22" s="86">
        <f t="shared" si="6"/>
        <v>0</v>
      </c>
      <c r="AJ22" s="86">
        <f t="shared" si="6"/>
        <v>0</v>
      </c>
      <c r="AK22" s="86">
        <f t="shared" si="6"/>
        <v>0</v>
      </c>
      <c r="AL22" s="86">
        <f t="shared" si="6"/>
        <v>0</v>
      </c>
      <c r="AM22" s="86">
        <f t="shared" si="6"/>
        <v>0</v>
      </c>
      <c r="AN22" s="86">
        <f t="shared" si="6"/>
        <v>0</v>
      </c>
      <c r="AO22" s="86">
        <f t="shared" si="6"/>
        <v>0</v>
      </c>
      <c r="AP22" s="86">
        <f t="shared" si="6"/>
        <v>0</v>
      </c>
      <c r="AQ22" s="86">
        <f t="shared" si="6"/>
        <v>0</v>
      </c>
      <c r="AR22" s="86">
        <f t="shared" si="6"/>
        <v>0</v>
      </c>
      <c r="AS22" s="86">
        <f t="shared" si="6"/>
        <v>0</v>
      </c>
      <c r="AT22" s="86">
        <f t="shared" si="6"/>
        <v>0</v>
      </c>
      <c r="AU22" s="86">
        <f t="shared" si="6"/>
        <v>0</v>
      </c>
      <c r="AV22" s="86">
        <f t="shared" si="6"/>
        <v>0</v>
      </c>
      <c r="AW22" s="217"/>
      <c r="AX22" s="217"/>
      <c r="AY22" s="86">
        <f>SUM(AY23)</f>
        <v>44789</v>
      </c>
      <c r="AZ22" s="86">
        <f>SUM(AZ23)</f>
        <v>44789</v>
      </c>
      <c r="BA22" s="148">
        <f t="shared" si="4"/>
        <v>0</v>
      </c>
    </row>
    <row r="23" spans="1:53" ht="16.5">
      <c r="A23" s="111" t="s">
        <v>538</v>
      </c>
      <c r="B23" s="111" t="s">
        <v>185</v>
      </c>
      <c r="C23" s="248" t="s">
        <v>186</v>
      </c>
      <c r="D23" s="249"/>
      <c r="E23" s="87">
        <v>44789</v>
      </c>
      <c r="F23" s="87">
        <f t="shared" si="3"/>
        <v>44789</v>
      </c>
      <c r="G23" s="87">
        <f>SUM(H23:AV23)</f>
        <v>0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Y23" s="87">
        <v>44789</v>
      </c>
      <c r="AZ23" s="87">
        <v>44789</v>
      </c>
      <c r="BA23" s="87">
        <f t="shared" si="4"/>
        <v>0</v>
      </c>
    </row>
    <row r="24" spans="1:53" s="62" customFormat="1" ht="16.5">
      <c r="A24" s="250" t="s">
        <v>143</v>
      </c>
      <c r="B24" s="251"/>
      <c r="C24" s="251"/>
      <c r="D24" s="252"/>
      <c r="E24" s="86">
        <f>SUM(E25:E29)</f>
        <v>133712</v>
      </c>
      <c r="F24" s="86">
        <f>SUM(F25:F29)</f>
        <v>133712</v>
      </c>
      <c r="G24" s="86">
        <f>SUM(G25:G29)</f>
        <v>0</v>
      </c>
      <c r="H24" s="86">
        <f>SUM(H25:H29)</f>
        <v>0</v>
      </c>
      <c r="I24" s="86">
        <f aca="true" t="shared" si="7" ref="I24:AC24">SUM(I25:I29)</f>
        <v>0</v>
      </c>
      <c r="J24" s="86">
        <f t="shared" si="7"/>
        <v>0</v>
      </c>
      <c r="K24" s="86">
        <f t="shared" si="7"/>
        <v>0</v>
      </c>
      <c r="L24" s="86">
        <f t="shared" si="7"/>
        <v>0</v>
      </c>
      <c r="M24" s="86">
        <f t="shared" si="7"/>
        <v>0</v>
      </c>
      <c r="N24" s="86">
        <f t="shared" si="7"/>
        <v>0</v>
      </c>
      <c r="O24" s="86">
        <f>SUM(O25:O29)</f>
        <v>0</v>
      </c>
      <c r="P24" s="86">
        <f t="shared" si="7"/>
        <v>0</v>
      </c>
      <c r="Q24" s="86">
        <f t="shared" si="7"/>
        <v>0</v>
      </c>
      <c r="R24" s="86">
        <f t="shared" si="7"/>
        <v>0</v>
      </c>
      <c r="S24" s="86">
        <f t="shared" si="7"/>
        <v>0</v>
      </c>
      <c r="T24" s="86">
        <f t="shared" si="7"/>
        <v>0</v>
      </c>
      <c r="U24" s="86">
        <f t="shared" si="7"/>
        <v>0</v>
      </c>
      <c r="V24" s="86">
        <f t="shared" si="7"/>
        <v>0</v>
      </c>
      <c r="W24" s="86">
        <f t="shared" si="7"/>
        <v>0</v>
      </c>
      <c r="X24" s="86">
        <f t="shared" si="7"/>
        <v>0</v>
      </c>
      <c r="Y24" s="86">
        <f t="shared" si="7"/>
        <v>0</v>
      </c>
      <c r="Z24" s="86">
        <f t="shared" si="7"/>
        <v>0</v>
      </c>
      <c r="AA24" s="86">
        <f t="shared" si="7"/>
        <v>0</v>
      </c>
      <c r="AB24" s="86">
        <f t="shared" si="7"/>
        <v>0</v>
      </c>
      <c r="AC24" s="86">
        <f t="shared" si="7"/>
        <v>0</v>
      </c>
      <c r="AD24" s="86">
        <f aca="true" t="shared" si="8" ref="AD24:AV24">SUM(AD25:AD29)</f>
        <v>0</v>
      </c>
      <c r="AE24" s="86">
        <f t="shared" si="8"/>
        <v>0</v>
      </c>
      <c r="AF24" s="86">
        <f t="shared" si="8"/>
        <v>0</v>
      </c>
      <c r="AG24" s="86">
        <f t="shared" si="8"/>
        <v>0</v>
      </c>
      <c r="AH24" s="86">
        <f t="shared" si="8"/>
        <v>0</v>
      </c>
      <c r="AI24" s="86">
        <f t="shared" si="8"/>
        <v>0</v>
      </c>
      <c r="AJ24" s="86">
        <f t="shared" si="8"/>
        <v>0</v>
      </c>
      <c r="AK24" s="86">
        <f t="shared" si="8"/>
        <v>0</v>
      </c>
      <c r="AL24" s="86">
        <f t="shared" si="8"/>
        <v>0</v>
      </c>
      <c r="AM24" s="86">
        <f t="shared" si="8"/>
        <v>0</v>
      </c>
      <c r="AN24" s="86">
        <f t="shared" si="8"/>
        <v>0</v>
      </c>
      <c r="AO24" s="86">
        <f t="shared" si="8"/>
        <v>0</v>
      </c>
      <c r="AP24" s="86">
        <f t="shared" si="8"/>
        <v>0</v>
      </c>
      <c r="AQ24" s="86">
        <f t="shared" si="8"/>
        <v>0</v>
      </c>
      <c r="AR24" s="86">
        <f t="shared" si="8"/>
        <v>0</v>
      </c>
      <c r="AS24" s="86">
        <f t="shared" si="8"/>
        <v>0</v>
      </c>
      <c r="AT24" s="86">
        <f t="shared" si="8"/>
        <v>0</v>
      </c>
      <c r="AU24" s="86">
        <f t="shared" si="8"/>
        <v>0</v>
      </c>
      <c r="AV24" s="86">
        <f t="shared" si="8"/>
        <v>0</v>
      </c>
      <c r="AW24" s="217"/>
      <c r="AX24" s="217"/>
      <c r="AY24" s="86">
        <f>SUM(AY25:AY29)</f>
        <v>112712</v>
      </c>
      <c r="AZ24" s="86">
        <f>SUM(AZ25:AZ29)</f>
        <v>112712</v>
      </c>
      <c r="BA24" s="148">
        <f t="shared" si="4"/>
        <v>0</v>
      </c>
    </row>
    <row r="25" spans="1:53" ht="16.5">
      <c r="A25" s="109" t="s">
        <v>379</v>
      </c>
      <c r="B25" s="111" t="s">
        <v>185</v>
      </c>
      <c r="C25" s="248" t="s">
        <v>186</v>
      </c>
      <c r="D25" s="249"/>
      <c r="E25" s="87">
        <v>133592</v>
      </c>
      <c r="F25" s="87">
        <f t="shared" si="3"/>
        <v>133592</v>
      </c>
      <c r="G25" s="87">
        <f>SUM(H25:AV25)</f>
        <v>0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Y25" s="87">
        <v>112592</v>
      </c>
      <c r="AZ25" s="87">
        <v>112592</v>
      </c>
      <c r="BA25" s="87">
        <f t="shared" si="4"/>
        <v>0</v>
      </c>
    </row>
    <row r="26" spans="1:53" ht="16.5" customHeight="1" hidden="1">
      <c r="A26" s="109" t="s">
        <v>379</v>
      </c>
      <c r="B26" s="111" t="s">
        <v>216</v>
      </c>
      <c r="C26" s="248" t="s">
        <v>217</v>
      </c>
      <c r="D26" s="249"/>
      <c r="E26" s="87"/>
      <c r="F26" s="87">
        <f t="shared" si="3"/>
        <v>0</v>
      </c>
      <c r="G26" s="87">
        <f>SUM(H26:AV26)</f>
        <v>0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Y26" s="87"/>
      <c r="AZ26" s="87"/>
      <c r="BA26" s="87">
        <f t="shared" si="4"/>
        <v>0</v>
      </c>
    </row>
    <row r="27" spans="1:53" ht="16.5" customHeight="1" hidden="1">
      <c r="A27" s="109" t="s">
        <v>379</v>
      </c>
      <c r="B27" s="111" t="s">
        <v>235</v>
      </c>
      <c r="C27" s="248" t="s">
        <v>236</v>
      </c>
      <c r="D27" s="249"/>
      <c r="E27" s="87"/>
      <c r="F27" s="87">
        <f t="shared" si="3"/>
        <v>0</v>
      </c>
      <c r="G27" s="87">
        <f>SUM(H27:AV27)</f>
        <v>0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Y27" s="87"/>
      <c r="AZ27" s="87"/>
      <c r="BA27" s="87">
        <f t="shared" si="4"/>
        <v>0</v>
      </c>
    </row>
    <row r="28" spans="1:53" ht="16.5">
      <c r="A28" s="109" t="s">
        <v>379</v>
      </c>
      <c r="B28" s="112" t="s">
        <v>239</v>
      </c>
      <c r="C28" s="248" t="s">
        <v>240</v>
      </c>
      <c r="D28" s="249"/>
      <c r="E28" s="87">
        <v>120</v>
      </c>
      <c r="F28" s="87">
        <f t="shared" si="3"/>
        <v>120</v>
      </c>
      <c r="G28" s="87">
        <f>SUM(H28:AV28)</f>
        <v>0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Y28" s="87">
        <v>120</v>
      </c>
      <c r="AZ28" s="87">
        <v>120</v>
      </c>
      <c r="BA28" s="87">
        <f t="shared" si="4"/>
        <v>0</v>
      </c>
    </row>
    <row r="29" spans="1:53" ht="31.5" customHeight="1" hidden="1">
      <c r="A29" s="109" t="s">
        <v>379</v>
      </c>
      <c r="B29" s="112" t="s">
        <v>249</v>
      </c>
      <c r="C29" s="248" t="s">
        <v>250</v>
      </c>
      <c r="D29" s="249"/>
      <c r="E29" s="87"/>
      <c r="F29" s="87">
        <f t="shared" si="3"/>
        <v>0</v>
      </c>
      <c r="G29" s="87">
        <f>SUM(H29:AV29)</f>
        <v>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Y29" s="87"/>
      <c r="AZ29" s="87"/>
      <c r="BA29" s="87">
        <f t="shared" si="4"/>
        <v>0</v>
      </c>
    </row>
    <row r="30" spans="1:53" s="62" customFormat="1" ht="16.5" customHeight="1">
      <c r="A30" s="250" t="s">
        <v>496</v>
      </c>
      <c r="B30" s="251"/>
      <c r="C30" s="251"/>
      <c r="D30" s="252"/>
      <c r="E30" s="86">
        <f>SUM(E31:E32)</f>
        <v>38457</v>
      </c>
      <c r="F30" s="86">
        <f>SUM(F31:F32)</f>
        <v>38457</v>
      </c>
      <c r="G30" s="86">
        <f>SUM(G31:G32)</f>
        <v>0</v>
      </c>
      <c r="H30" s="86">
        <f>SUM(H31:H32)</f>
        <v>0</v>
      </c>
      <c r="I30" s="86">
        <f aca="true" t="shared" si="9" ref="I30:AC30">SUM(I31:I32)</f>
        <v>0</v>
      </c>
      <c r="J30" s="86">
        <f t="shared" si="9"/>
        <v>0</v>
      </c>
      <c r="K30" s="86">
        <f t="shared" si="9"/>
        <v>0</v>
      </c>
      <c r="L30" s="86">
        <f t="shared" si="9"/>
        <v>0</v>
      </c>
      <c r="M30" s="86">
        <f t="shared" si="9"/>
        <v>0</v>
      </c>
      <c r="N30" s="86">
        <f t="shared" si="9"/>
        <v>0</v>
      </c>
      <c r="O30" s="86">
        <f>SUM(O31:O32)</f>
        <v>0</v>
      </c>
      <c r="P30" s="86">
        <f t="shared" si="9"/>
        <v>0</v>
      </c>
      <c r="Q30" s="86">
        <f t="shared" si="9"/>
        <v>0</v>
      </c>
      <c r="R30" s="86">
        <f t="shared" si="9"/>
        <v>0</v>
      </c>
      <c r="S30" s="86">
        <f t="shared" si="9"/>
        <v>0</v>
      </c>
      <c r="T30" s="86">
        <f t="shared" si="9"/>
        <v>0</v>
      </c>
      <c r="U30" s="86">
        <f t="shared" si="9"/>
        <v>0</v>
      </c>
      <c r="V30" s="86">
        <f t="shared" si="9"/>
        <v>0</v>
      </c>
      <c r="W30" s="86">
        <f t="shared" si="9"/>
        <v>0</v>
      </c>
      <c r="X30" s="86">
        <f t="shared" si="9"/>
        <v>0</v>
      </c>
      <c r="Y30" s="86">
        <f t="shared" si="9"/>
        <v>0</v>
      </c>
      <c r="Z30" s="86">
        <f t="shared" si="9"/>
        <v>0</v>
      </c>
      <c r="AA30" s="86">
        <f t="shared" si="9"/>
        <v>0</v>
      </c>
      <c r="AB30" s="86">
        <f t="shared" si="9"/>
        <v>0</v>
      </c>
      <c r="AC30" s="86">
        <f t="shared" si="9"/>
        <v>0</v>
      </c>
      <c r="AD30" s="86">
        <f aca="true" t="shared" si="10" ref="AD30:AV30">SUM(AD31:AD32)</f>
        <v>0</v>
      </c>
      <c r="AE30" s="86">
        <f t="shared" si="10"/>
        <v>0</v>
      </c>
      <c r="AF30" s="86">
        <f t="shared" si="10"/>
        <v>0</v>
      </c>
      <c r="AG30" s="86">
        <f t="shared" si="10"/>
        <v>0</v>
      </c>
      <c r="AH30" s="86">
        <f t="shared" si="10"/>
        <v>0</v>
      </c>
      <c r="AI30" s="86">
        <f t="shared" si="10"/>
        <v>0</v>
      </c>
      <c r="AJ30" s="86">
        <f t="shared" si="10"/>
        <v>0</v>
      </c>
      <c r="AK30" s="86">
        <f t="shared" si="10"/>
        <v>0</v>
      </c>
      <c r="AL30" s="86">
        <f t="shared" si="10"/>
        <v>0</v>
      </c>
      <c r="AM30" s="86">
        <f t="shared" si="10"/>
        <v>0</v>
      </c>
      <c r="AN30" s="86">
        <f t="shared" si="10"/>
        <v>0</v>
      </c>
      <c r="AO30" s="86">
        <f t="shared" si="10"/>
        <v>0</v>
      </c>
      <c r="AP30" s="86">
        <f t="shared" si="10"/>
        <v>0</v>
      </c>
      <c r="AQ30" s="86">
        <f t="shared" si="10"/>
        <v>0</v>
      </c>
      <c r="AR30" s="86">
        <f t="shared" si="10"/>
        <v>0</v>
      </c>
      <c r="AS30" s="86">
        <f t="shared" si="10"/>
        <v>0</v>
      </c>
      <c r="AT30" s="86">
        <f t="shared" si="10"/>
        <v>0</v>
      </c>
      <c r="AU30" s="86">
        <f t="shared" si="10"/>
        <v>0</v>
      </c>
      <c r="AV30" s="86">
        <f t="shared" si="10"/>
        <v>0</v>
      </c>
      <c r="AW30" s="217"/>
      <c r="AX30" s="217"/>
      <c r="AY30" s="86">
        <f>SUM(AY31:AY32)</f>
        <v>38457</v>
      </c>
      <c r="AZ30" s="86">
        <f>SUM(AZ31:AZ32)</f>
        <v>38457</v>
      </c>
      <c r="BA30" s="148">
        <f t="shared" si="4"/>
        <v>0</v>
      </c>
    </row>
    <row r="31" spans="1:53" ht="16.5">
      <c r="A31" s="111" t="s">
        <v>524</v>
      </c>
      <c r="B31" s="111" t="s">
        <v>216</v>
      </c>
      <c r="C31" s="248" t="s">
        <v>217</v>
      </c>
      <c r="D31" s="249"/>
      <c r="E31" s="87">
        <v>38457</v>
      </c>
      <c r="F31" s="87">
        <f t="shared" si="3"/>
        <v>38457</v>
      </c>
      <c r="G31" s="87">
        <f>SUM(H31:AV31)</f>
        <v>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Y31" s="87">
        <v>38457</v>
      </c>
      <c r="AZ31" s="87">
        <v>38457</v>
      </c>
      <c r="BA31" s="87">
        <f t="shared" si="4"/>
        <v>0</v>
      </c>
    </row>
    <row r="32" spans="1:53" ht="27.75" customHeight="1" hidden="1">
      <c r="A32" s="112" t="s">
        <v>249</v>
      </c>
      <c r="B32" s="112" t="s">
        <v>249</v>
      </c>
      <c r="C32" s="248" t="s">
        <v>250</v>
      </c>
      <c r="D32" s="249"/>
      <c r="E32" s="87">
        <f>SUM(H32:AV32)</f>
        <v>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Y32" s="87"/>
      <c r="AZ32" s="87"/>
      <c r="BA32" s="87">
        <f t="shared" si="4"/>
        <v>0</v>
      </c>
    </row>
    <row r="33" spans="1:53" s="62" customFormat="1" ht="16.5">
      <c r="A33" s="250" t="s">
        <v>144</v>
      </c>
      <c r="B33" s="251"/>
      <c r="C33" s="251"/>
      <c r="D33" s="252"/>
      <c r="E33" s="86">
        <f>SUM(E34)</f>
        <v>7070</v>
      </c>
      <c r="F33" s="86">
        <f aca="true" t="shared" si="11" ref="F33:AV33">SUM(F34)</f>
        <v>7070</v>
      </c>
      <c r="G33" s="86">
        <f t="shared" si="11"/>
        <v>0</v>
      </c>
      <c r="H33" s="86">
        <f t="shared" si="11"/>
        <v>0</v>
      </c>
      <c r="I33" s="86">
        <f t="shared" si="11"/>
        <v>0</v>
      </c>
      <c r="J33" s="86">
        <f t="shared" si="11"/>
        <v>0</v>
      </c>
      <c r="K33" s="86">
        <f t="shared" si="11"/>
        <v>0</v>
      </c>
      <c r="L33" s="86">
        <f t="shared" si="11"/>
        <v>0</v>
      </c>
      <c r="M33" s="86">
        <f t="shared" si="11"/>
        <v>0</v>
      </c>
      <c r="N33" s="86">
        <f t="shared" si="11"/>
        <v>0</v>
      </c>
      <c r="O33" s="86">
        <f t="shared" si="11"/>
        <v>0</v>
      </c>
      <c r="P33" s="86">
        <f t="shared" si="11"/>
        <v>0</v>
      </c>
      <c r="Q33" s="86">
        <f t="shared" si="11"/>
        <v>0</v>
      </c>
      <c r="R33" s="86">
        <f t="shared" si="11"/>
        <v>0</v>
      </c>
      <c r="S33" s="86">
        <f t="shared" si="11"/>
        <v>0</v>
      </c>
      <c r="T33" s="86">
        <f t="shared" si="11"/>
        <v>0</v>
      </c>
      <c r="U33" s="86">
        <f t="shared" si="11"/>
        <v>0</v>
      </c>
      <c r="V33" s="86">
        <f t="shared" si="11"/>
        <v>0</v>
      </c>
      <c r="W33" s="86">
        <f t="shared" si="11"/>
        <v>0</v>
      </c>
      <c r="X33" s="86">
        <f t="shared" si="11"/>
        <v>0</v>
      </c>
      <c r="Y33" s="86">
        <f t="shared" si="11"/>
        <v>0</v>
      </c>
      <c r="Z33" s="86">
        <f t="shared" si="11"/>
        <v>0</v>
      </c>
      <c r="AA33" s="86">
        <f t="shared" si="11"/>
        <v>0</v>
      </c>
      <c r="AB33" s="86">
        <f t="shared" si="11"/>
        <v>0</v>
      </c>
      <c r="AC33" s="86">
        <f t="shared" si="11"/>
        <v>0</v>
      </c>
      <c r="AD33" s="86">
        <f t="shared" si="11"/>
        <v>0</v>
      </c>
      <c r="AE33" s="86">
        <f t="shared" si="11"/>
        <v>0</v>
      </c>
      <c r="AF33" s="86">
        <f t="shared" si="11"/>
        <v>0</v>
      </c>
      <c r="AG33" s="86">
        <f t="shared" si="11"/>
        <v>0</v>
      </c>
      <c r="AH33" s="86">
        <f t="shared" si="11"/>
        <v>0</v>
      </c>
      <c r="AI33" s="86">
        <f t="shared" si="11"/>
        <v>0</v>
      </c>
      <c r="AJ33" s="86">
        <f t="shared" si="11"/>
        <v>0</v>
      </c>
      <c r="AK33" s="86">
        <f t="shared" si="11"/>
        <v>0</v>
      </c>
      <c r="AL33" s="86">
        <f t="shared" si="11"/>
        <v>0</v>
      </c>
      <c r="AM33" s="86">
        <f t="shared" si="11"/>
        <v>0</v>
      </c>
      <c r="AN33" s="86">
        <f t="shared" si="11"/>
        <v>0</v>
      </c>
      <c r="AO33" s="86">
        <f t="shared" si="11"/>
        <v>0</v>
      </c>
      <c r="AP33" s="86">
        <f t="shared" si="11"/>
        <v>0</v>
      </c>
      <c r="AQ33" s="86">
        <f t="shared" si="11"/>
        <v>0</v>
      </c>
      <c r="AR33" s="86">
        <f t="shared" si="11"/>
        <v>0</v>
      </c>
      <c r="AS33" s="86">
        <f t="shared" si="11"/>
        <v>0</v>
      </c>
      <c r="AT33" s="86">
        <f t="shared" si="11"/>
        <v>0</v>
      </c>
      <c r="AU33" s="86">
        <f t="shared" si="11"/>
        <v>0</v>
      </c>
      <c r="AV33" s="86">
        <f t="shared" si="11"/>
        <v>0</v>
      </c>
      <c r="AW33" s="217"/>
      <c r="AX33" s="217"/>
      <c r="AY33" s="86">
        <f>SUM(AY34)</f>
        <v>7070</v>
      </c>
      <c r="AZ33" s="86">
        <f>SUM(AZ34)</f>
        <v>7070</v>
      </c>
      <c r="BA33" s="148">
        <f t="shared" si="4"/>
        <v>0</v>
      </c>
    </row>
    <row r="34" spans="1:53" ht="33" customHeight="1">
      <c r="A34" s="111" t="s">
        <v>525</v>
      </c>
      <c r="B34" s="111" t="s">
        <v>208</v>
      </c>
      <c r="C34" s="248" t="s">
        <v>209</v>
      </c>
      <c r="D34" s="249"/>
      <c r="E34" s="87">
        <v>7070</v>
      </c>
      <c r="F34" s="87">
        <f aca="true" t="shared" si="12" ref="F34:F44">E34+G34</f>
        <v>7070</v>
      </c>
      <c r="G34" s="87">
        <f>SUM(H34:AV34)</f>
        <v>0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Y34" s="87">
        <v>7070</v>
      </c>
      <c r="AZ34" s="87">
        <v>7070</v>
      </c>
      <c r="BA34" s="87">
        <f t="shared" si="4"/>
        <v>0</v>
      </c>
    </row>
    <row r="35" spans="1:53" s="62" customFormat="1" ht="16.5">
      <c r="A35" s="250" t="s">
        <v>145</v>
      </c>
      <c r="B35" s="251"/>
      <c r="C35" s="251"/>
      <c r="D35" s="252"/>
      <c r="E35" s="86">
        <f>SUM(E36)</f>
        <v>6085</v>
      </c>
      <c r="F35" s="86">
        <f aca="true" t="shared" si="13" ref="F35:AV35">SUM(F36)</f>
        <v>6085</v>
      </c>
      <c r="G35" s="86">
        <f t="shared" si="13"/>
        <v>0</v>
      </c>
      <c r="H35" s="86">
        <f t="shared" si="13"/>
        <v>0</v>
      </c>
      <c r="I35" s="86">
        <f t="shared" si="13"/>
        <v>0</v>
      </c>
      <c r="J35" s="86">
        <f t="shared" si="13"/>
        <v>0</v>
      </c>
      <c r="K35" s="86">
        <f t="shared" si="13"/>
        <v>0</v>
      </c>
      <c r="L35" s="86">
        <f t="shared" si="13"/>
        <v>0</v>
      </c>
      <c r="M35" s="86">
        <f t="shared" si="13"/>
        <v>0</v>
      </c>
      <c r="N35" s="86">
        <f t="shared" si="13"/>
        <v>0</v>
      </c>
      <c r="O35" s="86">
        <f t="shared" si="13"/>
        <v>0</v>
      </c>
      <c r="P35" s="86">
        <f t="shared" si="13"/>
        <v>0</v>
      </c>
      <c r="Q35" s="86">
        <f t="shared" si="13"/>
        <v>0</v>
      </c>
      <c r="R35" s="86">
        <f t="shared" si="13"/>
        <v>0</v>
      </c>
      <c r="S35" s="86">
        <f t="shared" si="13"/>
        <v>0</v>
      </c>
      <c r="T35" s="86">
        <f t="shared" si="13"/>
        <v>0</v>
      </c>
      <c r="U35" s="86">
        <f t="shared" si="13"/>
        <v>0</v>
      </c>
      <c r="V35" s="86">
        <f t="shared" si="13"/>
        <v>0</v>
      </c>
      <c r="W35" s="86">
        <f t="shared" si="13"/>
        <v>0</v>
      </c>
      <c r="X35" s="86">
        <f t="shared" si="13"/>
        <v>0</v>
      </c>
      <c r="Y35" s="86">
        <f t="shared" si="13"/>
        <v>0</v>
      </c>
      <c r="Z35" s="86">
        <f t="shared" si="13"/>
        <v>0</v>
      </c>
      <c r="AA35" s="86">
        <f t="shared" si="13"/>
        <v>0</v>
      </c>
      <c r="AB35" s="86">
        <f t="shared" si="13"/>
        <v>0</v>
      </c>
      <c r="AC35" s="86">
        <f t="shared" si="13"/>
        <v>0</v>
      </c>
      <c r="AD35" s="86">
        <f t="shared" si="13"/>
        <v>0</v>
      </c>
      <c r="AE35" s="86">
        <f t="shared" si="13"/>
        <v>0</v>
      </c>
      <c r="AF35" s="86">
        <f t="shared" si="13"/>
        <v>0</v>
      </c>
      <c r="AG35" s="86">
        <f t="shared" si="13"/>
        <v>0</v>
      </c>
      <c r="AH35" s="86">
        <f t="shared" si="13"/>
        <v>0</v>
      </c>
      <c r="AI35" s="86">
        <f t="shared" si="13"/>
        <v>0</v>
      </c>
      <c r="AJ35" s="86">
        <f t="shared" si="13"/>
        <v>0</v>
      </c>
      <c r="AK35" s="86">
        <f t="shared" si="13"/>
        <v>0</v>
      </c>
      <c r="AL35" s="86">
        <f t="shared" si="13"/>
        <v>0</v>
      </c>
      <c r="AM35" s="86">
        <f t="shared" si="13"/>
        <v>0</v>
      </c>
      <c r="AN35" s="86">
        <f t="shared" si="13"/>
        <v>0</v>
      </c>
      <c r="AO35" s="86">
        <f t="shared" si="13"/>
        <v>0</v>
      </c>
      <c r="AP35" s="86">
        <f t="shared" si="13"/>
        <v>0</v>
      </c>
      <c r="AQ35" s="86">
        <f t="shared" si="13"/>
        <v>0</v>
      </c>
      <c r="AR35" s="86">
        <f t="shared" si="13"/>
        <v>0</v>
      </c>
      <c r="AS35" s="86">
        <f t="shared" si="13"/>
        <v>0</v>
      </c>
      <c r="AT35" s="86">
        <f t="shared" si="13"/>
        <v>0</v>
      </c>
      <c r="AU35" s="86">
        <f t="shared" si="13"/>
        <v>0</v>
      </c>
      <c r="AV35" s="86">
        <f t="shared" si="13"/>
        <v>0</v>
      </c>
      <c r="AW35" s="217"/>
      <c r="AX35" s="217"/>
      <c r="AY35" s="86">
        <f>SUM(AY36)</f>
        <v>6479</v>
      </c>
      <c r="AZ35" s="86">
        <f>SUM(AZ36)</f>
        <v>6479</v>
      </c>
      <c r="BA35" s="148">
        <f t="shared" si="4"/>
        <v>0</v>
      </c>
    </row>
    <row r="36" spans="1:53" ht="31.5" customHeight="1">
      <c r="A36" s="111" t="s">
        <v>526</v>
      </c>
      <c r="B36" s="111" t="s">
        <v>208</v>
      </c>
      <c r="C36" s="248" t="s">
        <v>209</v>
      </c>
      <c r="D36" s="249"/>
      <c r="E36" s="87">
        <v>6085</v>
      </c>
      <c r="F36" s="87">
        <f t="shared" si="12"/>
        <v>6085</v>
      </c>
      <c r="G36" s="87">
        <f>SUM(H36:AV36)</f>
        <v>0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Y36" s="87">
        <v>6479</v>
      </c>
      <c r="AZ36" s="87">
        <v>6479</v>
      </c>
      <c r="BA36" s="87">
        <f t="shared" si="4"/>
        <v>0</v>
      </c>
    </row>
    <row r="37" spans="1:53" s="62" customFormat="1" ht="16.5">
      <c r="A37" s="250" t="s">
        <v>146</v>
      </c>
      <c r="B37" s="251"/>
      <c r="C37" s="251"/>
      <c r="D37" s="252"/>
      <c r="E37" s="86">
        <f>SUM(E38)</f>
        <v>2983</v>
      </c>
      <c r="F37" s="86">
        <f aca="true" t="shared" si="14" ref="F37:AV37">SUM(F38)</f>
        <v>2983</v>
      </c>
      <c r="G37" s="86">
        <f t="shared" si="14"/>
        <v>0</v>
      </c>
      <c r="H37" s="86">
        <f t="shared" si="14"/>
        <v>0</v>
      </c>
      <c r="I37" s="86">
        <f t="shared" si="14"/>
        <v>0</v>
      </c>
      <c r="J37" s="86">
        <f t="shared" si="14"/>
        <v>0</v>
      </c>
      <c r="K37" s="86">
        <f t="shared" si="14"/>
        <v>0</v>
      </c>
      <c r="L37" s="86">
        <f t="shared" si="14"/>
        <v>0</v>
      </c>
      <c r="M37" s="86">
        <f t="shared" si="14"/>
        <v>0</v>
      </c>
      <c r="N37" s="86">
        <f t="shared" si="14"/>
        <v>0</v>
      </c>
      <c r="O37" s="86">
        <f t="shared" si="14"/>
        <v>0</v>
      </c>
      <c r="P37" s="86">
        <f t="shared" si="14"/>
        <v>0</v>
      </c>
      <c r="Q37" s="86">
        <f t="shared" si="14"/>
        <v>0</v>
      </c>
      <c r="R37" s="86">
        <f t="shared" si="14"/>
        <v>0</v>
      </c>
      <c r="S37" s="86">
        <f t="shared" si="14"/>
        <v>0</v>
      </c>
      <c r="T37" s="86">
        <f t="shared" si="14"/>
        <v>0</v>
      </c>
      <c r="U37" s="86">
        <f t="shared" si="14"/>
        <v>0</v>
      </c>
      <c r="V37" s="86">
        <f t="shared" si="14"/>
        <v>0</v>
      </c>
      <c r="W37" s="86">
        <f t="shared" si="14"/>
        <v>0</v>
      </c>
      <c r="X37" s="86">
        <f t="shared" si="14"/>
        <v>0</v>
      </c>
      <c r="Y37" s="86">
        <f t="shared" si="14"/>
        <v>0</v>
      </c>
      <c r="Z37" s="86">
        <f t="shared" si="14"/>
        <v>0</v>
      </c>
      <c r="AA37" s="86">
        <f t="shared" si="14"/>
        <v>0</v>
      </c>
      <c r="AB37" s="86">
        <f t="shared" si="14"/>
        <v>0</v>
      </c>
      <c r="AC37" s="86">
        <f t="shared" si="14"/>
        <v>0</v>
      </c>
      <c r="AD37" s="86">
        <f t="shared" si="14"/>
        <v>0</v>
      </c>
      <c r="AE37" s="86">
        <f t="shared" si="14"/>
        <v>0</v>
      </c>
      <c r="AF37" s="86">
        <f t="shared" si="14"/>
        <v>0</v>
      </c>
      <c r="AG37" s="86">
        <f t="shared" si="14"/>
        <v>0</v>
      </c>
      <c r="AH37" s="86">
        <f t="shared" si="14"/>
        <v>0</v>
      </c>
      <c r="AI37" s="86">
        <f t="shared" si="14"/>
        <v>0</v>
      </c>
      <c r="AJ37" s="86">
        <f t="shared" si="14"/>
        <v>0</v>
      </c>
      <c r="AK37" s="86">
        <f t="shared" si="14"/>
        <v>0</v>
      </c>
      <c r="AL37" s="86">
        <f t="shared" si="14"/>
        <v>0</v>
      </c>
      <c r="AM37" s="86">
        <f t="shared" si="14"/>
        <v>0</v>
      </c>
      <c r="AN37" s="86">
        <f t="shared" si="14"/>
        <v>0</v>
      </c>
      <c r="AO37" s="86">
        <f t="shared" si="14"/>
        <v>0</v>
      </c>
      <c r="AP37" s="86">
        <f t="shared" si="14"/>
        <v>0</v>
      </c>
      <c r="AQ37" s="86">
        <f t="shared" si="14"/>
        <v>0</v>
      </c>
      <c r="AR37" s="86">
        <f t="shared" si="14"/>
        <v>0</v>
      </c>
      <c r="AS37" s="86">
        <f t="shared" si="14"/>
        <v>0</v>
      </c>
      <c r="AT37" s="86">
        <f t="shared" si="14"/>
        <v>0</v>
      </c>
      <c r="AU37" s="86">
        <f t="shared" si="14"/>
        <v>0</v>
      </c>
      <c r="AV37" s="86">
        <f t="shared" si="14"/>
        <v>0</v>
      </c>
      <c r="AW37" s="217"/>
      <c r="AX37" s="217"/>
      <c r="AY37" s="86">
        <f>SUM(AY38)</f>
        <v>2983</v>
      </c>
      <c r="AZ37" s="86">
        <f>SUM(AZ38)</f>
        <v>2983</v>
      </c>
      <c r="BA37" s="148">
        <f t="shared" si="4"/>
        <v>0</v>
      </c>
    </row>
    <row r="38" spans="1:53" ht="33" customHeight="1">
      <c r="A38" s="111" t="s">
        <v>539</v>
      </c>
      <c r="B38" s="111" t="s">
        <v>208</v>
      </c>
      <c r="C38" s="248" t="s">
        <v>209</v>
      </c>
      <c r="D38" s="249"/>
      <c r="E38" s="87">
        <v>2983</v>
      </c>
      <c r="F38" s="87">
        <f t="shared" si="12"/>
        <v>2983</v>
      </c>
      <c r="G38" s="87">
        <f>SUM(H38:AV38)</f>
        <v>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Y38" s="87">
        <v>2983</v>
      </c>
      <c r="AZ38" s="87">
        <v>2983</v>
      </c>
      <c r="BA38" s="87">
        <f t="shared" si="4"/>
        <v>0</v>
      </c>
    </row>
    <row r="39" spans="1:53" s="62" customFormat="1" ht="47.25" customHeight="1">
      <c r="A39" s="256" t="s">
        <v>503</v>
      </c>
      <c r="B39" s="257"/>
      <c r="C39" s="257"/>
      <c r="D39" s="258"/>
      <c r="E39" s="86">
        <f>SUM(E40)</f>
        <v>12888</v>
      </c>
      <c r="F39" s="86">
        <f aca="true" t="shared" si="15" ref="F39:AV39">SUM(F40)</f>
        <v>12888</v>
      </c>
      <c r="G39" s="86">
        <f t="shared" si="15"/>
        <v>0</v>
      </c>
      <c r="H39" s="86">
        <f t="shared" si="15"/>
        <v>0</v>
      </c>
      <c r="I39" s="86">
        <f t="shared" si="15"/>
        <v>0</v>
      </c>
      <c r="J39" s="86">
        <f t="shared" si="15"/>
        <v>0</v>
      </c>
      <c r="K39" s="86">
        <f t="shared" si="15"/>
        <v>0</v>
      </c>
      <c r="L39" s="86">
        <f t="shared" si="15"/>
        <v>0</v>
      </c>
      <c r="M39" s="86">
        <f t="shared" si="15"/>
        <v>0</v>
      </c>
      <c r="N39" s="86">
        <f t="shared" si="15"/>
        <v>0</v>
      </c>
      <c r="O39" s="86">
        <f t="shared" si="15"/>
        <v>0</v>
      </c>
      <c r="P39" s="86">
        <f t="shared" si="15"/>
        <v>0</v>
      </c>
      <c r="Q39" s="86">
        <f t="shared" si="15"/>
        <v>0</v>
      </c>
      <c r="R39" s="86">
        <f t="shared" si="15"/>
        <v>0</v>
      </c>
      <c r="S39" s="86">
        <f t="shared" si="15"/>
        <v>0</v>
      </c>
      <c r="T39" s="86">
        <f t="shared" si="15"/>
        <v>0</v>
      </c>
      <c r="U39" s="86">
        <f t="shared" si="15"/>
        <v>0</v>
      </c>
      <c r="V39" s="86">
        <f t="shared" si="15"/>
        <v>0</v>
      </c>
      <c r="W39" s="86">
        <f t="shared" si="15"/>
        <v>0</v>
      </c>
      <c r="X39" s="86">
        <f t="shared" si="15"/>
        <v>0</v>
      </c>
      <c r="Y39" s="86">
        <f t="shared" si="15"/>
        <v>0</v>
      </c>
      <c r="Z39" s="86">
        <f t="shared" si="15"/>
        <v>0</v>
      </c>
      <c r="AA39" s="86">
        <f t="shared" si="15"/>
        <v>0</v>
      </c>
      <c r="AB39" s="86">
        <f t="shared" si="15"/>
        <v>0</v>
      </c>
      <c r="AC39" s="86">
        <f t="shared" si="15"/>
        <v>0</v>
      </c>
      <c r="AD39" s="86">
        <f t="shared" si="15"/>
        <v>0</v>
      </c>
      <c r="AE39" s="86">
        <f t="shared" si="15"/>
        <v>0</v>
      </c>
      <c r="AF39" s="86">
        <f t="shared" si="15"/>
        <v>0</v>
      </c>
      <c r="AG39" s="86">
        <f t="shared" si="15"/>
        <v>0</v>
      </c>
      <c r="AH39" s="86">
        <f t="shared" si="15"/>
        <v>0</v>
      </c>
      <c r="AI39" s="86">
        <f t="shared" si="15"/>
        <v>0</v>
      </c>
      <c r="AJ39" s="86">
        <f t="shared" si="15"/>
        <v>0</v>
      </c>
      <c r="AK39" s="86">
        <f t="shared" si="15"/>
        <v>0</v>
      </c>
      <c r="AL39" s="86">
        <f t="shared" si="15"/>
        <v>0</v>
      </c>
      <c r="AM39" s="86">
        <f t="shared" si="15"/>
        <v>0</v>
      </c>
      <c r="AN39" s="86">
        <f t="shared" si="15"/>
        <v>0</v>
      </c>
      <c r="AO39" s="86">
        <f t="shared" si="15"/>
        <v>0</v>
      </c>
      <c r="AP39" s="86">
        <f t="shared" si="15"/>
        <v>0</v>
      </c>
      <c r="AQ39" s="86">
        <f t="shared" si="15"/>
        <v>0</v>
      </c>
      <c r="AR39" s="86">
        <f t="shared" si="15"/>
        <v>0</v>
      </c>
      <c r="AS39" s="86">
        <f t="shared" si="15"/>
        <v>0</v>
      </c>
      <c r="AT39" s="86">
        <f t="shared" si="15"/>
        <v>0</v>
      </c>
      <c r="AU39" s="86">
        <f t="shared" si="15"/>
        <v>0</v>
      </c>
      <c r="AV39" s="86">
        <f t="shared" si="15"/>
        <v>0</v>
      </c>
      <c r="AW39" s="217"/>
      <c r="AX39" s="217"/>
      <c r="AY39" s="86">
        <f>SUM(AY40)</f>
        <v>12888</v>
      </c>
      <c r="AZ39" s="86">
        <f>SUM(AZ40)</f>
        <v>12888</v>
      </c>
      <c r="BA39" s="148">
        <f t="shared" si="4"/>
        <v>0</v>
      </c>
    </row>
    <row r="40" spans="1:53" ht="29.25" customHeight="1">
      <c r="A40" s="111" t="s">
        <v>540</v>
      </c>
      <c r="B40" s="111" t="s">
        <v>208</v>
      </c>
      <c r="C40" s="248" t="s">
        <v>209</v>
      </c>
      <c r="D40" s="249"/>
      <c r="E40" s="87">
        <v>12888</v>
      </c>
      <c r="F40" s="87">
        <f t="shared" si="12"/>
        <v>12888</v>
      </c>
      <c r="G40" s="87">
        <f>SUM(H40:AV40)</f>
        <v>0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Y40" s="87">
        <v>12888</v>
      </c>
      <c r="AZ40" s="87">
        <v>12888</v>
      </c>
      <c r="BA40" s="87">
        <f t="shared" si="4"/>
        <v>0</v>
      </c>
    </row>
    <row r="41" spans="1:53" s="62" customFormat="1" ht="16.5">
      <c r="A41" s="250" t="s">
        <v>147</v>
      </c>
      <c r="B41" s="251"/>
      <c r="C41" s="251"/>
      <c r="D41" s="252"/>
      <c r="E41" s="86">
        <f>SUM(E42)</f>
        <v>25685</v>
      </c>
      <c r="F41" s="86">
        <f aca="true" t="shared" si="16" ref="F41:AV41">SUM(F42)</f>
        <v>25685</v>
      </c>
      <c r="G41" s="86">
        <f t="shared" si="16"/>
        <v>0</v>
      </c>
      <c r="H41" s="86">
        <f t="shared" si="16"/>
        <v>0</v>
      </c>
      <c r="I41" s="86">
        <f t="shared" si="16"/>
        <v>0</v>
      </c>
      <c r="J41" s="86">
        <f t="shared" si="16"/>
        <v>0</v>
      </c>
      <c r="K41" s="86">
        <f t="shared" si="16"/>
        <v>0</v>
      </c>
      <c r="L41" s="86">
        <f t="shared" si="16"/>
        <v>0</v>
      </c>
      <c r="M41" s="86">
        <f t="shared" si="16"/>
        <v>0</v>
      </c>
      <c r="N41" s="86">
        <f t="shared" si="16"/>
        <v>0</v>
      </c>
      <c r="O41" s="86">
        <f t="shared" si="16"/>
        <v>0</v>
      </c>
      <c r="P41" s="86">
        <f t="shared" si="16"/>
        <v>0</v>
      </c>
      <c r="Q41" s="86">
        <f t="shared" si="16"/>
        <v>0</v>
      </c>
      <c r="R41" s="86">
        <f t="shared" si="16"/>
        <v>0</v>
      </c>
      <c r="S41" s="86">
        <f t="shared" si="16"/>
        <v>0</v>
      </c>
      <c r="T41" s="86">
        <f t="shared" si="16"/>
        <v>0</v>
      </c>
      <c r="U41" s="86">
        <f t="shared" si="16"/>
        <v>0</v>
      </c>
      <c r="V41" s="86">
        <f t="shared" si="16"/>
        <v>0</v>
      </c>
      <c r="W41" s="86">
        <f t="shared" si="16"/>
        <v>0</v>
      </c>
      <c r="X41" s="86">
        <f t="shared" si="16"/>
        <v>0</v>
      </c>
      <c r="Y41" s="86">
        <f t="shared" si="16"/>
        <v>0</v>
      </c>
      <c r="Z41" s="86">
        <f t="shared" si="16"/>
        <v>0</v>
      </c>
      <c r="AA41" s="86">
        <f t="shared" si="16"/>
        <v>0</v>
      </c>
      <c r="AB41" s="86">
        <f t="shared" si="16"/>
        <v>0</v>
      </c>
      <c r="AC41" s="86">
        <f t="shared" si="16"/>
        <v>0</v>
      </c>
      <c r="AD41" s="86">
        <f t="shared" si="16"/>
        <v>0</v>
      </c>
      <c r="AE41" s="86">
        <f t="shared" si="16"/>
        <v>0</v>
      </c>
      <c r="AF41" s="86">
        <f t="shared" si="16"/>
        <v>0</v>
      </c>
      <c r="AG41" s="86">
        <f t="shared" si="16"/>
        <v>0</v>
      </c>
      <c r="AH41" s="86">
        <f t="shared" si="16"/>
        <v>0</v>
      </c>
      <c r="AI41" s="86">
        <f t="shared" si="16"/>
        <v>0</v>
      </c>
      <c r="AJ41" s="86">
        <f t="shared" si="16"/>
        <v>0</v>
      </c>
      <c r="AK41" s="86">
        <f t="shared" si="16"/>
        <v>0</v>
      </c>
      <c r="AL41" s="86">
        <f t="shared" si="16"/>
        <v>0</v>
      </c>
      <c r="AM41" s="86">
        <f t="shared" si="16"/>
        <v>0</v>
      </c>
      <c r="AN41" s="86">
        <f t="shared" si="16"/>
        <v>0</v>
      </c>
      <c r="AO41" s="86">
        <f t="shared" si="16"/>
        <v>0</v>
      </c>
      <c r="AP41" s="86">
        <f t="shared" si="16"/>
        <v>0</v>
      </c>
      <c r="AQ41" s="86">
        <f t="shared" si="16"/>
        <v>0</v>
      </c>
      <c r="AR41" s="86">
        <f t="shared" si="16"/>
        <v>0</v>
      </c>
      <c r="AS41" s="86">
        <f t="shared" si="16"/>
        <v>0</v>
      </c>
      <c r="AT41" s="86">
        <f t="shared" si="16"/>
        <v>0</v>
      </c>
      <c r="AU41" s="86">
        <f t="shared" si="16"/>
        <v>0</v>
      </c>
      <c r="AV41" s="86">
        <f t="shared" si="16"/>
        <v>0</v>
      </c>
      <c r="AW41" s="217"/>
      <c r="AX41" s="217"/>
      <c r="AY41" s="86">
        <f>SUM(AY42)</f>
        <v>25291</v>
      </c>
      <c r="AZ41" s="86">
        <f>SUM(AZ42)</f>
        <v>25291</v>
      </c>
      <c r="BA41" s="148">
        <f t="shared" si="4"/>
        <v>0</v>
      </c>
    </row>
    <row r="42" spans="1:53" ht="27" customHeight="1">
      <c r="A42" s="111" t="s">
        <v>541</v>
      </c>
      <c r="B42" s="111" t="s">
        <v>208</v>
      </c>
      <c r="C42" s="248" t="s">
        <v>209</v>
      </c>
      <c r="D42" s="249"/>
      <c r="E42" s="87">
        <v>25685</v>
      </c>
      <c r="F42" s="87">
        <f t="shared" si="12"/>
        <v>25685</v>
      </c>
      <c r="G42" s="87">
        <f>SUM(H42:AV42)</f>
        <v>0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Y42" s="87">
        <v>25291</v>
      </c>
      <c r="AZ42" s="87">
        <v>25291</v>
      </c>
      <c r="BA42" s="87">
        <f t="shared" si="4"/>
        <v>0</v>
      </c>
    </row>
    <row r="43" spans="1:53" s="62" customFormat="1" ht="16.5" customHeight="1">
      <c r="A43" s="250" t="s">
        <v>148</v>
      </c>
      <c r="B43" s="251"/>
      <c r="C43" s="251"/>
      <c r="D43" s="252"/>
      <c r="E43" s="86">
        <f>SUM(E44)</f>
        <v>4804</v>
      </c>
      <c r="F43" s="86">
        <f aca="true" t="shared" si="17" ref="F43:AV43">SUM(F44)</f>
        <v>4804</v>
      </c>
      <c r="G43" s="86">
        <f t="shared" si="17"/>
        <v>0</v>
      </c>
      <c r="H43" s="86">
        <f t="shared" si="17"/>
        <v>0</v>
      </c>
      <c r="I43" s="86">
        <f t="shared" si="17"/>
        <v>0</v>
      </c>
      <c r="J43" s="86">
        <f t="shared" si="17"/>
        <v>0</v>
      </c>
      <c r="K43" s="86">
        <f t="shared" si="17"/>
        <v>0</v>
      </c>
      <c r="L43" s="86">
        <f t="shared" si="17"/>
        <v>0</v>
      </c>
      <c r="M43" s="86">
        <f t="shared" si="17"/>
        <v>0</v>
      </c>
      <c r="N43" s="86">
        <f t="shared" si="17"/>
        <v>0</v>
      </c>
      <c r="O43" s="86">
        <f t="shared" si="17"/>
        <v>0</v>
      </c>
      <c r="P43" s="86">
        <f t="shared" si="17"/>
        <v>0</v>
      </c>
      <c r="Q43" s="86">
        <f t="shared" si="17"/>
        <v>0</v>
      </c>
      <c r="R43" s="86">
        <f t="shared" si="17"/>
        <v>0</v>
      </c>
      <c r="S43" s="86">
        <f t="shared" si="17"/>
        <v>0</v>
      </c>
      <c r="T43" s="86">
        <f t="shared" si="17"/>
        <v>0</v>
      </c>
      <c r="U43" s="86">
        <f t="shared" si="17"/>
        <v>0</v>
      </c>
      <c r="V43" s="86">
        <f t="shared" si="17"/>
        <v>0</v>
      </c>
      <c r="W43" s="86">
        <f t="shared" si="17"/>
        <v>0</v>
      </c>
      <c r="X43" s="86">
        <f t="shared" si="17"/>
        <v>0</v>
      </c>
      <c r="Y43" s="86">
        <f t="shared" si="17"/>
        <v>0</v>
      </c>
      <c r="Z43" s="86">
        <f t="shared" si="17"/>
        <v>0</v>
      </c>
      <c r="AA43" s="86">
        <f t="shared" si="17"/>
        <v>0</v>
      </c>
      <c r="AB43" s="86">
        <f t="shared" si="17"/>
        <v>0</v>
      </c>
      <c r="AC43" s="86">
        <f t="shared" si="17"/>
        <v>0</v>
      </c>
      <c r="AD43" s="86">
        <f t="shared" si="17"/>
        <v>0</v>
      </c>
      <c r="AE43" s="86">
        <f t="shared" si="17"/>
        <v>0</v>
      </c>
      <c r="AF43" s="86">
        <f t="shared" si="17"/>
        <v>0</v>
      </c>
      <c r="AG43" s="86">
        <f t="shared" si="17"/>
        <v>0</v>
      </c>
      <c r="AH43" s="86">
        <f t="shared" si="17"/>
        <v>0</v>
      </c>
      <c r="AI43" s="86">
        <f t="shared" si="17"/>
        <v>0</v>
      </c>
      <c r="AJ43" s="86">
        <f t="shared" si="17"/>
        <v>0</v>
      </c>
      <c r="AK43" s="86">
        <f t="shared" si="17"/>
        <v>0</v>
      </c>
      <c r="AL43" s="86">
        <f t="shared" si="17"/>
        <v>0</v>
      </c>
      <c r="AM43" s="86">
        <f t="shared" si="17"/>
        <v>0</v>
      </c>
      <c r="AN43" s="86">
        <f t="shared" si="17"/>
        <v>0</v>
      </c>
      <c r="AO43" s="86">
        <f t="shared" si="17"/>
        <v>0</v>
      </c>
      <c r="AP43" s="86">
        <f t="shared" si="17"/>
        <v>0</v>
      </c>
      <c r="AQ43" s="86">
        <f t="shared" si="17"/>
        <v>0</v>
      </c>
      <c r="AR43" s="86">
        <f t="shared" si="17"/>
        <v>0</v>
      </c>
      <c r="AS43" s="86">
        <f t="shared" si="17"/>
        <v>0</v>
      </c>
      <c r="AT43" s="86">
        <f t="shared" si="17"/>
        <v>0</v>
      </c>
      <c r="AU43" s="86">
        <f t="shared" si="17"/>
        <v>0</v>
      </c>
      <c r="AV43" s="86">
        <f t="shared" si="17"/>
        <v>0</v>
      </c>
      <c r="AW43" s="217"/>
      <c r="AX43" s="217"/>
      <c r="AY43" s="86">
        <f>SUM(AY44)</f>
        <v>4804</v>
      </c>
      <c r="AZ43" s="86">
        <f>SUM(AZ44)</f>
        <v>4804</v>
      </c>
      <c r="BA43" s="148">
        <f t="shared" si="4"/>
        <v>0</v>
      </c>
    </row>
    <row r="44" spans="1:53" ht="31.5" customHeight="1">
      <c r="A44" s="111" t="s">
        <v>529</v>
      </c>
      <c r="B44" s="111" t="s">
        <v>208</v>
      </c>
      <c r="C44" s="248" t="s">
        <v>209</v>
      </c>
      <c r="D44" s="249"/>
      <c r="E44" s="87">
        <v>4804</v>
      </c>
      <c r="F44" s="87">
        <f t="shared" si="12"/>
        <v>4804</v>
      </c>
      <c r="G44" s="87">
        <f>SUM(H44:AV44)</f>
        <v>0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Y44" s="87">
        <v>4804</v>
      </c>
      <c r="AZ44" s="87">
        <v>4804</v>
      </c>
      <c r="BA44" s="87">
        <f t="shared" si="4"/>
        <v>0</v>
      </c>
    </row>
    <row r="45" spans="1:53" s="62" customFormat="1" ht="16.5" customHeight="1">
      <c r="A45" s="250" t="s">
        <v>149</v>
      </c>
      <c r="B45" s="251"/>
      <c r="C45" s="251"/>
      <c r="D45" s="252"/>
      <c r="E45" s="86">
        <f>SUM(E46:E50)</f>
        <v>473751.1</v>
      </c>
      <c r="F45" s="86">
        <f>SUM(F46:F50)</f>
        <v>481503.5</v>
      </c>
      <c r="G45" s="86">
        <f>SUM(G46:G50)</f>
        <v>7752.4000000000015</v>
      </c>
      <c r="H45" s="86">
        <f>SUM(H46:H50)</f>
        <v>1782.5</v>
      </c>
      <c r="I45" s="86">
        <f aca="true" t="shared" si="18" ref="I45:AC45">SUM(I46:I50)</f>
        <v>0</v>
      </c>
      <c r="J45" s="86">
        <f t="shared" si="18"/>
        <v>0</v>
      </c>
      <c r="K45" s="86">
        <f t="shared" si="18"/>
        <v>0</v>
      </c>
      <c r="L45" s="86">
        <f t="shared" si="18"/>
        <v>-2039</v>
      </c>
      <c r="M45" s="86">
        <f t="shared" si="18"/>
        <v>0</v>
      </c>
      <c r="N45" s="86">
        <f t="shared" si="18"/>
        <v>0</v>
      </c>
      <c r="O45" s="86">
        <f>SUM(O46:O50)</f>
        <v>600</v>
      </c>
      <c r="P45" s="86">
        <f t="shared" si="18"/>
        <v>4750.9</v>
      </c>
      <c r="Q45" s="86">
        <f t="shared" si="18"/>
        <v>0</v>
      </c>
      <c r="R45" s="86">
        <f t="shared" si="18"/>
        <v>2658</v>
      </c>
      <c r="S45" s="86">
        <f t="shared" si="18"/>
        <v>0</v>
      </c>
      <c r="T45" s="86">
        <f t="shared" si="18"/>
        <v>0</v>
      </c>
      <c r="U45" s="86">
        <f t="shared" si="18"/>
        <v>0</v>
      </c>
      <c r="V45" s="86">
        <f t="shared" si="18"/>
        <v>0</v>
      </c>
      <c r="W45" s="86">
        <f t="shared" si="18"/>
        <v>0</v>
      </c>
      <c r="X45" s="86">
        <f t="shared" si="18"/>
        <v>0</v>
      </c>
      <c r="Y45" s="86">
        <f t="shared" si="18"/>
        <v>0</v>
      </c>
      <c r="Z45" s="86">
        <f t="shared" si="18"/>
        <v>0</v>
      </c>
      <c r="AA45" s="86">
        <f t="shared" si="18"/>
        <v>0</v>
      </c>
      <c r="AB45" s="86">
        <f t="shared" si="18"/>
        <v>0</v>
      </c>
      <c r="AC45" s="86">
        <f t="shared" si="18"/>
        <v>0</v>
      </c>
      <c r="AD45" s="86">
        <f aca="true" t="shared" si="19" ref="AD45:AV45">SUM(AD46:AD50)</f>
        <v>0</v>
      </c>
      <c r="AE45" s="86">
        <f t="shared" si="19"/>
        <v>0</v>
      </c>
      <c r="AF45" s="86">
        <f t="shared" si="19"/>
        <v>0</v>
      </c>
      <c r="AG45" s="86">
        <f t="shared" si="19"/>
        <v>0</v>
      </c>
      <c r="AH45" s="86">
        <f t="shared" si="19"/>
        <v>0</v>
      </c>
      <c r="AI45" s="86">
        <f t="shared" si="19"/>
        <v>0</v>
      </c>
      <c r="AJ45" s="86">
        <f t="shared" si="19"/>
        <v>0</v>
      </c>
      <c r="AK45" s="86">
        <f t="shared" si="19"/>
        <v>0</v>
      </c>
      <c r="AL45" s="86">
        <f t="shared" si="19"/>
        <v>0</v>
      </c>
      <c r="AM45" s="86">
        <f t="shared" si="19"/>
        <v>0</v>
      </c>
      <c r="AN45" s="86">
        <f t="shared" si="19"/>
        <v>0</v>
      </c>
      <c r="AO45" s="86">
        <f t="shared" si="19"/>
        <v>0</v>
      </c>
      <c r="AP45" s="86">
        <f t="shared" si="19"/>
        <v>0</v>
      </c>
      <c r="AQ45" s="86">
        <f t="shared" si="19"/>
        <v>0</v>
      </c>
      <c r="AR45" s="86">
        <f t="shared" si="19"/>
        <v>0</v>
      </c>
      <c r="AS45" s="86">
        <f t="shared" si="19"/>
        <v>0</v>
      </c>
      <c r="AT45" s="86">
        <f t="shared" si="19"/>
        <v>0</v>
      </c>
      <c r="AU45" s="86">
        <f t="shared" si="19"/>
        <v>0</v>
      </c>
      <c r="AV45" s="86">
        <f t="shared" si="19"/>
        <v>0</v>
      </c>
      <c r="AW45" s="217"/>
      <c r="AX45" s="217"/>
      <c r="AY45" s="86">
        <f>SUM(AY46:AY50)</f>
        <v>464083.3</v>
      </c>
      <c r="AZ45" s="86">
        <f>SUM(AZ46:AZ50)</f>
        <v>464083.3</v>
      </c>
      <c r="BA45" s="148">
        <f t="shared" si="4"/>
        <v>0</v>
      </c>
    </row>
    <row r="46" spans="1:53" ht="16.5" hidden="1">
      <c r="A46" s="111" t="s">
        <v>228</v>
      </c>
      <c r="B46" s="111" t="s">
        <v>228</v>
      </c>
      <c r="C46" s="248" t="s">
        <v>229</v>
      </c>
      <c r="D46" s="249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Y46" s="87"/>
      <c r="AZ46" s="87"/>
      <c r="BA46" s="87">
        <f t="shared" si="4"/>
        <v>0</v>
      </c>
    </row>
    <row r="47" spans="1:53" ht="16.5">
      <c r="A47" s="109" t="s">
        <v>527</v>
      </c>
      <c r="B47" s="111" t="s">
        <v>235</v>
      </c>
      <c r="C47" s="248" t="s">
        <v>236</v>
      </c>
      <c r="D47" s="249"/>
      <c r="E47" s="87">
        <v>19274</v>
      </c>
      <c r="F47" s="87">
        <f>E47+G47</f>
        <v>3574</v>
      </c>
      <c r="G47" s="87">
        <f>SUM(H47:AV47)</f>
        <v>-15700</v>
      </c>
      <c r="H47" s="87"/>
      <c r="I47" s="87"/>
      <c r="J47" s="87"/>
      <c r="K47" s="87"/>
      <c r="L47" s="87">
        <v>-15700</v>
      </c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Y47" s="87">
        <v>17774</v>
      </c>
      <c r="AZ47" s="87">
        <v>17774</v>
      </c>
      <c r="BA47" s="87">
        <f t="shared" si="4"/>
        <v>0</v>
      </c>
    </row>
    <row r="48" spans="1:53" ht="31.5" customHeight="1">
      <c r="A48" s="111" t="s">
        <v>527</v>
      </c>
      <c r="B48" s="111" t="s">
        <v>208</v>
      </c>
      <c r="C48" s="248" t="s">
        <v>209</v>
      </c>
      <c r="D48" s="249"/>
      <c r="E48" s="87"/>
      <c r="F48" s="87">
        <f>E48+G48</f>
        <v>1782.5</v>
      </c>
      <c r="G48" s="87">
        <f>SUM(H48:AV48)</f>
        <v>1782.5</v>
      </c>
      <c r="H48" s="87">
        <v>1782.5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Y48" s="87"/>
      <c r="AZ48" s="87"/>
      <c r="BA48" s="87">
        <f t="shared" si="4"/>
        <v>0</v>
      </c>
    </row>
    <row r="49" spans="1:53" ht="16.5">
      <c r="A49" s="109" t="s">
        <v>527</v>
      </c>
      <c r="B49" s="111" t="s">
        <v>228</v>
      </c>
      <c r="C49" s="248" t="s">
        <v>229</v>
      </c>
      <c r="D49" s="249"/>
      <c r="E49" s="87">
        <v>451519.1</v>
      </c>
      <c r="F49" s="87">
        <f>E49+G49</f>
        <v>473189</v>
      </c>
      <c r="G49" s="87">
        <f>SUM(H49:AV49)</f>
        <v>21669.9</v>
      </c>
      <c r="H49" s="87"/>
      <c r="I49" s="87"/>
      <c r="J49" s="87"/>
      <c r="K49" s="87"/>
      <c r="L49" s="87">
        <v>13661</v>
      </c>
      <c r="M49" s="87"/>
      <c r="N49" s="87"/>
      <c r="O49" s="87">
        <v>600</v>
      </c>
      <c r="P49" s="87">
        <v>4750.9</v>
      </c>
      <c r="Q49" s="87"/>
      <c r="R49" s="87">
        <v>2658</v>
      </c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Y49" s="87">
        <v>443351.3</v>
      </c>
      <c r="AZ49" s="87">
        <v>443351.3</v>
      </c>
      <c r="BA49" s="87">
        <f t="shared" si="4"/>
        <v>0</v>
      </c>
    </row>
    <row r="50" spans="1:53" ht="16.5">
      <c r="A50" s="109" t="s">
        <v>527</v>
      </c>
      <c r="B50" s="111" t="s">
        <v>268</v>
      </c>
      <c r="C50" s="248" t="s">
        <v>269</v>
      </c>
      <c r="D50" s="249"/>
      <c r="E50" s="87">
        <v>2958</v>
      </c>
      <c r="F50" s="87">
        <v>2958</v>
      </c>
      <c r="G50" s="87">
        <f>SUM(H50:AV50)</f>
        <v>0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Y50" s="87">
        <v>2958</v>
      </c>
      <c r="AZ50" s="87">
        <v>2958</v>
      </c>
      <c r="BA50" s="87">
        <f t="shared" si="4"/>
        <v>0</v>
      </c>
    </row>
    <row r="51" spans="1:53" s="62" customFormat="1" ht="16.5">
      <c r="A51" s="250" t="s">
        <v>150</v>
      </c>
      <c r="B51" s="251"/>
      <c r="C51" s="251"/>
      <c r="D51" s="252"/>
      <c r="E51" s="86">
        <f>SUM(E52:E56)</f>
        <v>647688.2</v>
      </c>
      <c r="F51" s="86">
        <f>SUM(F52:F56)</f>
        <v>1164087.5</v>
      </c>
      <c r="G51" s="86">
        <f>SUM(G52:G56)</f>
        <v>516399.3</v>
      </c>
      <c r="H51" s="86">
        <f>SUM(H52:H56)</f>
        <v>370000</v>
      </c>
      <c r="I51" s="86">
        <f aca="true" t="shared" si="20" ref="I51:AC51">SUM(I52:I56)</f>
        <v>15410</v>
      </c>
      <c r="J51" s="86">
        <f t="shared" si="20"/>
        <v>0</v>
      </c>
      <c r="K51" s="86">
        <f t="shared" si="20"/>
        <v>0</v>
      </c>
      <c r="L51" s="86">
        <f t="shared" si="20"/>
        <v>18859</v>
      </c>
      <c r="M51" s="86">
        <f t="shared" si="20"/>
        <v>0</v>
      </c>
      <c r="N51" s="86">
        <f t="shared" si="20"/>
        <v>0</v>
      </c>
      <c r="O51" s="86">
        <f>SUM(O52:O56)</f>
        <v>0</v>
      </c>
      <c r="P51" s="86">
        <f t="shared" si="20"/>
        <v>102930.3</v>
      </c>
      <c r="Q51" s="86">
        <f t="shared" si="20"/>
        <v>0</v>
      </c>
      <c r="R51" s="86">
        <f t="shared" si="20"/>
        <v>9200</v>
      </c>
      <c r="S51" s="86">
        <f t="shared" si="20"/>
        <v>0</v>
      </c>
      <c r="T51" s="86">
        <f t="shared" si="20"/>
        <v>0</v>
      </c>
      <c r="U51" s="86">
        <f t="shared" si="20"/>
        <v>0</v>
      </c>
      <c r="V51" s="86">
        <f t="shared" si="20"/>
        <v>0</v>
      </c>
      <c r="W51" s="86">
        <f t="shared" si="20"/>
        <v>0</v>
      </c>
      <c r="X51" s="86">
        <f t="shared" si="20"/>
        <v>0</v>
      </c>
      <c r="Y51" s="86">
        <f t="shared" si="20"/>
        <v>0</v>
      </c>
      <c r="Z51" s="86">
        <f t="shared" si="20"/>
        <v>0</v>
      </c>
      <c r="AA51" s="86">
        <f t="shared" si="20"/>
        <v>0</v>
      </c>
      <c r="AB51" s="86">
        <f t="shared" si="20"/>
        <v>0</v>
      </c>
      <c r="AC51" s="86">
        <f t="shared" si="20"/>
        <v>0</v>
      </c>
      <c r="AD51" s="86">
        <f aca="true" t="shared" si="21" ref="AD51:AV51">SUM(AD52:AD56)</f>
        <v>0</v>
      </c>
      <c r="AE51" s="86">
        <f t="shared" si="21"/>
        <v>0</v>
      </c>
      <c r="AF51" s="86">
        <f t="shared" si="21"/>
        <v>0</v>
      </c>
      <c r="AG51" s="86">
        <f t="shared" si="21"/>
        <v>0</v>
      </c>
      <c r="AH51" s="86">
        <f t="shared" si="21"/>
        <v>0</v>
      </c>
      <c r="AI51" s="86">
        <f t="shared" si="21"/>
        <v>0</v>
      </c>
      <c r="AJ51" s="86">
        <f t="shared" si="21"/>
        <v>0</v>
      </c>
      <c r="AK51" s="86">
        <f t="shared" si="21"/>
        <v>0</v>
      </c>
      <c r="AL51" s="86">
        <f t="shared" si="21"/>
        <v>0</v>
      </c>
      <c r="AM51" s="86">
        <f t="shared" si="21"/>
        <v>0</v>
      </c>
      <c r="AN51" s="86">
        <f t="shared" si="21"/>
        <v>0</v>
      </c>
      <c r="AO51" s="86">
        <f t="shared" si="21"/>
        <v>0</v>
      </c>
      <c r="AP51" s="86">
        <f t="shared" si="21"/>
        <v>0</v>
      </c>
      <c r="AQ51" s="86">
        <f t="shared" si="21"/>
        <v>0</v>
      </c>
      <c r="AR51" s="86">
        <f t="shared" si="21"/>
        <v>0</v>
      </c>
      <c r="AS51" s="86">
        <f t="shared" si="21"/>
        <v>0</v>
      </c>
      <c r="AT51" s="86">
        <f t="shared" si="21"/>
        <v>0</v>
      </c>
      <c r="AU51" s="86">
        <f t="shared" si="21"/>
        <v>0</v>
      </c>
      <c r="AV51" s="86">
        <f t="shared" si="21"/>
        <v>0</v>
      </c>
      <c r="AW51" s="217"/>
      <c r="AX51" s="217"/>
      <c r="AY51" s="86">
        <f>SUM(AY52:AY56)</f>
        <v>522067.9</v>
      </c>
      <c r="AZ51" s="86">
        <f>SUM(AZ52:AZ56)</f>
        <v>522067.9</v>
      </c>
      <c r="BA51" s="148">
        <f t="shared" si="4"/>
        <v>0</v>
      </c>
    </row>
    <row r="52" spans="1:53" ht="16.5">
      <c r="A52" s="109" t="s">
        <v>528</v>
      </c>
      <c r="B52" s="111" t="s">
        <v>216</v>
      </c>
      <c r="C52" s="248" t="s">
        <v>217</v>
      </c>
      <c r="D52" s="249"/>
      <c r="E52" s="87">
        <v>89116</v>
      </c>
      <c r="F52" s="87">
        <f>E52+G52</f>
        <v>89116</v>
      </c>
      <c r="G52" s="87">
        <f>SUM(H52:AV52)</f>
        <v>0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Y52" s="87">
        <v>89116</v>
      </c>
      <c r="AZ52" s="87">
        <v>89116</v>
      </c>
      <c r="BA52" s="87">
        <f t="shared" si="4"/>
        <v>0</v>
      </c>
    </row>
    <row r="53" spans="1:53" ht="16.5">
      <c r="A53" s="109" t="s">
        <v>528</v>
      </c>
      <c r="B53" s="111" t="s">
        <v>228</v>
      </c>
      <c r="C53" s="248" t="s">
        <v>229</v>
      </c>
      <c r="D53" s="249"/>
      <c r="E53" s="87">
        <v>540572.2</v>
      </c>
      <c r="F53" s="87">
        <f>E53+G53</f>
        <v>1026324.5</v>
      </c>
      <c r="G53" s="87">
        <f>SUM(H53:AV53)</f>
        <v>485752.3</v>
      </c>
      <c r="H53" s="87">
        <v>370000</v>
      </c>
      <c r="I53" s="87">
        <v>15000</v>
      </c>
      <c r="J53" s="87"/>
      <c r="K53" s="87"/>
      <c r="L53" s="87">
        <v>8072</v>
      </c>
      <c r="M53" s="87"/>
      <c r="N53" s="87"/>
      <c r="O53" s="87"/>
      <c r="P53" s="87">
        <v>92680.3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Y53" s="87">
        <v>418451.9</v>
      </c>
      <c r="AZ53" s="87">
        <v>418451.9</v>
      </c>
      <c r="BA53" s="87">
        <f t="shared" si="4"/>
        <v>0</v>
      </c>
    </row>
    <row r="54" spans="1:53" ht="16.5">
      <c r="A54" s="109" t="s">
        <v>528</v>
      </c>
      <c r="B54" s="111" t="s">
        <v>239</v>
      </c>
      <c r="C54" s="82" t="s">
        <v>240</v>
      </c>
      <c r="D54" s="83"/>
      <c r="E54" s="87">
        <v>5000</v>
      </c>
      <c r="F54" s="87">
        <f>E54+G54</f>
        <v>27987</v>
      </c>
      <c r="G54" s="87">
        <f>SUM(H54:AV54)</f>
        <v>22987</v>
      </c>
      <c r="H54" s="87"/>
      <c r="I54" s="87"/>
      <c r="J54" s="87"/>
      <c r="K54" s="87"/>
      <c r="L54" s="87">
        <v>4787</v>
      </c>
      <c r="M54" s="87"/>
      <c r="N54" s="87"/>
      <c r="O54" s="87"/>
      <c r="P54" s="87">
        <v>9000</v>
      </c>
      <c r="Q54" s="87"/>
      <c r="R54" s="87">
        <v>9200</v>
      </c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Y54" s="87">
        <v>2500</v>
      </c>
      <c r="AZ54" s="87">
        <v>2500</v>
      </c>
      <c r="BA54" s="87">
        <f t="shared" si="4"/>
        <v>0</v>
      </c>
    </row>
    <row r="55" spans="1:53" ht="32.25" customHeight="1">
      <c r="A55" s="109" t="s">
        <v>528</v>
      </c>
      <c r="B55" s="112" t="s">
        <v>249</v>
      </c>
      <c r="C55" s="248" t="s">
        <v>250</v>
      </c>
      <c r="D55" s="249"/>
      <c r="E55" s="87">
        <v>12000</v>
      </c>
      <c r="F55" s="87">
        <f>E55+G55</f>
        <v>18410</v>
      </c>
      <c r="G55" s="87">
        <f>SUM(H55:AV55)</f>
        <v>6410</v>
      </c>
      <c r="H55" s="87"/>
      <c r="I55" s="87">
        <v>410</v>
      </c>
      <c r="J55" s="87"/>
      <c r="K55" s="87"/>
      <c r="L55" s="87">
        <v>6000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Y55" s="87">
        <v>12000</v>
      </c>
      <c r="AZ55" s="87">
        <v>12000</v>
      </c>
      <c r="BA55" s="87">
        <f t="shared" si="4"/>
        <v>0</v>
      </c>
    </row>
    <row r="56" spans="1:53" ht="16.5">
      <c r="A56" s="109" t="s">
        <v>528</v>
      </c>
      <c r="B56" s="111" t="s">
        <v>259</v>
      </c>
      <c r="C56" s="248" t="s">
        <v>260</v>
      </c>
      <c r="D56" s="249"/>
      <c r="E56" s="87">
        <v>1000</v>
      </c>
      <c r="F56" s="87">
        <f>E56+G56</f>
        <v>2250</v>
      </c>
      <c r="G56" s="87">
        <f>SUM(H56:AV56)</f>
        <v>1250</v>
      </c>
      <c r="H56" s="87"/>
      <c r="I56" s="87"/>
      <c r="J56" s="87"/>
      <c r="K56" s="87"/>
      <c r="L56" s="87"/>
      <c r="M56" s="87"/>
      <c r="N56" s="87"/>
      <c r="O56" s="87"/>
      <c r="P56" s="87">
        <v>1250</v>
      </c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Y56" s="87"/>
      <c r="AZ56" s="87"/>
      <c r="BA56" s="87">
        <f t="shared" si="4"/>
        <v>0</v>
      </c>
    </row>
    <row r="57" spans="1:53" s="62" customFormat="1" ht="21" customHeight="1">
      <c r="A57" s="250" t="s">
        <v>151</v>
      </c>
      <c r="B57" s="251"/>
      <c r="C57" s="251"/>
      <c r="D57" s="252"/>
      <c r="E57" s="86">
        <f>SUM(E58:E59)</f>
        <v>12773.4</v>
      </c>
      <c r="F57" s="86">
        <f>SUM(F58:F59)</f>
        <v>12773.4</v>
      </c>
      <c r="G57" s="86">
        <f>SUM(G58:G59)</f>
        <v>0</v>
      </c>
      <c r="H57" s="86">
        <f>SUM(H58:H59)</f>
        <v>0</v>
      </c>
      <c r="I57" s="86">
        <f aca="true" t="shared" si="22" ref="I57:AC57">SUM(I58:I59)</f>
        <v>0</v>
      </c>
      <c r="J57" s="86">
        <f t="shared" si="22"/>
        <v>0</v>
      </c>
      <c r="K57" s="86">
        <f t="shared" si="22"/>
        <v>0</v>
      </c>
      <c r="L57" s="86">
        <f t="shared" si="22"/>
        <v>0</v>
      </c>
      <c r="M57" s="86">
        <f t="shared" si="22"/>
        <v>0</v>
      </c>
      <c r="N57" s="86">
        <f t="shared" si="22"/>
        <v>0</v>
      </c>
      <c r="O57" s="86">
        <f>SUM(O58:O59)</f>
        <v>0</v>
      </c>
      <c r="P57" s="86">
        <f t="shared" si="22"/>
        <v>0</v>
      </c>
      <c r="Q57" s="86">
        <f t="shared" si="22"/>
        <v>0</v>
      </c>
      <c r="R57" s="86">
        <f t="shared" si="22"/>
        <v>0</v>
      </c>
      <c r="S57" s="86">
        <f t="shared" si="22"/>
        <v>0</v>
      </c>
      <c r="T57" s="86">
        <f t="shared" si="22"/>
        <v>0</v>
      </c>
      <c r="U57" s="86">
        <f t="shared" si="22"/>
        <v>0</v>
      </c>
      <c r="V57" s="86">
        <f t="shared" si="22"/>
        <v>0</v>
      </c>
      <c r="W57" s="86">
        <f t="shared" si="22"/>
        <v>0</v>
      </c>
      <c r="X57" s="86">
        <f t="shared" si="22"/>
        <v>0</v>
      </c>
      <c r="Y57" s="86">
        <f t="shared" si="22"/>
        <v>0</v>
      </c>
      <c r="Z57" s="86">
        <f t="shared" si="22"/>
        <v>0</v>
      </c>
      <c r="AA57" s="86">
        <f t="shared" si="22"/>
        <v>0</v>
      </c>
      <c r="AB57" s="86">
        <f t="shared" si="22"/>
        <v>0</v>
      </c>
      <c r="AC57" s="86">
        <f t="shared" si="22"/>
        <v>0</v>
      </c>
      <c r="AD57" s="86">
        <f aca="true" t="shared" si="23" ref="AD57:AV57">SUM(AD58:AD59)</f>
        <v>0</v>
      </c>
      <c r="AE57" s="86">
        <f t="shared" si="23"/>
        <v>0</v>
      </c>
      <c r="AF57" s="86">
        <f t="shared" si="23"/>
        <v>0</v>
      </c>
      <c r="AG57" s="86">
        <f t="shared" si="23"/>
        <v>0</v>
      </c>
      <c r="AH57" s="86">
        <f t="shared" si="23"/>
        <v>0</v>
      </c>
      <c r="AI57" s="86">
        <f t="shared" si="23"/>
        <v>0</v>
      </c>
      <c r="AJ57" s="86">
        <f t="shared" si="23"/>
        <v>0</v>
      </c>
      <c r="AK57" s="86">
        <f t="shared" si="23"/>
        <v>0</v>
      </c>
      <c r="AL57" s="86">
        <f t="shared" si="23"/>
        <v>0</v>
      </c>
      <c r="AM57" s="86">
        <f t="shared" si="23"/>
        <v>0</v>
      </c>
      <c r="AN57" s="86">
        <f t="shared" si="23"/>
        <v>0</v>
      </c>
      <c r="AO57" s="86">
        <f t="shared" si="23"/>
        <v>0</v>
      </c>
      <c r="AP57" s="86">
        <f t="shared" si="23"/>
        <v>0</v>
      </c>
      <c r="AQ57" s="86">
        <f t="shared" si="23"/>
        <v>0</v>
      </c>
      <c r="AR57" s="86">
        <f t="shared" si="23"/>
        <v>0</v>
      </c>
      <c r="AS57" s="86">
        <f t="shared" si="23"/>
        <v>0</v>
      </c>
      <c r="AT57" s="86">
        <f t="shared" si="23"/>
        <v>0</v>
      </c>
      <c r="AU57" s="86">
        <f t="shared" si="23"/>
        <v>0</v>
      </c>
      <c r="AV57" s="86">
        <f t="shared" si="23"/>
        <v>0</v>
      </c>
      <c r="AW57" s="217"/>
      <c r="AX57" s="217"/>
      <c r="AY57" s="86">
        <f>SUM(AY58:AY59)</f>
        <v>12600</v>
      </c>
      <c r="AZ57" s="86">
        <f>SUM(AZ58:AZ59)</f>
        <v>12600</v>
      </c>
      <c r="BA57" s="148">
        <f t="shared" si="4"/>
        <v>0</v>
      </c>
    </row>
    <row r="58" spans="1:53" ht="16.5">
      <c r="A58" s="109" t="s">
        <v>542</v>
      </c>
      <c r="B58" s="111" t="s">
        <v>204</v>
      </c>
      <c r="C58" s="248" t="s">
        <v>406</v>
      </c>
      <c r="D58" s="249"/>
      <c r="E58" s="87">
        <v>1080</v>
      </c>
      <c r="F58" s="87">
        <f aca="true" t="shared" si="24" ref="F58:F105">E58+G58</f>
        <v>1080</v>
      </c>
      <c r="G58" s="87">
        <f>SUM(H58:AV58)</f>
        <v>0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Y58" s="87">
        <v>1080</v>
      </c>
      <c r="AZ58" s="87">
        <v>1080</v>
      </c>
      <c r="BA58" s="87">
        <f t="shared" si="4"/>
        <v>0</v>
      </c>
    </row>
    <row r="59" spans="1:53" ht="32.25" customHeight="1">
      <c r="A59" s="109" t="s">
        <v>542</v>
      </c>
      <c r="B59" s="111" t="s">
        <v>208</v>
      </c>
      <c r="C59" s="248" t="s">
        <v>209</v>
      </c>
      <c r="D59" s="249"/>
      <c r="E59" s="87">
        <v>11693.4</v>
      </c>
      <c r="F59" s="87">
        <f t="shared" si="24"/>
        <v>11693.4</v>
      </c>
      <c r="G59" s="87">
        <f>SUM(H59:AV59)</f>
        <v>0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Y59" s="87">
        <v>11520</v>
      </c>
      <c r="AZ59" s="87">
        <v>11520</v>
      </c>
      <c r="BA59" s="87">
        <f t="shared" si="4"/>
        <v>0</v>
      </c>
    </row>
    <row r="60" spans="1:53" s="62" customFormat="1" ht="16.5">
      <c r="A60" s="250" t="s">
        <v>152</v>
      </c>
      <c r="B60" s="251"/>
      <c r="C60" s="251"/>
      <c r="D60" s="252"/>
      <c r="E60" s="86">
        <f>SUM(E61:E63)</f>
        <v>1734453.6</v>
      </c>
      <c r="F60" s="86">
        <f>SUM(F61:F63)</f>
        <v>1777301.0000000002</v>
      </c>
      <c r="G60" s="86">
        <f>SUM(G61:G63)</f>
        <v>42847.4</v>
      </c>
      <c r="H60" s="86">
        <f>SUM(H61:H63)</f>
        <v>5248.3</v>
      </c>
      <c r="I60" s="86">
        <f aca="true" t="shared" si="25" ref="I60:AC60">SUM(I61:I63)</f>
        <v>14922</v>
      </c>
      <c r="J60" s="86">
        <f t="shared" si="25"/>
        <v>0</v>
      </c>
      <c r="K60" s="86">
        <f t="shared" si="25"/>
        <v>0</v>
      </c>
      <c r="L60" s="86">
        <f t="shared" si="25"/>
        <v>347</v>
      </c>
      <c r="M60" s="86">
        <f t="shared" si="25"/>
        <v>0</v>
      </c>
      <c r="N60" s="86">
        <f t="shared" si="25"/>
        <v>8177</v>
      </c>
      <c r="O60" s="86">
        <f>SUM(O61:O63)</f>
        <v>0</v>
      </c>
      <c r="P60" s="86">
        <f t="shared" si="25"/>
        <v>10100</v>
      </c>
      <c r="Q60" s="86">
        <f t="shared" si="25"/>
        <v>4053.1</v>
      </c>
      <c r="R60" s="86">
        <f t="shared" si="25"/>
        <v>0</v>
      </c>
      <c r="S60" s="86">
        <f t="shared" si="25"/>
        <v>0</v>
      </c>
      <c r="T60" s="86">
        <f t="shared" si="25"/>
        <v>0</v>
      </c>
      <c r="U60" s="86">
        <f t="shared" si="25"/>
        <v>0</v>
      </c>
      <c r="V60" s="86">
        <f t="shared" si="25"/>
        <v>0</v>
      </c>
      <c r="W60" s="86">
        <f t="shared" si="25"/>
        <v>0</v>
      </c>
      <c r="X60" s="86">
        <f t="shared" si="25"/>
        <v>0</v>
      </c>
      <c r="Y60" s="86">
        <f t="shared" si="25"/>
        <v>0</v>
      </c>
      <c r="Z60" s="86">
        <f t="shared" si="25"/>
        <v>0</v>
      </c>
      <c r="AA60" s="86">
        <f t="shared" si="25"/>
        <v>0</v>
      </c>
      <c r="AB60" s="86">
        <f t="shared" si="25"/>
        <v>0</v>
      </c>
      <c r="AC60" s="86">
        <f t="shared" si="25"/>
        <v>0</v>
      </c>
      <c r="AD60" s="86">
        <f aca="true" t="shared" si="26" ref="AD60:AV60">SUM(AD61:AD63)</f>
        <v>0</v>
      </c>
      <c r="AE60" s="86">
        <f t="shared" si="26"/>
        <v>0</v>
      </c>
      <c r="AF60" s="86">
        <f t="shared" si="26"/>
        <v>0</v>
      </c>
      <c r="AG60" s="86">
        <f t="shared" si="26"/>
        <v>0</v>
      </c>
      <c r="AH60" s="86">
        <f t="shared" si="26"/>
        <v>0</v>
      </c>
      <c r="AI60" s="86">
        <f t="shared" si="26"/>
        <v>0</v>
      </c>
      <c r="AJ60" s="86">
        <f t="shared" si="26"/>
        <v>0</v>
      </c>
      <c r="AK60" s="86">
        <f t="shared" si="26"/>
        <v>0</v>
      </c>
      <c r="AL60" s="86">
        <f t="shared" si="26"/>
        <v>0</v>
      </c>
      <c r="AM60" s="86">
        <f t="shared" si="26"/>
        <v>0</v>
      </c>
      <c r="AN60" s="86">
        <f t="shared" si="26"/>
        <v>0</v>
      </c>
      <c r="AO60" s="86">
        <f t="shared" si="26"/>
        <v>0</v>
      </c>
      <c r="AP60" s="86">
        <f t="shared" si="26"/>
        <v>0</v>
      </c>
      <c r="AQ60" s="86">
        <f t="shared" si="26"/>
        <v>0</v>
      </c>
      <c r="AR60" s="86">
        <f t="shared" si="26"/>
        <v>0</v>
      </c>
      <c r="AS60" s="86">
        <f t="shared" si="26"/>
        <v>0</v>
      </c>
      <c r="AT60" s="86">
        <f t="shared" si="26"/>
        <v>0</v>
      </c>
      <c r="AU60" s="86">
        <f t="shared" si="26"/>
        <v>0</v>
      </c>
      <c r="AV60" s="86">
        <f t="shared" si="26"/>
        <v>0</v>
      </c>
      <c r="AW60" s="217"/>
      <c r="AX60" s="217"/>
      <c r="AY60" s="86">
        <f>SUM(AY61:AY63)</f>
        <v>1746001.1</v>
      </c>
      <c r="AZ60" s="86">
        <f>SUM(AZ61:AZ63)</f>
        <v>1745973.4</v>
      </c>
      <c r="BA60" s="148">
        <f t="shared" si="4"/>
        <v>-27.700000000186265</v>
      </c>
    </row>
    <row r="61" spans="1:53" ht="16.5">
      <c r="A61" s="109" t="s">
        <v>544</v>
      </c>
      <c r="B61" s="111" t="s">
        <v>185</v>
      </c>
      <c r="C61" s="248" t="s">
        <v>186</v>
      </c>
      <c r="D61" s="249"/>
      <c r="E61" s="87">
        <v>180</v>
      </c>
      <c r="F61" s="87">
        <f t="shared" si="24"/>
        <v>180</v>
      </c>
      <c r="G61" s="87">
        <f>SUM(H61:AV61)</f>
        <v>0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Y61" s="87">
        <v>180</v>
      </c>
      <c r="AZ61" s="87">
        <v>180</v>
      </c>
      <c r="BA61" s="87">
        <f t="shared" si="4"/>
        <v>0</v>
      </c>
    </row>
    <row r="62" spans="1:53" ht="32.25" customHeight="1">
      <c r="A62" s="109" t="s">
        <v>544</v>
      </c>
      <c r="B62" s="111" t="s">
        <v>208</v>
      </c>
      <c r="C62" s="248" t="s">
        <v>209</v>
      </c>
      <c r="D62" s="249"/>
      <c r="E62" s="87"/>
      <c r="F62" s="87">
        <f>E62+G62</f>
        <v>1109.3</v>
      </c>
      <c r="G62" s="87">
        <f>SUM(H62:AV62)</f>
        <v>1109.3</v>
      </c>
      <c r="H62" s="87">
        <v>1109.3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Y62" s="87">
        <v>11520</v>
      </c>
      <c r="AZ62" s="87">
        <v>11520</v>
      </c>
      <c r="BA62" s="87">
        <f>AZ62-AY62</f>
        <v>0</v>
      </c>
    </row>
    <row r="63" spans="1:53" ht="16.5">
      <c r="A63" s="109" t="s">
        <v>544</v>
      </c>
      <c r="B63" s="112" t="s">
        <v>239</v>
      </c>
      <c r="C63" s="248" t="s">
        <v>240</v>
      </c>
      <c r="D63" s="249"/>
      <c r="E63" s="87">
        <v>1734273.6</v>
      </c>
      <c r="F63" s="87">
        <f t="shared" si="24"/>
        <v>1776011.7000000002</v>
      </c>
      <c r="G63" s="87">
        <f>SUM(H63:AV63)</f>
        <v>41738.1</v>
      </c>
      <c r="H63" s="87">
        <v>4139</v>
      </c>
      <c r="I63" s="87">
        <v>14922</v>
      </c>
      <c r="J63" s="87"/>
      <c r="K63" s="87"/>
      <c r="L63" s="87">
        <v>347</v>
      </c>
      <c r="M63" s="87"/>
      <c r="N63" s="87">
        <v>8177</v>
      </c>
      <c r="O63" s="87"/>
      <c r="P63" s="87">
        <v>10100</v>
      </c>
      <c r="Q63" s="87">
        <v>4053.1</v>
      </c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Y63" s="87">
        <v>1734301.1</v>
      </c>
      <c r="AZ63" s="87">
        <v>1734273.4</v>
      </c>
      <c r="BA63" s="87">
        <f t="shared" si="4"/>
        <v>-27.700000000186265</v>
      </c>
    </row>
    <row r="64" spans="1:53" s="62" customFormat="1" ht="16.5">
      <c r="A64" s="250" t="s">
        <v>577</v>
      </c>
      <c r="B64" s="251"/>
      <c r="C64" s="251"/>
      <c r="D64" s="252"/>
      <c r="E64" s="86">
        <f>SUM(E65:E67)</f>
        <v>129781</v>
      </c>
      <c r="F64" s="86">
        <f>SUM(F65:F67)</f>
        <v>133235</v>
      </c>
      <c r="G64" s="86">
        <f>SUM(G65:G67)</f>
        <v>3454</v>
      </c>
      <c r="H64" s="86">
        <f>SUM(H65:H67)</f>
        <v>0</v>
      </c>
      <c r="I64" s="86">
        <f aca="true" t="shared" si="27" ref="I64:AC64">SUM(I65:I67)</f>
        <v>393</v>
      </c>
      <c r="J64" s="86">
        <f t="shared" si="27"/>
        <v>0</v>
      </c>
      <c r="K64" s="86">
        <f t="shared" si="27"/>
        <v>0</v>
      </c>
      <c r="L64" s="86">
        <f t="shared" si="27"/>
        <v>-400</v>
      </c>
      <c r="M64" s="86">
        <f t="shared" si="27"/>
        <v>0</v>
      </c>
      <c r="N64" s="86">
        <f t="shared" si="27"/>
        <v>0</v>
      </c>
      <c r="O64" s="86">
        <f>SUM(O65:O67)</f>
        <v>-600</v>
      </c>
      <c r="P64" s="86">
        <f t="shared" si="27"/>
        <v>4061</v>
      </c>
      <c r="Q64" s="86">
        <f t="shared" si="27"/>
        <v>0</v>
      </c>
      <c r="R64" s="86">
        <f t="shared" si="27"/>
        <v>0</v>
      </c>
      <c r="S64" s="86">
        <f t="shared" si="27"/>
        <v>0</v>
      </c>
      <c r="T64" s="86">
        <f t="shared" si="27"/>
        <v>0</v>
      </c>
      <c r="U64" s="86">
        <f t="shared" si="27"/>
        <v>0</v>
      </c>
      <c r="V64" s="86">
        <f t="shared" si="27"/>
        <v>0</v>
      </c>
      <c r="W64" s="86">
        <f t="shared" si="27"/>
        <v>0</v>
      </c>
      <c r="X64" s="86">
        <f t="shared" si="27"/>
        <v>0</v>
      </c>
      <c r="Y64" s="86">
        <f t="shared" si="27"/>
        <v>0</v>
      </c>
      <c r="Z64" s="86">
        <f t="shared" si="27"/>
        <v>0</v>
      </c>
      <c r="AA64" s="86">
        <f t="shared" si="27"/>
        <v>0</v>
      </c>
      <c r="AB64" s="86">
        <f t="shared" si="27"/>
        <v>0</v>
      </c>
      <c r="AC64" s="86">
        <f t="shared" si="27"/>
        <v>0</v>
      </c>
      <c r="AD64" s="86">
        <f aca="true" t="shared" si="28" ref="AD64:AV64">SUM(AD65:AD67)</f>
        <v>0</v>
      </c>
      <c r="AE64" s="86">
        <f t="shared" si="28"/>
        <v>0</v>
      </c>
      <c r="AF64" s="86">
        <f t="shared" si="28"/>
        <v>0</v>
      </c>
      <c r="AG64" s="86">
        <f t="shared" si="28"/>
        <v>0</v>
      </c>
      <c r="AH64" s="86">
        <f t="shared" si="28"/>
        <v>0</v>
      </c>
      <c r="AI64" s="86">
        <f t="shared" si="28"/>
        <v>0</v>
      </c>
      <c r="AJ64" s="86">
        <f t="shared" si="28"/>
        <v>0</v>
      </c>
      <c r="AK64" s="86">
        <f t="shared" si="28"/>
        <v>0</v>
      </c>
      <c r="AL64" s="86">
        <f t="shared" si="28"/>
        <v>0</v>
      </c>
      <c r="AM64" s="86">
        <f t="shared" si="28"/>
        <v>0</v>
      </c>
      <c r="AN64" s="86">
        <f t="shared" si="28"/>
        <v>0</v>
      </c>
      <c r="AO64" s="86">
        <f t="shared" si="28"/>
        <v>0</v>
      </c>
      <c r="AP64" s="86">
        <f t="shared" si="28"/>
        <v>0</v>
      </c>
      <c r="AQ64" s="86">
        <f t="shared" si="28"/>
        <v>0</v>
      </c>
      <c r="AR64" s="86">
        <f t="shared" si="28"/>
        <v>0</v>
      </c>
      <c r="AS64" s="86">
        <f t="shared" si="28"/>
        <v>0</v>
      </c>
      <c r="AT64" s="86">
        <f t="shared" si="28"/>
        <v>0</v>
      </c>
      <c r="AU64" s="86">
        <f t="shared" si="28"/>
        <v>0</v>
      </c>
      <c r="AV64" s="86">
        <f t="shared" si="28"/>
        <v>0</v>
      </c>
      <c r="AW64" s="217"/>
      <c r="AX64" s="217"/>
      <c r="AY64" s="86">
        <f>SUM(AY65:AY67)</f>
        <v>129781</v>
      </c>
      <c r="AZ64" s="86">
        <f>SUM(AZ65:AZ67)</f>
        <v>129781.20000000001</v>
      </c>
      <c r="BA64" s="148">
        <f t="shared" si="4"/>
        <v>0.20000000001164153</v>
      </c>
    </row>
    <row r="65" spans="1:53" ht="16.5">
      <c r="A65" s="109" t="s">
        <v>545</v>
      </c>
      <c r="B65" s="111" t="s">
        <v>185</v>
      </c>
      <c r="C65" s="248" t="s">
        <v>186</v>
      </c>
      <c r="D65" s="249"/>
      <c r="E65" s="87">
        <v>30</v>
      </c>
      <c r="F65" s="87">
        <f t="shared" si="24"/>
        <v>30</v>
      </c>
      <c r="G65" s="87">
        <f>SUM(H65:AV65)</f>
        <v>0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Y65" s="87">
        <v>30</v>
      </c>
      <c r="AZ65" s="87">
        <v>30</v>
      </c>
      <c r="BA65" s="87">
        <f t="shared" si="4"/>
        <v>0</v>
      </c>
    </row>
    <row r="66" spans="1:53" ht="16.5">
      <c r="A66" s="109" t="s">
        <v>545</v>
      </c>
      <c r="B66" s="112" t="s">
        <v>239</v>
      </c>
      <c r="C66" s="248" t="s">
        <v>240</v>
      </c>
      <c r="D66" s="249"/>
      <c r="E66" s="87">
        <v>22786.2</v>
      </c>
      <c r="F66" s="87">
        <f t="shared" si="24"/>
        <v>23714.2</v>
      </c>
      <c r="G66" s="87">
        <f>SUM(H66:AV66)</f>
        <v>928</v>
      </c>
      <c r="H66" s="87"/>
      <c r="I66" s="87">
        <v>74</v>
      </c>
      <c r="J66" s="87"/>
      <c r="K66" s="87"/>
      <c r="L66" s="87"/>
      <c r="M66" s="87"/>
      <c r="N66" s="87"/>
      <c r="O66" s="87"/>
      <c r="P66" s="87">
        <v>854</v>
      </c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Y66" s="87">
        <v>22786.2</v>
      </c>
      <c r="AZ66" s="87">
        <v>22786.4</v>
      </c>
      <c r="BA66" s="87">
        <f t="shared" si="4"/>
        <v>0.2000000000007276</v>
      </c>
    </row>
    <row r="67" spans="1:53" ht="33" customHeight="1">
      <c r="A67" s="109" t="s">
        <v>545</v>
      </c>
      <c r="B67" s="112" t="s">
        <v>249</v>
      </c>
      <c r="C67" s="248" t="s">
        <v>250</v>
      </c>
      <c r="D67" s="249"/>
      <c r="E67" s="87">
        <v>106964.8</v>
      </c>
      <c r="F67" s="87">
        <f t="shared" si="24"/>
        <v>109490.8</v>
      </c>
      <c r="G67" s="87">
        <f>SUM(H67:AV67)</f>
        <v>2526</v>
      </c>
      <c r="H67" s="87"/>
      <c r="I67" s="87">
        <v>319</v>
      </c>
      <c r="J67" s="87"/>
      <c r="K67" s="87"/>
      <c r="L67" s="87">
        <v>-400</v>
      </c>
      <c r="M67" s="87"/>
      <c r="N67" s="87"/>
      <c r="O67" s="87">
        <v>-600</v>
      </c>
      <c r="P67" s="87">
        <v>3207</v>
      </c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Y67" s="87">
        <v>106964.8</v>
      </c>
      <c r="AZ67" s="87">
        <v>106964.8</v>
      </c>
      <c r="BA67" s="87">
        <f t="shared" si="4"/>
        <v>0</v>
      </c>
    </row>
    <row r="68" spans="1:53" s="62" customFormat="1" ht="16.5">
      <c r="A68" s="250" t="s">
        <v>153</v>
      </c>
      <c r="B68" s="251"/>
      <c r="C68" s="251"/>
      <c r="D68" s="252"/>
      <c r="E68" s="86">
        <f>SUM(E69:E71)</f>
        <v>359822.6</v>
      </c>
      <c r="F68" s="86">
        <f>SUM(F69:F71)</f>
        <v>381913.19999999995</v>
      </c>
      <c r="G68" s="86">
        <f>SUM(G69:G71)</f>
        <v>22090.6</v>
      </c>
      <c r="H68" s="86">
        <f>SUM(H69:H71)</f>
        <v>11449.1</v>
      </c>
      <c r="I68" s="86">
        <f aca="true" t="shared" si="29" ref="I68:AC68">SUM(I69:I71)</f>
        <v>-10</v>
      </c>
      <c r="J68" s="86">
        <f t="shared" si="29"/>
        <v>0</v>
      </c>
      <c r="K68" s="86">
        <f t="shared" si="29"/>
        <v>0</v>
      </c>
      <c r="L68" s="86">
        <f t="shared" si="29"/>
        <v>-22</v>
      </c>
      <c r="M68" s="86">
        <f t="shared" si="29"/>
        <v>0</v>
      </c>
      <c r="N68" s="86">
        <f t="shared" si="29"/>
        <v>0</v>
      </c>
      <c r="O68" s="86">
        <f>SUM(O69:O71)</f>
        <v>0</v>
      </c>
      <c r="P68" s="86">
        <f t="shared" si="29"/>
        <v>6813.5</v>
      </c>
      <c r="Q68" s="86">
        <f t="shared" si="29"/>
        <v>998</v>
      </c>
      <c r="R68" s="86">
        <f t="shared" si="29"/>
        <v>2862</v>
      </c>
      <c r="S68" s="86">
        <f t="shared" si="29"/>
        <v>0</v>
      </c>
      <c r="T68" s="86">
        <f t="shared" si="29"/>
        <v>0</v>
      </c>
      <c r="U68" s="86">
        <f t="shared" si="29"/>
        <v>0</v>
      </c>
      <c r="V68" s="86">
        <f t="shared" si="29"/>
        <v>0</v>
      </c>
      <c r="W68" s="86">
        <f t="shared" si="29"/>
        <v>0</v>
      </c>
      <c r="X68" s="86">
        <f t="shared" si="29"/>
        <v>0</v>
      </c>
      <c r="Y68" s="86">
        <f t="shared" si="29"/>
        <v>0</v>
      </c>
      <c r="Z68" s="86">
        <f t="shared" si="29"/>
        <v>0</v>
      </c>
      <c r="AA68" s="86">
        <f t="shared" si="29"/>
        <v>0</v>
      </c>
      <c r="AB68" s="86">
        <f t="shared" si="29"/>
        <v>0</v>
      </c>
      <c r="AC68" s="86">
        <f t="shared" si="29"/>
        <v>0</v>
      </c>
      <c r="AD68" s="86">
        <f aca="true" t="shared" si="30" ref="AD68:AV68">SUM(AD69:AD71)</f>
        <v>0</v>
      </c>
      <c r="AE68" s="86">
        <f t="shared" si="30"/>
        <v>0</v>
      </c>
      <c r="AF68" s="86">
        <f t="shared" si="30"/>
        <v>0</v>
      </c>
      <c r="AG68" s="86">
        <f t="shared" si="30"/>
        <v>0</v>
      </c>
      <c r="AH68" s="86">
        <f t="shared" si="30"/>
        <v>0</v>
      </c>
      <c r="AI68" s="86">
        <f t="shared" si="30"/>
        <v>0</v>
      </c>
      <c r="AJ68" s="86">
        <f t="shared" si="30"/>
        <v>0</v>
      </c>
      <c r="AK68" s="86">
        <f t="shared" si="30"/>
        <v>0</v>
      </c>
      <c r="AL68" s="86">
        <f t="shared" si="30"/>
        <v>0</v>
      </c>
      <c r="AM68" s="86">
        <f t="shared" si="30"/>
        <v>0</v>
      </c>
      <c r="AN68" s="86">
        <f t="shared" si="30"/>
        <v>0</v>
      </c>
      <c r="AO68" s="86">
        <f t="shared" si="30"/>
        <v>0</v>
      </c>
      <c r="AP68" s="86">
        <f t="shared" si="30"/>
        <v>0</v>
      </c>
      <c r="AQ68" s="86">
        <f t="shared" si="30"/>
        <v>0</v>
      </c>
      <c r="AR68" s="86">
        <f t="shared" si="30"/>
        <v>0</v>
      </c>
      <c r="AS68" s="86">
        <f t="shared" si="30"/>
        <v>0</v>
      </c>
      <c r="AT68" s="86">
        <f t="shared" si="30"/>
        <v>0</v>
      </c>
      <c r="AU68" s="86">
        <f t="shared" si="30"/>
        <v>0</v>
      </c>
      <c r="AV68" s="86">
        <f t="shared" si="30"/>
        <v>0</v>
      </c>
      <c r="AW68" s="217"/>
      <c r="AX68" s="217"/>
      <c r="AY68" s="86">
        <f>SUM(AY69:AY71)</f>
        <v>360202.6</v>
      </c>
      <c r="AZ68" s="86">
        <f>SUM(AZ69:AZ71)</f>
        <v>359822.6</v>
      </c>
      <c r="BA68" s="148">
        <f t="shared" si="4"/>
        <v>-380</v>
      </c>
    </row>
    <row r="69" spans="1:53" ht="16.5">
      <c r="A69" s="109" t="s">
        <v>554</v>
      </c>
      <c r="B69" s="111" t="s">
        <v>185</v>
      </c>
      <c r="C69" s="248" t="s">
        <v>186</v>
      </c>
      <c r="D69" s="249"/>
      <c r="E69" s="87">
        <v>50</v>
      </c>
      <c r="F69" s="87">
        <f t="shared" si="24"/>
        <v>50</v>
      </c>
      <c r="G69" s="87">
        <f>SUM(H69:AV69)</f>
        <v>0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Y69" s="87">
        <v>50</v>
      </c>
      <c r="AZ69" s="87">
        <v>50</v>
      </c>
      <c r="BA69" s="87">
        <f t="shared" si="4"/>
        <v>0</v>
      </c>
    </row>
    <row r="70" spans="1:53" ht="16.5" customHeight="1" hidden="1">
      <c r="A70" s="115"/>
      <c r="B70" s="112" t="s">
        <v>239</v>
      </c>
      <c r="C70" s="248" t="s">
        <v>240</v>
      </c>
      <c r="D70" s="249"/>
      <c r="E70" s="87">
        <f>SUM(H70:AV70)</f>
        <v>0</v>
      </c>
      <c r="F70" s="87">
        <f t="shared" si="24"/>
        <v>0</v>
      </c>
      <c r="G70" s="87">
        <f>SUM(H70:AV70)</f>
        <v>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Y70" s="87"/>
      <c r="AZ70" s="87"/>
      <c r="BA70" s="87">
        <f t="shared" si="4"/>
        <v>0</v>
      </c>
    </row>
    <row r="71" spans="1:53" ht="16.5">
      <c r="A71" s="109" t="s">
        <v>554</v>
      </c>
      <c r="B71" s="111" t="s">
        <v>259</v>
      </c>
      <c r="C71" s="248" t="s">
        <v>260</v>
      </c>
      <c r="D71" s="249"/>
      <c r="E71" s="87">
        <v>359772.6</v>
      </c>
      <c r="F71" s="87">
        <f t="shared" si="24"/>
        <v>381863.19999999995</v>
      </c>
      <c r="G71" s="87">
        <f>SUM(H71:AV71)</f>
        <v>22090.6</v>
      </c>
      <c r="H71" s="87">
        <v>11449.1</v>
      </c>
      <c r="I71" s="87">
        <v>-10</v>
      </c>
      <c r="J71" s="87"/>
      <c r="K71" s="87"/>
      <c r="L71" s="87">
        <v>-22</v>
      </c>
      <c r="M71" s="87"/>
      <c r="N71" s="87"/>
      <c r="O71" s="87"/>
      <c r="P71" s="87">
        <v>6813.5</v>
      </c>
      <c r="Q71" s="87">
        <v>998</v>
      </c>
      <c r="R71" s="87">
        <v>2862</v>
      </c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Y71" s="87">
        <v>360152.6</v>
      </c>
      <c r="AZ71" s="87">
        <v>359772.6</v>
      </c>
      <c r="BA71" s="87">
        <f t="shared" si="4"/>
        <v>-380</v>
      </c>
    </row>
    <row r="72" spans="1:53" s="62" customFormat="1" ht="16.5">
      <c r="A72" s="250" t="s">
        <v>154</v>
      </c>
      <c r="B72" s="251"/>
      <c r="C72" s="251"/>
      <c r="D72" s="252"/>
      <c r="E72" s="86">
        <f>SUM(E73:E74)</f>
        <v>54447</v>
      </c>
      <c r="F72" s="86">
        <f>SUM(F73:F74)</f>
        <v>94597</v>
      </c>
      <c r="G72" s="86">
        <f>SUM(G73:G74)</f>
        <v>40150</v>
      </c>
      <c r="H72" s="86">
        <f>SUM(H73:H74)</f>
        <v>40000</v>
      </c>
      <c r="I72" s="86">
        <f aca="true" t="shared" si="31" ref="I72:AC72">SUM(I73:I74)</f>
        <v>45</v>
      </c>
      <c r="J72" s="86">
        <f t="shared" si="31"/>
        <v>0</v>
      </c>
      <c r="K72" s="86">
        <f t="shared" si="31"/>
        <v>0</v>
      </c>
      <c r="L72" s="86">
        <f t="shared" si="31"/>
        <v>0</v>
      </c>
      <c r="M72" s="86">
        <f t="shared" si="31"/>
        <v>0</v>
      </c>
      <c r="N72" s="86">
        <f t="shared" si="31"/>
        <v>105</v>
      </c>
      <c r="O72" s="86">
        <f>SUM(O73:O74)</f>
        <v>0</v>
      </c>
      <c r="P72" s="86">
        <f t="shared" si="31"/>
        <v>0</v>
      </c>
      <c r="Q72" s="86">
        <f t="shared" si="31"/>
        <v>0</v>
      </c>
      <c r="R72" s="86">
        <f t="shared" si="31"/>
        <v>0</v>
      </c>
      <c r="S72" s="86">
        <f t="shared" si="31"/>
        <v>0</v>
      </c>
      <c r="T72" s="86">
        <f t="shared" si="31"/>
        <v>0</v>
      </c>
      <c r="U72" s="86">
        <f t="shared" si="31"/>
        <v>0</v>
      </c>
      <c r="V72" s="86">
        <f t="shared" si="31"/>
        <v>0</v>
      </c>
      <c r="W72" s="86">
        <f t="shared" si="31"/>
        <v>0</v>
      </c>
      <c r="X72" s="86">
        <f t="shared" si="31"/>
        <v>0</v>
      </c>
      <c r="Y72" s="86">
        <f t="shared" si="31"/>
        <v>0</v>
      </c>
      <c r="Z72" s="86">
        <f t="shared" si="31"/>
        <v>0</v>
      </c>
      <c r="AA72" s="86">
        <f t="shared" si="31"/>
        <v>0</v>
      </c>
      <c r="AB72" s="86">
        <f t="shared" si="31"/>
        <v>0</v>
      </c>
      <c r="AC72" s="86">
        <f t="shared" si="31"/>
        <v>0</v>
      </c>
      <c r="AD72" s="86">
        <f aca="true" t="shared" si="32" ref="AD72:AV72">SUM(AD73:AD74)</f>
        <v>0</v>
      </c>
      <c r="AE72" s="86">
        <f t="shared" si="32"/>
        <v>0</v>
      </c>
      <c r="AF72" s="86">
        <f t="shared" si="32"/>
        <v>0</v>
      </c>
      <c r="AG72" s="86">
        <f t="shared" si="32"/>
        <v>0</v>
      </c>
      <c r="AH72" s="86">
        <f t="shared" si="32"/>
        <v>0</v>
      </c>
      <c r="AI72" s="86">
        <f t="shared" si="32"/>
        <v>0</v>
      </c>
      <c r="AJ72" s="86">
        <f t="shared" si="32"/>
        <v>0</v>
      </c>
      <c r="AK72" s="86">
        <f t="shared" si="32"/>
        <v>0</v>
      </c>
      <c r="AL72" s="86">
        <f t="shared" si="32"/>
        <v>0</v>
      </c>
      <c r="AM72" s="86">
        <f t="shared" si="32"/>
        <v>0</v>
      </c>
      <c r="AN72" s="86">
        <f t="shared" si="32"/>
        <v>0</v>
      </c>
      <c r="AO72" s="86">
        <f t="shared" si="32"/>
        <v>0</v>
      </c>
      <c r="AP72" s="86">
        <f t="shared" si="32"/>
        <v>0</v>
      </c>
      <c r="AQ72" s="86">
        <f t="shared" si="32"/>
        <v>0</v>
      </c>
      <c r="AR72" s="86">
        <f t="shared" si="32"/>
        <v>0</v>
      </c>
      <c r="AS72" s="86">
        <f t="shared" si="32"/>
        <v>0</v>
      </c>
      <c r="AT72" s="86">
        <f t="shared" si="32"/>
        <v>0</v>
      </c>
      <c r="AU72" s="86">
        <f t="shared" si="32"/>
        <v>0</v>
      </c>
      <c r="AV72" s="86">
        <f t="shared" si="32"/>
        <v>0</v>
      </c>
      <c r="AW72" s="217"/>
      <c r="AX72" s="217"/>
      <c r="AY72" s="86">
        <f>SUM(AY73:AY74)</f>
        <v>54447</v>
      </c>
      <c r="AZ72" s="86">
        <f>SUM(AZ73:AZ74)</f>
        <v>54447</v>
      </c>
      <c r="BA72" s="148">
        <f t="shared" si="4"/>
        <v>0</v>
      </c>
    </row>
    <row r="73" spans="1:53" ht="16.5">
      <c r="A73" s="116" t="s">
        <v>546</v>
      </c>
      <c r="B73" s="112" t="s">
        <v>239</v>
      </c>
      <c r="C73" s="248" t="s">
        <v>240</v>
      </c>
      <c r="D73" s="249"/>
      <c r="E73" s="87">
        <v>11899</v>
      </c>
      <c r="F73" s="87">
        <f t="shared" si="24"/>
        <v>12049</v>
      </c>
      <c r="G73" s="87">
        <f>SUM(H73:AV73)</f>
        <v>150</v>
      </c>
      <c r="H73" s="87"/>
      <c r="I73" s="87">
        <v>45</v>
      </c>
      <c r="J73" s="87"/>
      <c r="K73" s="87"/>
      <c r="L73" s="87"/>
      <c r="M73" s="87"/>
      <c r="N73" s="87">
        <v>105</v>
      </c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Y73" s="87">
        <v>11899</v>
      </c>
      <c r="AZ73" s="87">
        <v>11899</v>
      </c>
      <c r="BA73" s="87">
        <f t="shared" si="4"/>
        <v>0</v>
      </c>
    </row>
    <row r="74" spans="1:53" ht="16.5">
      <c r="A74" s="116" t="s">
        <v>546</v>
      </c>
      <c r="B74" s="111" t="s">
        <v>259</v>
      </c>
      <c r="C74" s="248" t="s">
        <v>260</v>
      </c>
      <c r="D74" s="249"/>
      <c r="E74" s="87">
        <v>42548</v>
      </c>
      <c r="F74" s="87">
        <f t="shared" si="24"/>
        <v>82548</v>
      </c>
      <c r="G74" s="87">
        <f>SUM(H74:AV74)</f>
        <v>40000</v>
      </c>
      <c r="H74" s="87">
        <v>40000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Y74" s="87">
        <v>42548</v>
      </c>
      <c r="AZ74" s="87">
        <v>42548</v>
      </c>
      <c r="BA74" s="87">
        <f t="shared" si="4"/>
        <v>0</v>
      </c>
    </row>
    <row r="75" spans="1:53" s="62" customFormat="1" ht="16.5">
      <c r="A75" s="250" t="s">
        <v>578</v>
      </c>
      <c r="B75" s="251"/>
      <c r="C75" s="251"/>
      <c r="D75" s="252"/>
      <c r="E75" s="86">
        <f>SUM(E76:E80)</f>
        <v>246951.40000000002</v>
      </c>
      <c r="F75" s="86">
        <f>SUM(F76:F80)</f>
        <v>224783.40000000002</v>
      </c>
      <c r="G75" s="86">
        <f>SUM(G76:G80)</f>
        <v>-22168</v>
      </c>
      <c r="H75" s="86">
        <f>SUM(H76:H80)</f>
        <v>722</v>
      </c>
      <c r="I75" s="86">
        <f aca="true" t="shared" si="33" ref="I75:AC75">SUM(I76:I80)</f>
        <v>447</v>
      </c>
      <c r="J75" s="86">
        <f t="shared" si="33"/>
        <v>0</v>
      </c>
      <c r="K75" s="86">
        <f t="shared" si="33"/>
        <v>0</v>
      </c>
      <c r="L75" s="86">
        <f t="shared" si="33"/>
        <v>-24687</v>
      </c>
      <c r="M75" s="86">
        <f t="shared" si="33"/>
        <v>0</v>
      </c>
      <c r="N75" s="86">
        <f t="shared" si="33"/>
        <v>0</v>
      </c>
      <c r="O75" s="86">
        <f>SUM(O76:O80)</f>
        <v>0</v>
      </c>
      <c r="P75" s="86">
        <f t="shared" si="33"/>
        <v>1350</v>
      </c>
      <c r="Q75" s="86">
        <f t="shared" si="33"/>
        <v>0</v>
      </c>
      <c r="R75" s="86">
        <f t="shared" si="33"/>
        <v>0</v>
      </c>
      <c r="S75" s="86">
        <f t="shared" si="33"/>
        <v>0</v>
      </c>
      <c r="T75" s="86">
        <f t="shared" si="33"/>
        <v>0</v>
      </c>
      <c r="U75" s="86">
        <f t="shared" si="33"/>
        <v>0</v>
      </c>
      <c r="V75" s="86">
        <f t="shared" si="33"/>
        <v>0</v>
      </c>
      <c r="W75" s="86">
        <f t="shared" si="33"/>
        <v>0</v>
      </c>
      <c r="X75" s="86">
        <f t="shared" si="33"/>
        <v>0</v>
      </c>
      <c r="Y75" s="86">
        <f t="shared" si="33"/>
        <v>0</v>
      </c>
      <c r="Z75" s="86">
        <f t="shared" si="33"/>
        <v>0</v>
      </c>
      <c r="AA75" s="86">
        <f t="shared" si="33"/>
        <v>0</v>
      </c>
      <c r="AB75" s="86">
        <f t="shared" si="33"/>
        <v>0</v>
      </c>
      <c r="AC75" s="86">
        <f t="shared" si="33"/>
        <v>0</v>
      </c>
      <c r="AD75" s="86">
        <f aca="true" t="shared" si="34" ref="AD75:AV75">SUM(AD76:AD80)</f>
        <v>0</v>
      </c>
      <c r="AE75" s="86">
        <f t="shared" si="34"/>
        <v>0</v>
      </c>
      <c r="AF75" s="86">
        <f t="shared" si="34"/>
        <v>0</v>
      </c>
      <c r="AG75" s="86">
        <f t="shared" si="34"/>
        <v>0</v>
      </c>
      <c r="AH75" s="86">
        <f t="shared" si="34"/>
        <v>0</v>
      </c>
      <c r="AI75" s="86">
        <f t="shared" si="34"/>
        <v>0</v>
      </c>
      <c r="AJ75" s="86">
        <f t="shared" si="34"/>
        <v>0</v>
      </c>
      <c r="AK75" s="86">
        <f t="shared" si="34"/>
        <v>0</v>
      </c>
      <c r="AL75" s="86">
        <f t="shared" si="34"/>
        <v>0</v>
      </c>
      <c r="AM75" s="86">
        <f t="shared" si="34"/>
        <v>0</v>
      </c>
      <c r="AN75" s="86">
        <f t="shared" si="34"/>
        <v>0</v>
      </c>
      <c r="AO75" s="86">
        <f t="shared" si="34"/>
        <v>0</v>
      </c>
      <c r="AP75" s="86">
        <f t="shared" si="34"/>
        <v>0</v>
      </c>
      <c r="AQ75" s="86">
        <f t="shared" si="34"/>
        <v>0</v>
      </c>
      <c r="AR75" s="86">
        <f t="shared" si="34"/>
        <v>0</v>
      </c>
      <c r="AS75" s="86">
        <f t="shared" si="34"/>
        <v>0</v>
      </c>
      <c r="AT75" s="86">
        <f t="shared" si="34"/>
        <v>0</v>
      </c>
      <c r="AU75" s="86">
        <f t="shared" si="34"/>
        <v>0</v>
      </c>
      <c r="AV75" s="86">
        <f t="shared" si="34"/>
        <v>0</v>
      </c>
      <c r="AW75" s="217"/>
      <c r="AX75" s="217"/>
      <c r="AY75" s="86">
        <f>SUM(AY76:AY80)</f>
        <v>232368.7</v>
      </c>
      <c r="AZ75" s="86">
        <f>SUM(AZ76:AZ80)</f>
        <v>232368.7</v>
      </c>
      <c r="BA75" s="148">
        <f t="shared" si="4"/>
        <v>0</v>
      </c>
    </row>
    <row r="76" spans="1:53" ht="16.5" hidden="1">
      <c r="A76" s="109" t="s">
        <v>547</v>
      </c>
      <c r="B76" s="111" t="s">
        <v>259</v>
      </c>
      <c r="C76" s="248" t="s">
        <v>260</v>
      </c>
      <c r="D76" s="249"/>
      <c r="E76" s="87">
        <v>0</v>
      </c>
      <c r="F76" s="87">
        <f t="shared" si="24"/>
        <v>0</v>
      </c>
      <c r="G76" s="87">
        <f>SUM(H76:AV76)</f>
        <v>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Y76" s="87"/>
      <c r="AZ76" s="87"/>
      <c r="BA76" s="87">
        <f t="shared" si="4"/>
        <v>0</v>
      </c>
    </row>
    <row r="77" spans="1:53" ht="16.5">
      <c r="A77" s="109" t="s">
        <v>547</v>
      </c>
      <c r="B77" s="111" t="s">
        <v>185</v>
      </c>
      <c r="C77" s="248" t="s">
        <v>186</v>
      </c>
      <c r="D77" s="249"/>
      <c r="E77" s="87">
        <v>913.7</v>
      </c>
      <c r="F77" s="87">
        <f t="shared" si="24"/>
        <v>913.7</v>
      </c>
      <c r="G77" s="87">
        <f>SUM(H77:AV77)</f>
        <v>0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Y77" s="87">
        <v>913.7</v>
      </c>
      <c r="AZ77" s="87">
        <v>913.7</v>
      </c>
      <c r="BA77" s="87">
        <f t="shared" si="4"/>
        <v>0</v>
      </c>
    </row>
    <row r="78" spans="1:53" ht="16.5">
      <c r="A78" s="109" t="s">
        <v>547</v>
      </c>
      <c r="B78" s="111" t="s">
        <v>228</v>
      </c>
      <c r="C78" s="248" t="s">
        <v>229</v>
      </c>
      <c r="D78" s="249"/>
      <c r="E78" s="87">
        <v>31951</v>
      </c>
      <c r="F78" s="87">
        <f t="shared" si="24"/>
        <v>33301</v>
      </c>
      <c r="G78" s="87">
        <f>SUM(H78:AV78)</f>
        <v>1350</v>
      </c>
      <c r="H78" s="87">
        <v>11787</v>
      </c>
      <c r="I78" s="87"/>
      <c r="J78" s="87"/>
      <c r="K78" s="87"/>
      <c r="L78" s="87">
        <v>-11787</v>
      </c>
      <c r="M78" s="87"/>
      <c r="N78" s="87"/>
      <c r="O78" s="87"/>
      <c r="P78" s="87">
        <v>1350</v>
      </c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Y78" s="87">
        <v>11787</v>
      </c>
      <c r="AZ78" s="87">
        <v>31951</v>
      </c>
      <c r="BA78" s="87">
        <f t="shared" si="4"/>
        <v>20164</v>
      </c>
    </row>
    <row r="79" spans="1:53" ht="16.5" customHeight="1" hidden="1">
      <c r="A79" s="109" t="s">
        <v>489</v>
      </c>
      <c r="B79" s="112" t="s">
        <v>239</v>
      </c>
      <c r="C79" s="248" t="s">
        <v>240</v>
      </c>
      <c r="D79" s="249"/>
      <c r="E79" s="87">
        <f>SUM(H79:AV79)</f>
        <v>0</v>
      </c>
      <c r="F79" s="87">
        <f t="shared" si="24"/>
        <v>0</v>
      </c>
      <c r="G79" s="87">
        <f>SUM(H79:AV79)</f>
        <v>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Y79" s="87"/>
      <c r="AZ79" s="87"/>
      <c r="BA79" s="87">
        <f t="shared" si="4"/>
        <v>0</v>
      </c>
    </row>
    <row r="80" spans="1:53" ht="16.5">
      <c r="A80" s="109" t="s">
        <v>547</v>
      </c>
      <c r="B80" s="111" t="s">
        <v>268</v>
      </c>
      <c r="C80" s="248" t="s">
        <v>269</v>
      </c>
      <c r="D80" s="249"/>
      <c r="E80" s="87">
        <v>214086.7</v>
      </c>
      <c r="F80" s="87">
        <f t="shared" si="24"/>
        <v>190568.7</v>
      </c>
      <c r="G80" s="87">
        <f>SUM(H80:AV80)</f>
        <v>-23518</v>
      </c>
      <c r="H80" s="87">
        <v>-11065</v>
      </c>
      <c r="I80" s="87">
        <v>447</v>
      </c>
      <c r="J80" s="87"/>
      <c r="K80" s="87"/>
      <c r="L80" s="87">
        <v>-12900</v>
      </c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Y80" s="87">
        <v>219668</v>
      </c>
      <c r="AZ80" s="87">
        <v>199504</v>
      </c>
      <c r="BA80" s="87">
        <f aca="true" t="shared" si="35" ref="BA80:BA145">AZ80-AY80</f>
        <v>-20164</v>
      </c>
    </row>
    <row r="81" spans="1:53" s="62" customFormat="1" ht="16.5">
      <c r="A81" s="250" t="s">
        <v>579</v>
      </c>
      <c r="B81" s="251"/>
      <c r="C81" s="251"/>
      <c r="D81" s="252"/>
      <c r="E81" s="86">
        <f>SUM(E82:E83)</f>
        <v>53253.2</v>
      </c>
      <c r="F81" s="86">
        <f>SUM(F82:F83)</f>
        <v>53274.2</v>
      </c>
      <c r="G81" s="86">
        <f>SUM(G82:G83)</f>
        <v>21</v>
      </c>
      <c r="H81" s="86">
        <f>SUM(H82:H83)</f>
        <v>0</v>
      </c>
      <c r="I81" s="86">
        <f aca="true" t="shared" si="36" ref="I81:AC81">SUM(I82:I83)</f>
        <v>21</v>
      </c>
      <c r="J81" s="86">
        <f t="shared" si="36"/>
        <v>0</v>
      </c>
      <c r="K81" s="86">
        <f t="shared" si="36"/>
        <v>0</v>
      </c>
      <c r="L81" s="86">
        <f t="shared" si="36"/>
        <v>0</v>
      </c>
      <c r="M81" s="86">
        <f t="shared" si="36"/>
        <v>0</v>
      </c>
      <c r="N81" s="86">
        <f t="shared" si="36"/>
        <v>0</v>
      </c>
      <c r="O81" s="86">
        <f>SUM(O82:O83)</f>
        <v>0</v>
      </c>
      <c r="P81" s="86">
        <f t="shared" si="36"/>
        <v>0</v>
      </c>
      <c r="Q81" s="86">
        <f t="shared" si="36"/>
        <v>0</v>
      </c>
      <c r="R81" s="86">
        <f t="shared" si="36"/>
        <v>0</v>
      </c>
      <c r="S81" s="86">
        <f t="shared" si="36"/>
        <v>0</v>
      </c>
      <c r="T81" s="86">
        <f t="shared" si="36"/>
        <v>0</v>
      </c>
      <c r="U81" s="86">
        <f t="shared" si="36"/>
        <v>0</v>
      </c>
      <c r="V81" s="86">
        <f t="shared" si="36"/>
        <v>0</v>
      </c>
      <c r="W81" s="86">
        <f t="shared" si="36"/>
        <v>0</v>
      </c>
      <c r="X81" s="86">
        <f t="shared" si="36"/>
        <v>0</v>
      </c>
      <c r="Y81" s="86">
        <f t="shared" si="36"/>
        <v>0</v>
      </c>
      <c r="Z81" s="86">
        <f t="shared" si="36"/>
        <v>0</v>
      </c>
      <c r="AA81" s="86">
        <f t="shared" si="36"/>
        <v>0</v>
      </c>
      <c r="AB81" s="86">
        <f t="shared" si="36"/>
        <v>0</v>
      </c>
      <c r="AC81" s="86">
        <f t="shared" si="36"/>
        <v>0</v>
      </c>
      <c r="AD81" s="86">
        <f aca="true" t="shared" si="37" ref="AD81:AV81">SUM(AD82:AD83)</f>
        <v>0</v>
      </c>
      <c r="AE81" s="86">
        <f t="shared" si="37"/>
        <v>0</v>
      </c>
      <c r="AF81" s="86">
        <f t="shared" si="37"/>
        <v>0</v>
      </c>
      <c r="AG81" s="86">
        <f t="shared" si="37"/>
        <v>0</v>
      </c>
      <c r="AH81" s="86">
        <f t="shared" si="37"/>
        <v>0</v>
      </c>
      <c r="AI81" s="86">
        <f t="shared" si="37"/>
        <v>0</v>
      </c>
      <c r="AJ81" s="86">
        <f t="shared" si="37"/>
        <v>0</v>
      </c>
      <c r="AK81" s="86">
        <f t="shared" si="37"/>
        <v>0</v>
      </c>
      <c r="AL81" s="86">
        <f t="shared" si="37"/>
        <v>0</v>
      </c>
      <c r="AM81" s="86">
        <f t="shared" si="37"/>
        <v>0</v>
      </c>
      <c r="AN81" s="86">
        <f t="shared" si="37"/>
        <v>0</v>
      </c>
      <c r="AO81" s="86">
        <f t="shared" si="37"/>
        <v>0</v>
      </c>
      <c r="AP81" s="86">
        <f t="shared" si="37"/>
        <v>0</v>
      </c>
      <c r="AQ81" s="86">
        <f t="shared" si="37"/>
        <v>0</v>
      </c>
      <c r="AR81" s="86">
        <f t="shared" si="37"/>
        <v>0</v>
      </c>
      <c r="AS81" s="86">
        <f t="shared" si="37"/>
        <v>0</v>
      </c>
      <c r="AT81" s="86">
        <f t="shared" si="37"/>
        <v>0</v>
      </c>
      <c r="AU81" s="86">
        <f t="shared" si="37"/>
        <v>0</v>
      </c>
      <c r="AV81" s="86">
        <f t="shared" si="37"/>
        <v>0</v>
      </c>
      <c r="AW81" s="217"/>
      <c r="AX81" s="217"/>
      <c r="AY81" s="86">
        <f>SUM(AY82:AY83)</f>
        <v>53111</v>
      </c>
      <c r="AZ81" s="86">
        <f>SUM(AZ82:AZ83)</f>
        <v>53253.2</v>
      </c>
      <c r="BA81" s="148">
        <f t="shared" si="35"/>
        <v>142.1999999999971</v>
      </c>
    </row>
    <row r="82" spans="1:53" ht="16.5">
      <c r="A82" s="109" t="s">
        <v>548</v>
      </c>
      <c r="B82" s="111" t="s">
        <v>228</v>
      </c>
      <c r="C82" s="248" t="s">
        <v>229</v>
      </c>
      <c r="D82" s="249"/>
      <c r="E82" s="87">
        <v>2000</v>
      </c>
      <c r="F82" s="87">
        <f t="shared" si="24"/>
        <v>2000</v>
      </c>
      <c r="G82" s="87">
        <f>SUM(H82:AV82)</f>
        <v>0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Y82" s="87">
        <v>2000</v>
      </c>
      <c r="AZ82" s="87">
        <v>2000</v>
      </c>
      <c r="BA82" s="87">
        <f t="shared" si="35"/>
        <v>0</v>
      </c>
    </row>
    <row r="83" spans="1:53" ht="16.5">
      <c r="A83" s="109" t="s">
        <v>548</v>
      </c>
      <c r="B83" s="112" t="s">
        <v>239</v>
      </c>
      <c r="C83" s="248" t="s">
        <v>240</v>
      </c>
      <c r="D83" s="249"/>
      <c r="E83" s="87">
        <v>51253.2</v>
      </c>
      <c r="F83" s="87">
        <f t="shared" si="24"/>
        <v>51274.2</v>
      </c>
      <c r="G83" s="87">
        <f>SUM(H83:AV83)</f>
        <v>21</v>
      </c>
      <c r="H83" s="87"/>
      <c r="I83" s="87">
        <v>21</v>
      </c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Y83" s="87">
        <v>51111</v>
      </c>
      <c r="AZ83" s="87">
        <v>51253.2</v>
      </c>
      <c r="BA83" s="87">
        <f t="shared" si="35"/>
        <v>142.1999999999971</v>
      </c>
    </row>
    <row r="84" spans="1:53" s="62" customFormat="1" ht="16.5">
      <c r="A84" s="250" t="s">
        <v>155</v>
      </c>
      <c r="B84" s="251"/>
      <c r="C84" s="251"/>
      <c r="D84" s="252"/>
      <c r="E84" s="86">
        <f>SUM(E85:E87)</f>
        <v>65870</v>
      </c>
      <c r="F84" s="86">
        <f>SUM(F85:F87)</f>
        <v>65870</v>
      </c>
      <c r="G84" s="86">
        <f>SUM(G85:G87)</f>
        <v>0</v>
      </c>
      <c r="H84" s="86">
        <f>SUM(H85:H87)</f>
        <v>0</v>
      </c>
      <c r="I84" s="86">
        <f aca="true" t="shared" si="38" ref="I84:AC84">SUM(I85:I87)</f>
        <v>0</v>
      </c>
      <c r="J84" s="86">
        <f t="shared" si="38"/>
        <v>0</v>
      </c>
      <c r="K84" s="86">
        <f t="shared" si="38"/>
        <v>0</v>
      </c>
      <c r="L84" s="86">
        <f t="shared" si="38"/>
        <v>0</v>
      </c>
      <c r="M84" s="86">
        <f t="shared" si="38"/>
        <v>0</v>
      </c>
      <c r="N84" s="86">
        <f t="shared" si="38"/>
        <v>0</v>
      </c>
      <c r="O84" s="86">
        <f>SUM(O85:O87)</f>
        <v>0</v>
      </c>
      <c r="P84" s="86">
        <f t="shared" si="38"/>
        <v>0</v>
      </c>
      <c r="Q84" s="86">
        <f t="shared" si="38"/>
        <v>0</v>
      </c>
      <c r="R84" s="86">
        <f t="shared" si="38"/>
        <v>0</v>
      </c>
      <c r="S84" s="86">
        <f t="shared" si="38"/>
        <v>0</v>
      </c>
      <c r="T84" s="86">
        <f t="shared" si="38"/>
        <v>0</v>
      </c>
      <c r="U84" s="86">
        <f t="shared" si="38"/>
        <v>0</v>
      </c>
      <c r="V84" s="86">
        <f t="shared" si="38"/>
        <v>0</v>
      </c>
      <c r="W84" s="86">
        <f t="shared" si="38"/>
        <v>0</v>
      </c>
      <c r="X84" s="86">
        <f t="shared" si="38"/>
        <v>0</v>
      </c>
      <c r="Y84" s="86">
        <f t="shared" si="38"/>
        <v>0</v>
      </c>
      <c r="Z84" s="86">
        <f t="shared" si="38"/>
        <v>0</v>
      </c>
      <c r="AA84" s="86">
        <f t="shared" si="38"/>
        <v>0</v>
      </c>
      <c r="AB84" s="86">
        <f t="shared" si="38"/>
        <v>0</v>
      </c>
      <c r="AC84" s="86">
        <f t="shared" si="38"/>
        <v>0</v>
      </c>
      <c r="AD84" s="86">
        <f aca="true" t="shared" si="39" ref="AD84:AV84">SUM(AD85:AD87)</f>
        <v>0</v>
      </c>
      <c r="AE84" s="86">
        <f t="shared" si="39"/>
        <v>0</v>
      </c>
      <c r="AF84" s="86">
        <f t="shared" si="39"/>
        <v>0</v>
      </c>
      <c r="AG84" s="86">
        <f t="shared" si="39"/>
        <v>0</v>
      </c>
      <c r="AH84" s="86">
        <f t="shared" si="39"/>
        <v>0</v>
      </c>
      <c r="AI84" s="86">
        <f t="shared" si="39"/>
        <v>0</v>
      </c>
      <c r="AJ84" s="86">
        <f t="shared" si="39"/>
        <v>0</v>
      </c>
      <c r="AK84" s="86">
        <f t="shared" si="39"/>
        <v>0</v>
      </c>
      <c r="AL84" s="86">
        <f t="shared" si="39"/>
        <v>0</v>
      </c>
      <c r="AM84" s="86">
        <f t="shared" si="39"/>
        <v>0</v>
      </c>
      <c r="AN84" s="86">
        <f t="shared" si="39"/>
        <v>0</v>
      </c>
      <c r="AO84" s="86">
        <f t="shared" si="39"/>
        <v>0</v>
      </c>
      <c r="AP84" s="86">
        <f t="shared" si="39"/>
        <v>0</v>
      </c>
      <c r="AQ84" s="86">
        <f t="shared" si="39"/>
        <v>0</v>
      </c>
      <c r="AR84" s="86">
        <f t="shared" si="39"/>
        <v>0</v>
      </c>
      <c r="AS84" s="86">
        <f t="shared" si="39"/>
        <v>0</v>
      </c>
      <c r="AT84" s="86">
        <f t="shared" si="39"/>
        <v>0</v>
      </c>
      <c r="AU84" s="86">
        <f t="shared" si="39"/>
        <v>0</v>
      </c>
      <c r="AV84" s="86">
        <f t="shared" si="39"/>
        <v>0</v>
      </c>
      <c r="AW84" s="217"/>
      <c r="AX84" s="217"/>
      <c r="AY84" s="86">
        <f>SUM(AY85:AY87)</f>
        <v>38070</v>
      </c>
      <c r="AZ84" s="86">
        <f>SUM(AZ85:AZ87)</f>
        <v>37870</v>
      </c>
      <c r="BA84" s="148">
        <f t="shared" si="35"/>
        <v>-200</v>
      </c>
    </row>
    <row r="85" spans="1:53" ht="16.5">
      <c r="A85" s="109" t="s">
        <v>523</v>
      </c>
      <c r="B85" s="111" t="s">
        <v>185</v>
      </c>
      <c r="C85" s="248" t="s">
        <v>186</v>
      </c>
      <c r="D85" s="249"/>
      <c r="E85" s="87">
        <v>33870</v>
      </c>
      <c r="F85" s="87">
        <f t="shared" si="24"/>
        <v>33870</v>
      </c>
      <c r="G85" s="87">
        <f>SUM(H85:AV85)</f>
        <v>0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Y85" s="87">
        <v>34070</v>
      </c>
      <c r="AZ85" s="87">
        <v>33870</v>
      </c>
      <c r="BA85" s="87">
        <f t="shared" si="35"/>
        <v>-200</v>
      </c>
    </row>
    <row r="86" spans="1:53" ht="16.5">
      <c r="A86" s="109" t="s">
        <v>523</v>
      </c>
      <c r="B86" s="111" t="s">
        <v>216</v>
      </c>
      <c r="C86" s="248" t="s">
        <v>217</v>
      </c>
      <c r="D86" s="249"/>
      <c r="E86" s="87">
        <v>2000</v>
      </c>
      <c r="F86" s="87">
        <f>E86+G86</f>
        <v>2000</v>
      </c>
      <c r="G86" s="87">
        <f>SUM(H86:AV86)</f>
        <v>0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Y86" s="87">
        <v>2000</v>
      </c>
      <c r="AZ86" s="87">
        <v>2000</v>
      </c>
      <c r="BA86" s="87">
        <f>AZ86-AY86</f>
        <v>0</v>
      </c>
    </row>
    <row r="87" spans="1:53" ht="16.5">
      <c r="A87" s="109" t="s">
        <v>523</v>
      </c>
      <c r="B87" s="111" t="s">
        <v>228</v>
      </c>
      <c r="C87" s="248" t="s">
        <v>229</v>
      </c>
      <c r="D87" s="249"/>
      <c r="E87" s="87">
        <v>30000</v>
      </c>
      <c r="F87" s="87">
        <f t="shared" si="24"/>
        <v>30000</v>
      </c>
      <c r="G87" s="87">
        <f>SUM(H87:AV87)</f>
        <v>0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Y87" s="87">
        <v>2000</v>
      </c>
      <c r="AZ87" s="87">
        <v>2000</v>
      </c>
      <c r="BA87" s="87">
        <f t="shared" si="35"/>
        <v>0</v>
      </c>
    </row>
    <row r="88" spans="1:53" s="62" customFormat="1" ht="23.25" customHeight="1">
      <c r="A88" s="250" t="s">
        <v>156</v>
      </c>
      <c r="B88" s="251"/>
      <c r="C88" s="251"/>
      <c r="D88" s="252"/>
      <c r="E88" s="86">
        <f>SUM(E89)</f>
        <v>10487</v>
      </c>
      <c r="F88" s="86">
        <f aca="true" t="shared" si="40" ref="F88:AV88">SUM(F89)</f>
        <v>10487</v>
      </c>
      <c r="G88" s="86">
        <f t="shared" si="40"/>
        <v>0</v>
      </c>
      <c r="H88" s="86">
        <f t="shared" si="40"/>
        <v>0</v>
      </c>
      <c r="I88" s="86">
        <f t="shared" si="40"/>
        <v>0</v>
      </c>
      <c r="J88" s="86">
        <f t="shared" si="40"/>
        <v>0</v>
      </c>
      <c r="K88" s="86">
        <f t="shared" si="40"/>
        <v>0</v>
      </c>
      <c r="L88" s="86">
        <f t="shared" si="40"/>
        <v>0</v>
      </c>
      <c r="M88" s="86">
        <f t="shared" si="40"/>
        <v>0</v>
      </c>
      <c r="N88" s="86">
        <f t="shared" si="40"/>
        <v>0</v>
      </c>
      <c r="O88" s="86">
        <f t="shared" si="40"/>
        <v>0</v>
      </c>
      <c r="P88" s="86">
        <f t="shared" si="40"/>
        <v>0</v>
      </c>
      <c r="Q88" s="86">
        <f t="shared" si="40"/>
        <v>0</v>
      </c>
      <c r="R88" s="86">
        <f t="shared" si="40"/>
        <v>0</v>
      </c>
      <c r="S88" s="86">
        <f t="shared" si="40"/>
        <v>0</v>
      </c>
      <c r="T88" s="86">
        <f t="shared" si="40"/>
        <v>0</v>
      </c>
      <c r="U88" s="86">
        <f t="shared" si="40"/>
        <v>0</v>
      </c>
      <c r="V88" s="86">
        <f t="shared" si="40"/>
        <v>0</v>
      </c>
      <c r="W88" s="86">
        <f t="shared" si="40"/>
        <v>0</v>
      </c>
      <c r="X88" s="86">
        <f t="shared" si="40"/>
        <v>0</v>
      </c>
      <c r="Y88" s="86">
        <f t="shared" si="40"/>
        <v>0</v>
      </c>
      <c r="Z88" s="86">
        <f t="shared" si="40"/>
        <v>0</v>
      </c>
      <c r="AA88" s="86">
        <f t="shared" si="40"/>
        <v>0</v>
      </c>
      <c r="AB88" s="86">
        <f t="shared" si="40"/>
        <v>0</v>
      </c>
      <c r="AC88" s="86">
        <f t="shared" si="40"/>
        <v>0</v>
      </c>
      <c r="AD88" s="86">
        <f t="shared" si="40"/>
        <v>0</v>
      </c>
      <c r="AE88" s="86">
        <f t="shared" si="40"/>
        <v>0</v>
      </c>
      <c r="AF88" s="86">
        <f t="shared" si="40"/>
        <v>0</v>
      </c>
      <c r="AG88" s="86">
        <f t="shared" si="40"/>
        <v>0</v>
      </c>
      <c r="AH88" s="86">
        <f t="shared" si="40"/>
        <v>0</v>
      </c>
      <c r="AI88" s="86">
        <f t="shared" si="40"/>
        <v>0</v>
      </c>
      <c r="AJ88" s="86">
        <f t="shared" si="40"/>
        <v>0</v>
      </c>
      <c r="AK88" s="86">
        <f t="shared" si="40"/>
        <v>0</v>
      </c>
      <c r="AL88" s="86">
        <f t="shared" si="40"/>
        <v>0</v>
      </c>
      <c r="AM88" s="86">
        <f t="shared" si="40"/>
        <v>0</v>
      </c>
      <c r="AN88" s="86">
        <f t="shared" si="40"/>
        <v>0</v>
      </c>
      <c r="AO88" s="86">
        <f t="shared" si="40"/>
        <v>0</v>
      </c>
      <c r="AP88" s="86">
        <f t="shared" si="40"/>
        <v>0</v>
      </c>
      <c r="AQ88" s="86">
        <f t="shared" si="40"/>
        <v>0</v>
      </c>
      <c r="AR88" s="86">
        <f t="shared" si="40"/>
        <v>0</v>
      </c>
      <c r="AS88" s="86">
        <f t="shared" si="40"/>
        <v>0</v>
      </c>
      <c r="AT88" s="86">
        <f t="shared" si="40"/>
        <v>0</v>
      </c>
      <c r="AU88" s="86">
        <f t="shared" si="40"/>
        <v>0</v>
      </c>
      <c r="AV88" s="86">
        <f t="shared" si="40"/>
        <v>0</v>
      </c>
      <c r="AW88" s="217"/>
      <c r="AX88" s="217"/>
      <c r="AY88" s="86">
        <f>SUM(AY89)</f>
        <v>10487</v>
      </c>
      <c r="AZ88" s="86">
        <f>SUM(AZ89)</f>
        <v>10487</v>
      </c>
      <c r="BA88" s="148">
        <f t="shared" si="35"/>
        <v>0</v>
      </c>
    </row>
    <row r="89" spans="1:53" ht="30.75" customHeight="1">
      <c r="A89" s="111" t="s">
        <v>530</v>
      </c>
      <c r="B89" s="111" t="s">
        <v>208</v>
      </c>
      <c r="C89" s="248" t="s">
        <v>209</v>
      </c>
      <c r="D89" s="249"/>
      <c r="E89" s="87">
        <v>10487</v>
      </c>
      <c r="F89" s="87">
        <f t="shared" si="24"/>
        <v>10487</v>
      </c>
      <c r="G89" s="87">
        <f>SUM(H89:AV89)</f>
        <v>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Y89" s="87">
        <v>10487</v>
      </c>
      <c r="AZ89" s="87">
        <v>10487</v>
      </c>
      <c r="BA89" s="87">
        <f t="shared" si="35"/>
        <v>0</v>
      </c>
    </row>
    <row r="90" spans="1:53" s="62" customFormat="1" ht="16.5">
      <c r="A90" s="259" t="s">
        <v>495</v>
      </c>
      <c r="B90" s="259"/>
      <c r="C90" s="259"/>
      <c r="D90" s="260"/>
      <c r="E90" s="86">
        <f>SUM(E91)</f>
        <v>1150</v>
      </c>
      <c r="F90" s="86">
        <f aca="true" t="shared" si="41" ref="F90:AV90">SUM(F91)</f>
        <v>1150</v>
      </c>
      <c r="G90" s="86">
        <f t="shared" si="41"/>
        <v>0</v>
      </c>
      <c r="H90" s="86">
        <f t="shared" si="41"/>
        <v>0</v>
      </c>
      <c r="I90" s="86">
        <f t="shared" si="41"/>
        <v>0</v>
      </c>
      <c r="J90" s="86">
        <f t="shared" si="41"/>
        <v>0</v>
      </c>
      <c r="K90" s="86">
        <f t="shared" si="41"/>
        <v>0</v>
      </c>
      <c r="L90" s="86">
        <f t="shared" si="41"/>
        <v>0</v>
      </c>
      <c r="M90" s="86">
        <f t="shared" si="41"/>
        <v>0</v>
      </c>
      <c r="N90" s="86">
        <f t="shared" si="41"/>
        <v>0</v>
      </c>
      <c r="O90" s="86">
        <f t="shared" si="41"/>
        <v>0</v>
      </c>
      <c r="P90" s="86">
        <f t="shared" si="41"/>
        <v>0</v>
      </c>
      <c r="Q90" s="86">
        <f t="shared" si="41"/>
        <v>0</v>
      </c>
      <c r="R90" s="86">
        <f t="shared" si="41"/>
        <v>0</v>
      </c>
      <c r="S90" s="86">
        <f t="shared" si="41"/>
        <v>0</v>
      </c>
      <c r="T90" s="86">
        <f t="shared" si="41"/>
        <v>0</v>
      </c>
      <c r="U90" s="86">
        <f t="shared" si="41"/>
        <v>0</v>
      </c>
      <c r="V90" s="86">
        <f t="shared" si="41"/>
        <v>0</v>
      </c>
      <c r="W90" s="86">
        <f t="shared" si="41"/>
        <v>0</v>
      </c>
      <c r="X90" s="86">
        <f t="shared" si="41"/>
        <v>0</v>
      </c>
      <c r="Y90" s="86">
        <f t="shared" si="41"/>
        <v>0</v>
      </c>
      <c r="Z90" s="86">
        <f t="shared" si="41"/>
        <v>0</v>
      </c>
      <c r="AA90" s="86">
        <f t="shared" si="41"/>
        <v>0</v>
      </c>
      <c r="AB90" s="86">
        <f t="shared" si="41"/>
        <v>0</v>
      </c>
      <c r="AC90" s="86">
        <f t="shared" si="41"/>
        <v>0</v>
      </c>
      <c r="AD90" s="86">
        <f t="shared" si="41"/>
        <v>0</v>
      </c>
      <c r="AE90" s="86">
        <f t="shared" si="41"/>
        <v>0</v>
      </c>
      <c r="AF90" s="86">
        <f t="shared" si="41"/>
        <v>0</v>
      </c>
      <c r="AG90" s="86">
        <f t="shared" si="41"/>
        <v>0</v>
      </c>
      <c r="AH90" s="86">
        <f t="shared" si="41"/>
        <v>0</v>
      </c>
      <c r="AI90" s="86">
        <f t="shared" si="41"/>
        <v>0</v>
      </c>
      <c r="AJ90" s="86">
        <f t="shared" si="41"/>
        <v>0</v>
      </c>
      <c r="AK90" s="86">
        <f t="shared" si="41"/>
        <v>0</v>
      </c>
      <c r="AL90" s="86">
        <f t="shared" si="41"/>
        <v>0</v>
      </c>
      <c r="AM90" s="86">
        <f t="shared" si="41"/>
        <v>0</v>
      </c>
      <c r="AN90" s="86">
        <f t="shared" si="41"/>
        <v>0</v>
      </c>
      <c r="AO90" s="86">
        <f t="shared" si="41"/>
        <v>0</v>
      </c>
      <c r="AP90" s="86">
        <f t="shared" si="41"/>
        <v>0</v>
      </c>
      <c r="AQ90" s="86">
        <f t="shared" si="41"/>
        <v>0</v>
      </c>
      <c r="AR90" s="86">
        <f t="shared" si="41"/>
        <v>0</v>
      </c>
      <c r="AS90" s="86">
        <f t="shared" si="41"/>
        <v>0</v>
      </c>
      <c r="AT90" s="86">
        <f t="shared" si="41"/>
        <v>0</v>
      </c>
      <c r="AU90" s="86">
        <f t="shared" si="41"/>
        <v>0</v>
      </c>
      <c r="AV90" s="86">
        <f t="shared" si="41"/>
        <v>0</v>
      </c>
      <c r="AW90" s="217"/>
      <c r="AX90" s="217"/>
      <c r="AY90" s="86">
        <f>SUM(AY91)</f>
        <v>1150</v>
      </c>
      <c r="AZ90" s="86">
        <f>SUM(AZ91)</f>
        <v>1150</v>
      </c>
      <c r="BA90" s="148">
        <f t="shared" si="35"/>
        <v>0</v>
      </c>
    </row>
    <row r="91" spans="1:53" ht="16.5">
      <c r="A91" s="111" t="s">
        <v>549</v>
      </c>
      <c r="B91" s="111" t="s">
        <v>185</v>
      </c>
      <c r="C91" s="248" t="s">
        <v>186</v>
      </c>
      <c r="D91" s="249"/>
      <c r="E91" s="87">
        <v>1150</v>
      </c>
      <c r="F91" s="87">
        <f t="shared" si="24"/>
        <v>1150</v>
      </c>
      <c r="G91" s="87">
        <f>SUM(H91:AV91)</f>
        <v>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Y91" s="87">
        <v>1150</v>
      </c>
      <c r="AZ91" s="87">
        <v>1150</v>
      </c>
      <c r="BA91" s="87">
        <f t="shared" si="35"/>
        <v>0</v>
      </c>
    </row>
    <row r="92" spans="1:53" s="62" customFormat="1" ht="31.5" customHeight="1">
      <c r="A92" s="250" t="s">
        <v>531</v>
      </c>
      <c r="B92" s="251"/>
      <c r="C92" s="251"/>
      <c r="D92" s="252"/>
      <c r="E92" s="86">
        <f>SUM(E93,E94)</f>
        <v>14935</v>
      </c>
      <c r="F92" s="86">
        <f>SUM(F93,F94)</f>
        <v>15313</v>
      </c>
      <c r="G92" s="86">
        <f>SUM(G93,G94)</f>
        <v>378</v>
      </c>
      <c r="H92" s="86">
        <f aca="true" t="shared" si="42" ref="H92:AV92">SUM(H93,H94)</f>
        <v>-150</v>
      </c>
      <c r="I92" s="86">
        <f t="shared" si="42"/>
        <v>528</v>
      </c>
      <c r="J92" s="86">
        <f t="shared" si="42"/>
        <v>0</v>
      </c>
      <c r="K92" s="86">
        <f t="shared" si="42"/>
        <v>0</v>
      </c>
      <c r="L92" s="86">
        <f t="shared" si="42"/>
        <v>0</v>
      </c>
      <c r="M92" s="86">
        <f t="shared" si="42"/>
        <v>0</v>
      </c>
      <c r="N92" s="86">
        <f t="shared" si="42"/>
        <v>0</v>
      </c>
      <c r="O92" s="86">
        <f t="shared" si="42"/>
        <v>0</v>
      </c>
      <c r="P92" s="86">
        <f t="shared" si="42"/>
        <v>0</v>
      </c>
      <c r="Q92" s="86">
        <f t="shared" si="42"/>
        <v>0</v>
      </c>
      <c r="R92" s="86">
        <f t="shared" si="42"/>
        <v>0</v>
      </c>
      <c r="S92" s="86">
        <f t="shared" si="42"/>
        <v>0</v>
      </c>
      <c r="T92" s="86">
        <f t="shared" si="42"/>
        <v>0</v>
      </c>
      <c r="U92" s="86">
        <f t="shared" si="42"/>
        <v>0</v>
      </c>
      <c r="V92" s="86">
        <f t="shared" si="42"/>
        <v>0</v>
      </c>
      <c r="W92" s="86">
        <f t="shared" si="42"/>
        <v>0</v>
      </c>
      <c r="X92" s="86">
        <f t="shared" si="42"/>
        <v>0</v>
      </c>
      <c r="Y92" s="86">
        <f t="shared" si="42"/>
        <v>0</v>
      </c>
      <c r="Z92" s="86">
        <f t="shared" si="42"/>
        <v>0</v>
      </c>
      <c r="AA92" s="86">
        <f t="shared" si="42"/>
        <v>0</v>
      </c>
      <c r="AB92" s="86">
        <f t="shared" si="42"/>
        <v>0</v>
      </c>
      <c r="AC92" s="86">
        <f t="shared" si="42"/>
        <v>0</v>
      </c>
      <c r="AD92" s="86">
        <f t="shared" si="42"/>
        <v>0</v>
      </c>
      <c r="AE92" s="86">
        <f t="shared" si="42"/>
        <v>0</v>
      </c>
      <c r="AF92" s="86">
        <f t="shared" si="42"/>
        <v>0</v>
      </c>
      <c r="AG92" s="86">
        <f t="shared" si="42"/>
        <v>0</v>
      </c>
      <c r="AH92" s="86">
        <f t="shared" si="42"/>
        <v>0</v>
      </c>
      <c r="AI92" s="86">
        <f t="shared" si="42"/>
        <v>0</v>
      </c>
      <c r="AJ92" s="86">
        <f t="shared" si="42"/>
        <v>0</v>
      </c>
      <c r="AK92" s="86">
        <f t="shared" si="42"/>
        <v>0</v>
      </c>
      <c r="AL92" s="86">
        <f t="shared" si="42"/>
        <v>0</v>
      </c>
      <c r="AM92" s="86">
        <f t="shared" si="42"/>
        <v>0</v>
      </c>
      <c r="AN92" s="86">
        <f t="shared" si="42"/>
        <v>0</v>
      </c>
      <c r="AO92" s="86">
        <f t="shared" si="42"/>
        <v>0</v>
      </c>
      <c r="AP92" s="86">
        <f t="shared" si="42"/>
        <v>0</v>
      </c>
      <c r="AQ92" s="86">
        <f t="shared" si="42"/>
        <v>0</v>
      </c>
      <c r="AR92" s="86">
        <f t="shared" si="42"/>
        <v>0</v>
      </c>
      <c r="AS92" s="86">
        <f t="shared" si="42"/>
        <v>0</v>
      </c>
      <c r="AT92" s="86">
        <f t="shared" si="42"/>
        <v>0</v>
      </c>
      <c r="AU92" s="86">
        <f t="shared" si="42"/>
        <v>0</v>
      </c>
      <c r="AV92" s="86">
        <f t="shared" si="42"/>
        <v>0</v>
      </c>
      <c r="AW92" s="217"/>
      <c r="AX92" s="217"/>
      <c r="AY92" s="86">
        <f>SUM(AY93,AY94)</f>
        <v>14935</v>
      </c>
      <c r="AZ92" s="86">
        <f>SUM(AZ93,AZ94)</f>
        <v>14935</v>
      </c>
      <c r="BA92" s="148">
        <f t="shared" si="35"/>
        <v>0</v>
      </c>
    </row>
    <row r="93" spans="1:53" ht="16.5">
      <c r="A93" s="111" t="s">
        <v>134</v>
      </c>
      <c r="B93" s="111" t="s">
        <v>216</v>
      </c>
      <c r="C93" s="248" t="s">
        <v>217</v>
      </c>
      <c r="D93" s="249"/>
      <c r="E93" s="87">
        <v>14935</v>
      </c>
      <c r="F93" s="87">
        <f t="shared" si="24"/>
        <v>15313</v>
      </c>
      <c r="G93" s="87">
        <f>SUM(H93:AV93)</f>
        <v>378</v>
      </c>
      <c r="H93" s="87">
        <v>-150</v>
      </c>
      <c r="I93" s="87">
        <v>528</v>
      </c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Y93" s="87">
        <v>14935</v>
      </c>
      <c r="AZ93" s="87">
        <v>14935</v>
      </c>
      <c r="BA93" s="87">
        <f t="shared" si="35"/>
        <v>0</v>
      </c>
    </row>
    <row r="94" spans="1:53" ht="16.5">
      <c r="A94" s="135" t="s">
        <v>134</v>
      </c>
      <c r="B94" s="111" t="s">
        <v>185</v>
      </c>
      <c r="C94" s="248" t="s">
        <v>186</v>
      </c>
      <c r="D94" s="249"/>
      <c r="E94" s="87"/>
      <c r="F94" s="87">
        <f t="shared" si="24"/>
        <v>0</v>
      </c>
      <c r="G94" s="87">
        <f>SUM(H94:AV94)</f>
        <v>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Y94" s="87"/>
      <c r="AZ94" s="87"/>
      <c r="BA94" s="87">
        <f t="shared" si="35"/>
        <v>0</v>
      </c>
    </row>
    <row r="95" spans="1:53" s="62" customFormat="1" ht="16.5" customHeight="1">
      <c r="A95" s="250" t="s">
        <v>157</v>
      </c>
      <c r="B95" s="251"/>
      <c r="C95" s="251"/>
      <c r="D95" s="252"/>
      <c r="E95" s="86">
        <f>SUM(E96)</f>
        <v>16680</v>
      </c>
      <c r="F95" s="86">
        <f aca="true" t="shared" si="43" ref="F95:AV95">SUM(F96)</f>
        <v>16680</v>
      </c>
      <c r="G95" s="86">
        <f t="shared" si="43"/>
        <v>0</v>
      </c>
      <c r="H95" s="86">
        <f t="shared" si="43"/>
        <v>0</v>
      </c>
      <c r="I95" s="86">
        <f t="shared" si="43"/>
        <v>0</v>
      </c>
      <c r="J95" s="86">
        <f t="shared" si="43"/>
        <v>0</v>
      </c>
      <c r="K95" s="86">
        <f t="shared" si="43"/>
        <v>0</v>
      </c>
      <c r="L95" s="86">
        <f t="shared" si="43"/>
        <v>0</v>
      </c>
      <c r="M95" s="86">
        <f t="shared" si="43"/>
        <v>0</v>
      </c>
      <c r="N95" s="86">
        <f t="shared" si="43"/>
        <v>0</v>
      </c>
      <c r="O95" s="86">
        <f t="shared" si="43"/>
        <v>0</v>
      </c>
      <c r="P95" s="86">
        <f t="shared" si="43"/>
        <v>0</v>
      </c>
      <c r="Q95" s="86">
        <f t="shared" si="43"/>
        <v>0</v>
      </c>
      <c r="R95" s="86">
        <f t="shared" si="43"/>
        <v>0</v>
      </c>
      <c r="S95" s="86">
        <f t="shared" si="43"/>
        <v>0</v>
      </c>
      <c r="T95" s="86">
        <f t="shared" si="43"/>
        <v>0</v>
      </c>
      <c r="U95" s="86">
        <f t="shared" si="43"/>
        <v>0</v>
      </c>
      <c r="V95" s="86">
        <f t="shared" si="43"/>
        <v>0</v>
      </c>
      <c r="W95" s="86">
        <f t="shared" si="43"/>
        <v>0</v>
      </c>
      <c r="X95" s="86">
        <f t="shared" si="43"/>
        <v>0</v>
      </c>
      <c r="Y95" s="86">
        <f t="shared" si="43"/>
        <v>0</v>
      </c>
      <c r="Z95" s="86">
        <f t="shared" si="43"/>
        <v>0</v>
      </c>
      <c r="AA95" s="86">
        <f t="shared" si="43"/>
        <v>0</v>
      </c>
      <c r="AB95" s="86">
        <f t="shared" si="43"/>
        <v>0</v>
      </c>
      <c r="AC95" s="86">
        <f t="shared" si="43"/>
        <v>0</v>
      </c>
      <c r="AD95" s="86">
        <f t="shared" si="43"/>
        <v>0</v>
      </c>
      <c r="AE95" s="86">
        <f t="shared" si="43"/>
        <v>0</v>
      </c>
      <c r="AF95" s="86">
        <f t="shared" si="43"/>
        <v>0</v>
      </c>
      <c r="AG95" s="86">
        <f t="shared" si="43"/>
        <v>0</v>
      </c>
      <c r="AH95" s="86">
        <f t="shared" si="43"/>
        <v>0</v>
      </c>
      <c r="AI95" s="86">
        <f t="shared" si="43"/>
        <v>0</v>
      </c>
      <c r="AJ95" s="86">
        <f t="shared" si="43"/>
        <v>0</v>
      </c>
      <c r="AK95" s="86">
        <f t="shared" si="43"/>
        <v>0</v>
      </c>
      <c r="AL95" s="86">
        <f t="shared" si="43"/>
        <v>0</v>
      </c>
      <c r="AM95" s="86">
        <f t="shared" si="43"/>
        <v>0</v>
      </c>
      <c r="AN95" s="86">
        <f t="shared" si="43"/>
        <v>0</v>
      </c>
      <c r="AO95" s="86">
        <f t="shared" si="43"/>
        <v>0</v>
      </c>
      <c r="AP95" s="86">
        <f t="shared" si="43"/>
        <v>0</v>
      </c>
      <c r="AQ95" s="86">
        <f t="shared" si="43"/>
        <v>0</v>
      </c>
      <c r="AR95" s="86">
        <f t="shared" si="43"/>
        <v>0</v>
      </c>
      <c r="AS95" s="86">
        <f t="shared" si="43"/>
        <v>0</v>
      </c>
      <c r="AT95" s="86">
        <f t="shared" si="43"/>
        <v>0</v>
      </c>
      <c r="AU95" s="86">
        <f t="shared" si="43"/>
        <v>0</v>
      </c>
      <c r="AV95" s="86">
        <f t="shared" si="43"/>
        <v>0</v>
      </c>
      <c r="AW95" s="217"/>
      <c r="AX95" s="217"/>
      <c r="AY95" s="86">
        <f>SUM(AY96)</f>
        <v>16680</v>
      </c>
      <c r="AZ95" s="86">
        <f>SUM(AZ96)</f>
        <v>16680</v>
      </c>
      <c r="BA95" s="148">
        <f t="shared" si="35"/>
        <v>0</v>
      </c>
    </row>
    <row r="96" spans="1:53" ht="16.5">
      <c r="A96" s="112" t="s">
        <v>550</v>
      </c>
      <c r="B96" s="112" t="s">
        <v>235</v>
      </c>
      <c r="C96" s="248" t="s">
        <v>236</v>
      </c>
      <c r="D96" s="249"/>
      <c r="E96" s="87">
        <v>16680</v>
      </c>
      <c r="F96" s="87">
        <f t="shared" si="24"/>
        <v>16680</v>
      </c>
      <c r="G96" s="87">
        <f>SUM(H96:AV96)</f>
        <v>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Y96" s="87">
        <v>16680</v>
      </c>
      <c r="AZ96" s="87">
        <v>16680</v>
      </c>
      <c r="BA96" s="87">
        <f t="shared" si="35"/>
        <v>0</v>
      </c>
    </row>
    <row r="97" spans="1:53" s="62" customFormat="1" ht="16.5">
      <c r="A97" s="250" t="s">
        <v>158</v>
      </c>
      <c r="B97" s="251"/>
      <c r="C97" s="251"/>
      <c r="D97" s="252"/>
      <c r="E97" s="86">
        <f>SUM(E98:E98)</f>
        <v>29401.3</v>
      </c>
      <c r="F97" s="86">
        <f aca="true" t="shared" si="44" ref="F97:AV97">SUM(F98:F98)</f>
        <v>29549.3</v>
      </c>
      <c r="G97" s="86">
        <f t="shared" si="44"/>
        <v>148</v>
      </c>
      <c r="H97" s="86">
        <f t="shared" si="44"/>
        <v>0</v>
      </c>
      <c r="I97" s="86">
        <f t="shared" si="44"/>
        <v>148</v>
      </c>
      <c r="J97" s="86">
        <f t="shared" si="44"/>
        <v>0</v>
      </c>
      <c r="K97" s="86">
        <f t="shared" si="44"/>
        <v>0</v>
      </c>
      <c r="L97" s="86">
        <f t="shared" si="44"/>
        <v>0</v>
      </c>
      <c r="M97" s="86">
        <f t="shared" si="44"/>
        <v>0</v>
      </c>
      <c r="N97" s="86">
        <f t="shared" si="44"/>
        <v>0</v>
      </c>
      <c r="O97" s="86">
        <f t="shared" si="44"/>
        <v>0</v>
      </c>
      <c r="P97" s="86">
        <f t="shared" si="44"/>
        <v>0</v>
      </c>
      <c r="Q97" s="86">
        <f t="shared" si="44"/>
        <v>0</v>
      </c>
      <c r="R97" s="86">
        <f t="shared" si="44"/>
        <v>0</v>
      </c>
      <c r="S97" s="86">
        <f t="shared" si="44"/>
        <v>0</v>
      </c>
      <c r="T97" s="86">
        <f t="shared" si="44"/>
        <v>0</v>
      </c>
      <c r="U97" s="86">
        <f t="shared" si="44"/>
        <v>0</v>
      </c>
      <c r="V97" s="86">
        <f t="shared" si="44"/>
        <v>0</v>
      </c>
      <c r="W97" s="86">
        <f t="shared" si="44"/>
        <v>0</v>
      </c>
      <c r="X97" s="86">
        <f t="shared" si="44"/>
        <v>0</v>
      </c>
      <c r="Y97" s="86">
        <f t="shared" si="44"/>
        <v>0</v>
      </c>
      <c r="Z97" s="86">
        <f t="shared" si="44"/>
        <v>0</v>
      </c>
      <c r="AA97" s="86">
        <f t="shared" si="44"/>
        <v>0</v>
      </c>
      <c r="AB97" s="86">
        <f t="shared" si="44"/>
        <v>0</v>
      </c>
      <c r="AC97" s="86">
        <f t="shared" si="44"/>
        <v>0</v>
      </c>
      <c r="AD97" s="86">
        <f t="shared" si="44"/>
        <v>0</v>
      </c>
      <c r="AE97" s="86">
        <f t="shared" si="44"/>
        <v>0</v>
      </c>
      <c r="AF97" s="86">
        <f t="shared" si="44"/>
        <v>0</v>
      </c>
      <c r="AG97" s="86">
        <f t="shared" si="44"/>
        <v>0</v>
      </c>
      <c r="AH97" s="86">
        <f t="shared" si="44"/>
        <v>0</v>
      </c>
      <c r="AI97" s="86">
        <f t="shared" si="44"/>
        <v>0</v>
      </c>
      <c r="AJ97" s="86">
        <f t="shared" si="44"/>
        <v>0</v>
      </c>
      <c r="AK97" s="86">
        <f t="shared" si="44"/>
        <v>0</v>
      </c>
      <c r="AL97" s="86">
        <f t="shared" si="44"/>
        <v>0</v>
      </c>
      <c r="AM97" s="86">
        <f t="shared" si="44"/>
        <v>0</v>
      </c>
      <c r="AN97" s="86">
        <f t="shared" si="44"/>
        <v>0</v>
      </c>
      <c r="AO97" s="86">
        <f t="shared" si="44"/>
        <v>0</v>
      </c>
      <c r="AP97" s="86">
        <f t="shared" si="44"/>
        <v>0</v>
      </c>
      <c r="AQ97" s="86">
        <f t="shared" si="44"/>
        <v>0</v>
      </c>
      <c r="AR97" s="86">
        <f t="shared" si="44"/>
        <v>0</v>
      </c>
      <c r="AS97" s="86">
        <f t="shared" si="44"/>
        <v>0</v>
      </c>
      <c r="AT97" s="86">
        <f t="shared" si="44"/>
        <v>0</v>
      </c>
      <c r="AU97" s="86">
        <f t="shared" si="44"/>
        <v>0</v>
      </c>
      <c r="AV97" s="86">
        <f t="shared" si="44"/>
        <v>0</v>
      </c>
      <c r="AW97" s="217"/>
      <c r="AX97" s="217"/>
      <c r="AY97" s="86">
        <f>SUM(AY98:AY98)</f>
        <v>25815.3</v>
      </c>
      <c r="AZ97" s="86">
        <f>SUM(AZ98:AZ98)</f>
        <v>25815.3</v>
      </c>
      <c r="BA97" s="148">
        <f t="shared" si="35"/>
        <v>0</v>
      </c>
    </row>
    <row r="98" spans="1:53" ht="16.5">
      <c r="A98" s="111" t="s">
        <v>551</v>
      </c>
      <c r="B98" s="111" t="s">
        <v>185</v>
      </c>
      <c r="C98" s="248" t="s">
        <v>186</v>
      </c>
      <c r="D98" s="249"/>
      <c r="E98" s="87">
        <v>29401.3</v>
      </c>
      <c r="F98" s="87">
        <f t="shared" si="24"/>
        <v>29549.3</v>
      </c>
      <c r="G98" s="87">
        <f>SUM(H98:AV98)</f>
        <v>148</v>
      </c>
      <c r="H98" s="87"/>
      <c r="I98" s="87">
        <v>148</v>
      </c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Y98" s="87">
        <v>25815.3</v>
      </c>
      <c r="AZ98" s="87">
        <v>25815.3</v>
      </c>
      <c r="BA98" s="87">
        <f t="shared" si="35"/>
        <v>0</v>
      </c>
    </row>
    <row r="99" spans="1:53" s="62" customFormat="1" ht="27.75" customHeight="1">
      <c r="A99" s="250" t="s">
        <v>159</v>
      </c>
      <c r="B99" s="251"/>
      <c r="C99" s="251"/>
      <c r="D99" s="252"/>
      <c r="E99" s="86">
        <f>SUM(E100)</f>
        <v>3100</v>
      </c>
      <c r="F99" s="86">
        <f aca="true" t="shared" si="45" ref="F99:AV99">SUM(F100)</f>
        <v>3100</v>
      </c>
      <c r="G99" s="86">
        <f t="shared" si="45"/>
        <v>0</v>
      </c>
      <c r="H99" s="86">
        <f t="shared" si="45"/>
        <v>0</v>
      </c>
      <c r="I99" s="86">
        <f t="shared" si="45"/>
        <v>0</v>
      </c>
      <c r="J99" s="86">
        <f t="shared" si="45"/>
        <v>0</v>
      </c>
      <c r="K99" s="86">
        <f t="shared" si="45"/>
        <v>0</v>
      </c>
      <c r="L99" s="86">
        <f t="shared" si="45"/>
        <v>0</v>
      </c>
      <c r="M99" s="86">
        <f t="shared" si="45"/>
        <v>0</v>
      </c>
      <c r="N99" s="86">
        <f t="shared" si="45"/>
        <v>0</v>
      </c>
      <c r="O99" s="86">
        <f t="shared" si="45"/>
        <v>0</v>
      </c>
      <c r="P99" s="86">
        <f t="shared" si="45"/>
        <v>0</v>
      </c>
      <c r="Q99" s="86">
        <f t="shared" si="45"/>
        <v>0</v>
      </c>
      <c r="R99" s="86">
        <f t="shared" si="45"/>
        <v>0</v>
      </c>
      <c r="S99" s="86">
        <f t="shared" si="45"/>
        <v>0</v>
      </c>
      <c r="T99" s="86">
        <f t="shared" si="45"/>
        <v>0</v>
      </c>
      <c r="U99" s="86">
        <f t="shared" si="45"/>
        <v>0</v>
      </c>
      <c r="V99" s="86">
        <f t="shared" si="45"/>
        <v>0</v>
      </c>
      <c r="W99" s="86">
        <f t="shared" si="45"/>
        <v>0</v>
      </c>
      <c r="X99" s="86">
        <f t="shared" si="45"/>
        <v>0</v>
      </c>
      <c r="Y99" s="86">
        <f t="shared" si="45"/>
        <v>0</v>
      </c>
      <c r="Z99" s="86">
        <f t="shared" si="45"/>
        <v>0</v>
      </c>
      <c r="AA99" s="86">
        <f t="shared" si="45"/>
        <v>0</v>
      </c>
      <c r="AB99" s="86">
        <f t="shared" si="45"/>
        <v>0</v>
      </c>
      <c r="AC99" s="86">
        <f t="shared" si="45"/>
        <v>0</v>
      </c>
      <c r="AD99" s="86">
        <f t="shared" si="45"/>
        <v>0</v>
      </c>
      <c r="AE99" s="86">
        <f t="shared" si="45"/>
        <v>0</v>
      </c>
      <c r="AF99" s="86">
        <f t="shared" si="45"/>
        <v>0</v>
      </c>
      <c r="AG99" s="86">
        <f t="shared" si="45"/>
        <v>0</v>
      </c>
      <c r="AH99" s="86">
        <f t="shared" si="45"/>
        <v>0</v>
      </c>
      <c r="AI99" s="86">
        <f t="shared" si="45"/>
        <v>0</v>
      </c>
      <c r="AJ99" s="86">
        <f t="shared" si="45"/>
        <v>0</v>
      </c>
      <c r="AK99" s="86">
        <f t="shared" si="45"/>
        <v>0</v>
      </c>
      <c r="AL99" s="86">
        <f t="shared" si="45"/>
        <v>0</v>
      </c>
      <c r="AM99" s="86">
        <f t="shared" si="45"/>
        <v>0</v>
      </c>
      <c r="AN99" s="86">
        <f t="shared" si="45"/>
        <v>0</v>
      </c>
      <c r="AO99" s="86">
        <f t="shared" si="45"/>
        <v>0</v>
      </c>
      <c r="AP99" s="86">
        <f t="shared" si="45"/>
        <v>0</v>
      </c>
      <c r="AQ99" s="86">
        <f t="shared" si="45"/>
        <v>0</v>
      </c>
      <c r="AR99" s="86">
        <f t="shared" si="45"/>
        <v>0</v>
      </c>
      <c r="AS99" s="86">
        <f t="shared" si="45"/>
        <v>0</v>
      </c>
      <c r="AT99" s="86">
        <f t="shared" si="45"/>
        <v>0</v>
      </c>
      <c r="AU99" s="86">
        <f t="shared" si="45"/>
        <v>0</v>
      </c>
      <c r="AV99" s="86">
        <f t="shared" si="45"/>
        <v>0</v>
      </c>
      <c r="AW99" s="217"/>
      <c r="AX99" s="217"/>
      <c r="AY99" s="86">
        <f>SUM(AY100)</f>
        <v>3100</v>
      </c>
      <c r="AZ99" s="86">
        <f>SUM(AZ100)</f>
        <v>3100</v>
      </c>
      <c r="BA99" s="148">
        <f t="shared" si="35"/>
        <v>0</v>
      </c>
    </row>
    <row r="100" spans="1:53" ht="16.5">
      <c r="A100" s="112" t="s">
        <v>552</v>
      </c>
      <c r="B100" s="112" t="s">
        <v>216</v>
      </c>
      <c r="C100" s="248" t="s">
        <v>217</v>
      </c>
      <c r="D100" s="249"/>
      <c r="E100" s="87">
        <v>3100</v>
      </c>
      <c r="F100" s="87">
        <f t="shared" si="24"/>
        <v>3100</v>
      </c>
      <c r="G100" s="87">
        <f>SUM(H100:AV100)</f>
        <v>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Y100" s="87">
        <v>3100</v>
      </c>
      <c r="AZ100" s="87">
        <v>3100</v>
      </c>
      <c r="BA100" s="87">
        <f t="shared" si="35"/>
        <v>0</v>
      </c>
    </row>
    <row r="101" spans="1:53" s="62" customFormat="1" ht="16.5" customHeight="1">
      <c r="A101" s="250" t="s">
        <v>483</v>
      </c>
      <c r="B101" s="251"/>
      <c r="C101" s="251"/>
      <c r="D101" s="252"/>
      <c r="E101" s="86">
        <f>SUM(E102:E103)</f>
        <v>13722.3</v>
      </c>
      <c r="F101" s="86">
        <f aca="true" t="shared" si="46" ref="F101:BA101">SUM(F102:F103)</f>
        <v>17184.8</v>
      </c>
      <c r="G101" s="86">
        <f t="shared" si="46"/>
        <v>3462.5</v>
      </c>
      <c r="H101" s="86">
        <f t="shared" si="46"/>
        <v>3462.5</v>
      </c>
      <c r="I101" s="86">
        <f t="shared" si="46"/>
        <v>0</v>
      </c>
      <c r="J101" s="86">
        <f t="shared" si="46"/>
        <v>0</v>
      </c>
      <c r="K101" s="86">
        <f t="shared" si="46"/>
        <v>0</v>
      </c>
      <c r="L101" s="86">
        <f t="shared" si="46"/>
        <v>0</v>
      </c>
      <c r="M101" s="86">
        <f t="shared" si="46"/>
        <v>0</v>
      </c>
      <c r="N101" s="86">
        <f t="shared" si="46"/>
        <v>0</v>
      </c>
      <c r="O101" s="86">
        <f t="shared" si="46"/>
        <v>0</v>
      </c>
      <c r="P101" s="86">
        <f t="shared" si="46"/>
        <v>0</v>
      </c>
      <c r="Q101" s="86">
        <f t="shared" si="46"/>
        <v>0</v>
      </c>
      <c r="R101" s="86">
        <f t="shared" si="46"/>
        <v>0</v>
      </c>
      <c r="S101" s="86">
        <f t="shared" si="46"/>
        <v>0</v>
      </c>
      <c r="T101" s="86">
        <f t="shared" si="46"/>
        <v>0</v>
      </c>
      <c r="U101" s="86">
        <f t="shared" si="46"/>
        <v>0</v>
      </c>
      <c r="V101" s="86">
        <f t="shared" si="46"/>
        <v>0</v>
      </c>
      <c r="W101" s="86">
        <f t="shared" si="46"/>
        <v>0</v>
      </c>
      <c r="X101" s="86">
        <f t="shared" si="46"/>
        <v>0</v>
      </c>
      <c r="Y101" s="86">
        <f t="shared" si="46"/>
        <v>0</v>
      </c>
      <c r="Z101" s="86">
        <f t="shared" si="46"/>
        <v>0</v>
      </c>
      <c r="AA101" s="86">
        <f t="shared" si="46"/>
        <v>0</v>
      </c>
      <c r="AB101" s="86">
        <f t="shared" si="46"/>
        <v>0</v>
      </c>
      <c r="AC101" s="86">
        <f t="shared" si="46"/>
        <v>0</v>
      </c>
      <c r="AD101" s="86">
        <f t="shared" si="46"/>
        <v>0</v>
      </c>
      <c r="AE101" s="86">
        <f t="shared" si="46"/>
        <v>0</v>
      </c>
      <c r="AF101" s="86">
        <f t="shared" si="46"/>
        <v>0</v>
      </c>
      <c r="AG101" s="86">
        <f t="shared" si="46"/>
        <v>0</v>
      </c>
      <c r="AH101" s="86">
        <f t="shared" si="46"/>
        <v>0</v>
      </c>
      <c r="AI101" s="86">
        <f t="shared" si="46"/>
        <v>0</v>
      </c>
      <c r="AJ101" s="86">
        <f t="shared" si="46"/>
        <v>0</v>
      </c>
      <c r="AK101" s="86">
        <f t="shared" si="46"/>
        <v>0</v>
      </c>
      <c r="AL101" s="86">
        <f t="shared" si="46"/>
        <v>0</v>
      </c>
      <c r="AM101" s="86">
        <f t="shared" si="46"/>
        <v>0</v>
      </c>
      <c r="AN101" s="86">
        <f t="shared" si="46"/>
        <v>0</v>
      </c>
      <c r="AO101" s="86">
        <f t="shared" si="46"/>
        <v>0</v>
      </c>
      <c r="AP101" s="86">
        <f t="shared" si="46"/>
        <v>0</v>
      </c>
      <c r="AQ101" s="86">
        <f t="shared" si="46"/>
        <v>0</v>
      </c>
      <c r="AR101" s="86">
        <f t="shared" si="46"/>
        <v>0</v>
      </c>
      <c r="AS101" s="86">
        <f t="shared" si="46"/>
        <v>0</v>
      </c>
      <c r="AT101" s="86">
        <f t="shared" si="46"/>
        <v>0</v>
      </c>
      <c r="AU101" s="86">
        <f t="shared" si="46"/>
        <v>0</v>
      </c>
      <c r="AV101" s="86">
        <f t="shared" si="46"/>
        <v>0</v>
      </c>
      <c r="AW101" s="86"/>
      <c r="AX101" s="86"/>
      <c r="AY101" s="86">
        <f t="shared" si="46"/>
        <v>13722.3</v>
      </c>
      <c r="AZ101" s="86">
        <f t="shared" si="46"/>
        <v>13722.3</v>
      </c>
      <c r="BA101" s="86">
        <f t="shared" si="46"/>
        <v>0</v>
      </c>
    </row>
    <row r="102" spans="1:53" ht="15.75" customHeight="1">
      <c r="A102" s="112" t="s">
        <v>553</v>
      </c>
      <c r="B102" s="111" t="s">
        <v>185</v>
      </c>
      <c r="C102" s="248" t="s">
        <v>186</v>
      </c>
      <c r="D102" s="249"/>
      <c r="E102" s="87"/>
      <c r="F102" s="87">
        <f t="shared" si="24"/>
        <v>385</v>
      </c>
      <c r="G102" s="87">
        <f>SUM(H102:AV102)</f>
        <v>385</v>
      </c>
      <c r="H102" s="87">
        <v>385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Y102" s="87"/>
      <c r="AZ102" s="87"/>
      <c r="BA102" s="87">
        <f t="shared" si="35"/>
        <v>0</v>
      </c>
    </row>
    <row r="103" spans="1:53" ht="16.5" hidden="1">
      <c r="A103" s="112" t="s">
        <v>553</v>
      </c>
      <c r="B103" s="112" t="s">
        <v>216</v>
      </c>
      <c r="C103" s="248" t="s">
        <v>217</v>
      </c>
      <c r="D103" s="249"/>
      <c r="E103" s="87">
        <v>13722.3</v>
      </c>
      <c r="F103" s="87">
        <f>E103+G103</f>
        <v>16799.8</v>
      </c>
      <c r="G103" s="87">
        <f>SUM(H103:AV103)</f>
        <v>3077.5</v>
      </c>
      <c r="H103" s="87">
        <v>3077.5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Y103" s="87">
        <v>13722.3</v>
      </c>
      <c r="AZ103" s="87">
        <v>13722.3</v>
      </c>
      <c r="BA103" s="87">
        <f>AZ103-AY103</f>
        <v>0</v>
      </c>
    </row>
    <row r="104" spans="1:53" s="62" customFormat="1" ht="16.5">
      <c r="A104" s="250" t="s">
        <v>160</v>
      </c>
      <c r="B104" s="251"/>
      <c r="C104" s="251"/>
      <c r="D104" s="252"/>
      <c r="E104" s="86">
        <f>SUM(E105:E112)</f>
        <v>199724.4</v>
      </c>
      <c r="F104" s="86">
        <f>SUM(F105:F112)</f>
        <v>222914.09999999998</v>
      </c>
      <c r="G104" s="86">
        <f>SUM(G105:G112)</f>
        <v>23189.7</v>
      </c>
      <c r="H104" s="86">
        <f>SUM(H105:H112)</f>
        <v>5806.7</v>
      </c>
      <c r="I104" s="86">
        <f aca="true" t="shared" si="47" ref="I104:AC104">SUM(I105:I112)</f>
        <v>178</v>
      </c>
      <c r="J104" s="86">
        <f t="shared" si="47"/>
        <v>0</v>
      </c>
      <c r="K104" s="86">
        <f t="shared" si="47"/>
        <v>0</v>
      </c>
      <c r="L104" s="86">
        <f t="shared" si="47"/>
        <v>2160</v>
      </c>
      <c r="M104" s="86">
        <f t="shared" si="47"/>
        <v>0</v>
      </c>
      <c r="N104" s="86">
        <f t="shared" si="47"/>
        <v>525</v>
      </c>
      <c r="O104" s="86">
        <f>SUM(O105:O112)</f>
        <v>0</v>
      </c>
      <c r="P104" s="86">
        <f t="shared" si="47"/>
        <v>12429</v>
      </c>
      <c r="Q104" s="86">
        <f t="shared" si="47"/>
        <v>240</v>
      </c>
      <c r="R104" s="86">
        <f t="shared" si="47"/>
        <v>1851</v>
      </c>
      <c r="S104" s="86">
        <f t="shared" si="47"/>
        <v>0</v>
      </c>
      <c r="T104" s="86">
        <f t="shared" si="47"/>
        <v>0</v>
      </c>
      <c r="U104" s="86">
        <f t="shared" si="47"/>
        <v>0</v>
      </c>
      <c r="V104" s="86">
        <f t="shared" si="47"/>
        <v>0</v>
      </c>
      <c r="W104" s="86">
        <f t="shared" si="47"/>
        <v>0</v>
      </c>
      <c r="X104" s="86">
        <f t="shared" si="47"/>
        <v>0</v>
      </c>
      <c r="Y104" s="86">
        <f t="shared" si="47"/>
        <v>0</v>
      </c>
      <c r="Z104" s="86">
        <f t="shared" si="47"/>
        <v>0</v>
      </c>
      <c r="AA104" s="86">
        <f t="shared" si="47"/>
        <v>0</v>
      </c>
      <c r="AB104" s="86">
        <f t="shared" si="47"/>
        <v>0</v>
      </c>
      <c r="AC104" s="86">
        <f t="shared" si="47"/>
        <v>0</v>
      </c>
      <c r="AD104" s="86">
        <f aca="true" t="shared" si="48" ref="AD104:AV104">SUM(AD105:AD112)</f>
        <v>0</v>
      </c>
      <c r="AE104" s="86">
        <f t="shared" si="48"/>
        <v>0</v>
      </c>
      <c r="AF104" s="86">
        <f t="shared" si="48"/>
        <v>0</v>
      </c>
      <c r="AG104" s="86">
        <f t="shared" si="48"/>
        <v>0</v>
      </c>
      <c r="AH104" s="86">
        <f t="shared" si="48"/>
        <v>0</v>
      </c>
      <c r="AI104" s="86">
        <f t="shared" si="48"/>
        <v>0</v>
      </c>
      <c r="AJ104" s="86">
        <f t="shared" si="48"/>
        <v>0</v>
      </c>
      <c r="AK104" s="86">
        <f t="shared" si="48"/>
        <v>0</v>
      </c>
      <c r="AL104" s="86">
        <f t="shared" si="48"/>
        <v>0</v>
      </c>
      <c r="AM104" s="86">
        <f t="shared" si="48"/>
        <v>0</v>
      </c>
      <c r="AN104" s="86">
        <f t="shared" si="48"/>
        <v>0</v>
      </c>
      <c r="AO104" s="86">
        <f t="shared" si="48"/>
        <v>0</v>
      </c>
      <c r="AP104" s="86">
        <f t="shared" si="48"/>
        <v>0</v>
      </c>
      <c r="AQ104" s="86">
        <f t="shared" si="48"/>
        <v>0</v>
      </c>
      <c r="AR104" s="86">
        <f t="shared" si="48"/>
        <v>0</v>
      </c>
      <c r="AS104" s="86">
        <f t="shared" si="48"/>
        <v>0</v>
      </c>
      <c r="AT104" s="86">
        <f t="shared" si="48"/>
        <v>0</v>
      </c>
      <c r="AU104" s="86">
        <f t="shared" si="48"/>
        <v>0</v>
      </c>
      <c r="AV104" s="86">
        <f t="shared" si="48"/>
        <v>0</v>
      </c>
      <c r="AW104" s="217"/>
      <c r="AX104" s="217"/>
      <c r="AY104" s="86">
        <f>SUM(AY105:AY112)</f>
        <v>198444.4</v>
      </c>
      <c r="AZ104" s="86">
        <f>SUM(AZ105:AZ112)</f>
        <v>198824.4</v>
      </c>
      <c r="BA104" s="148">
        <f t="shared" si="35"/>
        <v>380</v>
      </c>
    </row>
    <row r="105" spans="1:53" ht="16.5">
      <c r="A105" s="109" t="s">
        <v>533</v>
      </c>
      <c r="B105" s="111" t="s">
        <v>185</v>
      </c>
      <c r="C105" s="248" t="s">
        <v>186</v>
      </c>
      <c r="D105" s="249"/>
      <c r="E105" s="87">
        <v>28042</v>
      </c>
      <c r="F105" s="87">
        <f t="shared" si="24"/>
        <v>27335</v>
      </c>
      <c r="G105" s="87">
        <f>SUM(H105:AV105)</f>
        <v>-707</v>
      </c>
      <c r="H105" s="87"/>
      <c r="I105" s="87"/>
      <c r="J105" s="87"/>
      <c r="K105" s="87"/>
      <c r="L105" s="87"/>
      <c r="M105" s="87">
        <v>-707</v>
      </c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Y105" s="87">
        <v>28042</v>
      </c>
      <c r="AZ105" s="87">
        <v>28042</v>
      </c>
      <c r="BA105" s="87">
        <f t="shared" si="35"/>
        <v>0</v>
      </c>
    </row>
    <row r="106" spans="1:53" ht="16.5">
      <c r="A106" s="109" t="s">
        <v>533</v>
      </c>
      <c r="B106" s="111" t="s">
        <v>204</v>
      </c>
      <c r="C106" s="248" t="s">
        <v>406</v>
      </c>
      <c r="D106" s="249"/>
      <c r="E106" s="87">
        <v>77</v>
      </c>
      <c r="F106" s="87">
        <f aca="true" t="shared" si="49" ref="F106:F148">E106+G106</f>
        <v>77</v>
      </c>
      <c r="G106" s="87">
        <f aca="true" t="shared" si="50" ref="G106:G112">SUM(H106:AV106)</f>
        <v>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Y106" s="87">
        <v>77</v>
      </c>
      <c r="AZ106" s="87">
        <v>77</v>
      </c>
      <c r="BA106" s="87">
        <f t="shared" si="35"/>
        <v>0</v>
      </c>
    </row>
    <row r="107" spans="1:53" ht="30" customHeight="1">
      <c r="A107" s="109" t="s">
        <v>533</v>
      </c>
      <c r="B107" s="111" t="s">
        <v>208</v>
      </c>
      <c r="C107" s="248" t="s">
        <v>209</v>
      </c>
      <c r="D107" s="249"/>
      <c r="E107" s="87">
        <v>0</v>
      </c>
      <c r="F107" s="87">
        <f t="shared" si="49"/>
        <v>6068.4</v>
      </c>
      <c r="G107" s="87">
        <f t="shared" si="50"/>
        <v>6068.4</v>
      </c>
      <c r="H107" s="87">
        <v>5361.4</v>
      </c>
      <c r="I107" s="87"/>
      <c r="J107" s="87"/>
      <c r="K107" s="87"/>
      <c r="L107" s="87"/>
      <c r="M107" s="87">
        <v>707</v>
      </c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Y107" s="87"/>
      <c r="AZ107" s="87"/>
      <c r="BA107" s="87">
        <f t="shared" si="35"/>
        <v>0</v>
      </c>
    </row>
    <row r="108" spans="1:53" ht="16.5">
      <c r="A108" s="109" t="s">
        <v>533</v>
      </c>
      <c r="B108" s="111" t="s">
        <v>228</v>
      </c>
      <c r="C108" s="248" t="s">
        <v>229</v>
      </c>
      <c r="D108" s="249"/>
      <c r="E108" s="87">
        <v>75152</v>
      </c>
      <c r="F108" s="87">
        <f t="shared" si="49"/>
        <v>87581</v>
      </c>
      <c r="G108" s="87">
        <f t="shared" si="50"/>
        <v>12429</v>
      </c>
      <c r="H108" s="87"/>
      <c r="I108" s="87"/>
      <c r="J108" s="87"/>
      <c r="K108" s="87"/>
      <c r="L108" s="87"/>
      <c r="M108" s="87"/>
      <c r="N108" s="87"/>
      <c r="O108" s="87"/>
      <c r="P108" s="87">
        <v>12429</v>
      </c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Y108" s="87">
        <v>74252</v>
      </c>
      <c r="AZ108" s="87">
        <v>74252</v>
      </c>
      <c r="BA108" s="87">
        <f t="shared" si="35"/>
        <v>0</v>
      </c>
    </row>
    <row r="109" spans="1:53" ht="16.5">
      <c r="A109" s="109" t="s">
        <v>533</v>
      </c>
      <c r="B109" s="112" t="s">
        <v>239</v>
      </c>
      <c r="C109" s="248" t="s">
        <v>240</v>
      </c>
      <c r="D109" s="249"/>
      <c r="E109" s="87">
        <v>18241</v>
      </c>
      <c r="F109" s="87">
        <f t="shared" si="49"/>
        <v>20845</v>
      </c>
      <c r="G109" s="87">
        <f t="shared" si="50"/>
        <v>2604</v>
      </c>
      <c r="H109" s="87">
        <v>131</v>
      </c>
      <c r="I109" s="87">
        <v>97</v>
      </c>
      <c r="J109" s="87"/>
      <c r="K109" s="87"/>
      <c r="L109" s="87"/>
      <c r="M109" s="87"/>
      <c r="N109" s="87">
        <v>525</v>
      </c>
      <c r="O109" s="87"/>
      <c r="P109" s="87"/>
      <c r="Q109" s="87"/>
      <c r="R109" s="87">
        <v>1851</v>
      </c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Y109" s="87">
        <v>18241</v>
      </c>
      <c r="AZ109" s="87">
        <v>18241</v>
      </c>
      <c r="BA109" s="87">
        <f t="shared" si="35"/>
        <v>0</v>
      </c>
    </row>
    <row r="110" spans="1:53" ht="31.5" customHeight="1">
      <c r="A110" s="109" t="s">
        <v>533</v>
      </c>
      <c r="B110" s="112" t="s">
        <v>249</v>
      </c>
      <c r="C110" s="248" t="s">
        <v>250</v>
      </c>
      <c r="D110" s="249"/>
      <c r="E110" s="87">
        <v>2218</v>
      </c>
      <c r="F110" s="87">
        <f t="shared" si="49"/>
        <v>2218</v>
      </c>
      <c r="G110" s="87">
        <f t="shared" si="50"/>
        <v>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Y110" s="87">
        <v>2218</v>
      </c>
      <c r="AZ110" s="87">
        <v>2218</v>
      </c>
      <c r="BA110" s="87">
        <f t="shared" si="35"/>
        <v>0</v>
      </c>
    </row>
    <row r="111" spans="1:53" ht="16.5">
      <c r="A111" s="109" t="s">
        <v>533</v>
      </c>
      <c r="B111" s="111" t="s">
        <v>259</v>
      </c>
      <c r="C111" s="248" t="s">
        <v>260</v>
      </c>
      <c r="D111" s="249"/>
      <c r="E111" s="87">
        <v>23551.4</v>
      </c>
      <c r="F111" s="87">
        <f t="shared" si="49"/>
        <v>23872.4</v>
      </c>
      <c r="G111" s="87">
        <f t="shared" si="50"/>
        <v>321</v>
      </c>
      <c r="H111" s="87"/>
      <c r="I111" s="87">
        <v>81</v>
      </c>
      <c r="J111" s="87"/>
      <c r="K111" s="87"/>
      <c r="L111" s="87"/>
      <c r="M111" s="87"/>
      <c r="N111" s="87"/>
      <c r="O111" s="87"/>
      <c r="P111" s="87"/>
      <c r="Q111" s="87">
        <v>240</v>
      </c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Y111" s="87">
        <v>23171.4</v>
      </c>
      <c r="AZ111" s="87">
        <v>23551.4</v>
      </c>
      <c r="BA111" s="87">
        <f t="shared" si="35"/>
        <v>380</v>
      </c>
    </row>
    <row r="112" spans="1:53" ht="16.5">
      <c r="A112" s="109" t="s">
        <v>533</v>
      </c>
      <c r="B112" s="111" t="s">
        <v>268</v>
      </c>
      <c r="C112" s="248" t="s">
        <v>269</v>
      </c>
      <c r="D112" s="249"/>
      <c r="E112" s="87">
        <v>52443</v>
      </c>
      <c r="F112" s="87">
        <f t="shared" si="49"/>
        <v>54917.3</v>
      </c>
      <c r="G112" s="87">
        <f t="shared" si="50"/>
        <v>2474.3</v>
      </c>
      <c r="H112" s="87">
        <v>314.3</v>
      </c>
      <c r="I112" s="87"/>
      <c r="J112" s="87"/>
      <c r="K112" s="87"/>
      <c r="L112" s="87">
        <v>2160</v>
      </c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Y112" s="87">
        <v>52443</v>
      </c>
      <c r="AZ112" s="87">
        <v>52443</v>
      </c>
      <c r="BA112" s="87">
        <f t="shared" si="35"/>
        <v>0</v>
      </c>
    </row>
    <row r="113" spans="1:53" s="62" customFormat="1" ht="16.5" customHeight="1">
      <c r="A113" s="250" t="s">
        <v>161</v>
      </c>
      <c r="B113" s="251"/>
      <c r="C113" s="251"/>
      <c r="D113" s="252"/>
      <c r="E113" s="86">
        <f>SUM(E114:E121)</f>
        <v>387667</v>
      </c>
      <c r="F113" s="86">
        <f>SUM(F114:F121)</f>
        <v>424862.6</v>
      </c>
      <c r="G113" s="86">
        <f>SUM(G114:G121)</f>
        <v>37195.6</v>
      </c>
      <c r="H113" s="86">
        <f>SUM(H114:H121)</f>
        <v>7436.000000000001</v>
      </c>
      <c r="I113" s="86">
        <f aca="true" t="shared" si="51" ref="I113:AC113">SUM(I114:I121)</f>
        <v>1538</v>
      </c>
      <c r="J113" s="86">
        <f t="shared" si="51"/>
        <v>0</v>
      </c>
      <c r="K113" s="86">
        <f t="shared" si="51"/>
        <v>0</v>
      </c>
      <c r="L113" s="86">
        <f t="shared" si="51"/>
        <v>-1201</v>
      </c>
      <c r="M113" s="86">
        <f t="shared" si="51"/>
        <v>0</v>
      </c>
      <c r="N113" s="86">
        <f t="shared" si="51"/>
        <v>742</v>
      </c>
      <c r="O113" s="86">
        <f>SUM(O114:O121)</f>
        <v>0</v>
      </c>
      <c r="P113" s="86">
        <f t="shared" si="51"/>
        <v>25892.6</v>
      </c>
      <c r="Q113" s="86">
        <f t="shared" si="51"/>
        <v>988</v>
      </c>
      <c r="R113" s="86">
        <f t="shared" si="51"/>
        <v>1800</v>
      </c>
      <c r="S113" s="86">
        <f t="shared" si="51"/>
        <v>0</v>
      </c>
      <c r="T113" s="86">
        <f t="shared" si="51"/>
        <v>0</v>
      </c>
      <c r="U113" s="86">
        <f t="shared" si="51"/>
        <v>0</v>
      </c>
      <c r="V113" s="86">
        <f t="shared" si="51"/>
        <v>0</v>
      </c>
      <c r="W113" s="86">
        <f t="shared" si="51"/>
        <v>0</v>
      </c>
      <c r="X113" s="86">
        <f t="shared" si="51"/>
        <v>0</v>
      </c>
      <c r="Y113" s="86">
        <f t="shared" si="51"/>
        <v>0</v>
      </c>
      <c r="Z113" s="86">
        <f t="shared" si="51"/>
        <v>0</v>
      </c>
      <c r="AA113" s="86">
        <f t="shared" si="51"/>
        <v>0</v>
      </c>
      <c r="AB113" s="86">
        <f t="shared" si="51"/>
        <v>0</v>
      </c>
      <c r="AC113" s="86">
        <f t="shared" si="51"/>
        <v>0</v>
      </c>
      <c r="AD113" s="86">
        <f aca="true" t="shared" si="52" ref="AD113:AV113">SUM(AD114:AD121)</f>
        <v>0</v>
      </c>
      <c r="AE113" s="86">
        <f t="shared" si="52"/>
        <v>0</v>
      </c>
      <c r="AF113" s="86">
        <f t="shared" si="52"/>
        <v>0</v>
      </c>
      <c r="AG113" s="86">
        <f t="shared" si="52"/>
        <v>0</v>
      </c>
      <c r="AH113" s="86">
        <f t="shared" si="52"/>
        <v>0</v>
      </c>
      <c r="AI113" s="86">
        <f t="shared" si="52"/>
        <v>0</v>
      </c>
      <c r="AJ113" s="86">
        <f t="shared" si="52"/>
        <v>0</v>
      </c>
      <c r="AK113" s="86">
        <f t="shared" si="52"/>
        <v>0</v>
      </c>
      <c r="AL113" s="86">
        <f t="shared" si="52"/>
        <v>0</v>
      </c>
      <c r="AM113" s="86">
        <f t="shared" si="52"/>
        <v>0</v>
      </c>
      <c r="AN113" s="86">
        <f t="shared" si="52"/>
        <v>0</v>
      </c>
      <c r="AO113" s="86">
        <f t="shared" si="52"/>
        <v>0</v>
      </c>
      <c r="AP113" s="86">
        <f t="shared" si="52"/>
        <v>0</v>
      </c>
      <c r="AQ113" s="86">
        <f t="shared" si="52"/>
        <v>0</v>
      </c>
      <c r="AR113" s="86">
        <f t="shared" si="52"/>
        <v>0</v>
      </c>
      <c r="AS113" s="86">
        <f t="shared" si="52"/>
        <v>0</v>
      </c>
      <c r="AT113" s="86">
        <f t="shared" si="52"/>
        <v>0</v>
      </c>
      <c r="AU113" s="86">
        <f t="shared" si="52"/>
        <v>0</v>
      </c>
      <c r="AV113" s="86">
        <f t="shared" si="52"/>
        <v>0</v>
      </c>
      <c r="AW113" s="217"/>
      <c r="AX113" s="217"/>
      <c r="AY113" s="86">
        <f>SUM(AY114:AY121)</f>
        <v>385259.4</v>
      </c>
      <c r="AZ113" s="86">
        <f>SUM(AZ114:AZ121)</f>
        <v>385407</v>
      </c>
      <c r="BA113" s="148">
        <f t="shared" si="35"/>
        <v>147.59999999997672</v>
      </c>
    </row>
    <row r="114" spans="1:53" ht="16.5">
      <c r="A114" s="109" t="s">
        <v>534</v>
      </c>
      <c r="B114" s="111" t="s">
        <v>185</v>
      </c>
      <c r="C114" s="248" t="s">
        <v>186</v>
      </c>
      <c r="D114" s="249"/>
      <c r="E114" s="87">
        <v>43474</v>
      </c>
      <c r="F114" s="87">
        <f t="shared" si="49"/>
        <v>43053</v>
      </c>
      <c r="G114" s="87">
        <f aca="true" t="shared" si="53" ref="G114:G121">SUM(H114:AV114)</f>
        <v>-421</v>
      </c>
      <c r="H114" s="87"/>
      <c r="I114" s="87"/>
      <c r="J114" s="87"/>
      <c r="K114" s="87"/>
      <c r="L114" s="87">
        <v>148</v>
      </c>
      <c r="M114" s="87">
        <v>-569</v>
      </c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Y114" s="87">
        <v>43474</v>
      </c>
      <c r="AZ114" s="87">
        <v>43474</v>
      </c>
      <c r="BA114" s="87">
        <f t="shared" si="35"/>
        <v>0</v>
      </c>
    </row>
    <row r="115" spans="1:53" ht="16.5">
      <c r="A115" s="109" t="s">
        <v>534</v>
      </c>
      <c r="B115" s="111" t="s">
        <v>204</v>
      </c>
      <c r="C115" s="248" t="s">
        <v>406</v>
      </c>
      <c r="D115" s="249"/>
      <c r="E115" s="87">
        <v>65</v>
      </c>
      <c r="F115" s="87">
        <f t="shared" si="49"/>
        <v>65</v>
      </c>
      <c r="G115" s="87">
        <f t="shared" si="53"/>
        <v>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Y115" s="87">
        <v>65</v>
      </c>
      <c r="AZ115" s="87">
        <v>65</v>
      </c>
      <c r="BA115" s="87">
        <f t="shared" si="35"/>
        <v>0</v>
      </c>
    </row>
    <row r="116" spans="1:53" ht="32.25" customHeight="1">
      <c r="A116" s="109" t="s">
        <v>534</v>
      </c>
      <c r="B116" s="111" t="s">
        <v>208</v>
      </c>
      <c r="C116" s="248" t="s">
        <v>209</v>
      </c>
      <c r="D116" s="249"/>
      <c r="E116" s="87">
        <v>0</v>
      </c>
      <c r="F116" s="87">
        <f t="shared" si="49"/>
        <v>7381.3</v>
      </c>
      <c r="G116" s="87">
        <f t="shared" si="53"/>
        <v>7381.3</v>
      </c>
      <c r="H116" s="87">
        <v>6812.3</v>
      </c>
      <c r="I116" s="87"/>
      <c r="J116" s="87"/>
      <c r="K116" s="87"/>
      <c r="L116" s="87"/>
      <c r="M116" s="87">
        <v>569</v>
      </c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Y116" s="87"/>
      <c r="AZ116" s="87"/>
      <c r="BA116" s="87">
        <f t="shared" si="35"/>
        <v>0</v>
      </c>
    </row>
    <row r="117" spans="1:53" ht="16.5">
      <c r="A117" s="109" t="s">
        <v>534</v>
      </c>
      <c r="B117" s="111" t="s">
        <v>228</v>
      </c>
      <c r="C117" s="248" t="s">
        <v>229</v>
      </c>
      <c r="D117" s="249"/>
      <c r="E117" s="87">
        <v>135075</v>
      </c>
      <c r="F117" s="87">
        <f t="shared" si="49"/>
        <v>160589.6</v>
      </c>
      <c r="G117" s="87">
        <f t="shared" si="53"/>
        <v>25514.6</v>
      </c>
      <c r="H117" s="87"/>
      <c r="I117" s="87"/>
      <c r="J117" s="87"/>
      <c r="K117" s="87"/>
      <c r="L117" s="87">
        <v>-298</v>
      </c>
      <c r="M117" s="87"/>
      <c r="N117" s="87"/>
      <c r="O117" s="87"/>
      <c r="P117" s="87">
        <v>25812.6</v>
      </c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Y117" s="87">
        <v>132815</v>
      </c>
      <c r="AZ117" s="87">
        <v>132815</v>
      </c>
      <c r="BA117" s="87">
        <f t="shared" si="35"/>
        <v>0</v>
      </c>
    </row>
    <row r="118" spans="1:53" ht="16.5">
      <c r="A118" s="109" t="s">
        <v>534</v>
      </c>
      <c r="B118" s="112" t="s">
        <v>239</v>
      </c>
      <c r="C118" s="248" t="s">
        <v>240</v>
      </c>
      <c r="D118" s="249"/>
      <c r="E118" s="87">
        <v>27850</v>
      </c>
      <c r="F118" s="87">
        <f t="shared" si="49"/>
        <v>29281.6</v>
      </c>
      <c r="G118" s="87">
        <f t="shared" si="53"/>
        <v>1431.6</v>
      </c>
      <c r="H118" s="87">
        <v>296.6</v>
      </c>
      <c r="I118" s="87">
        <v>233</v>
      </c>
      <c r="J118" s="87"/>
      <c r="K118" s="87"/>
      <c r="L118" s="87">
        <v>160</v>
      </c>
      <c r="M118" s="87"/>
      <c r="N118" s="87">
        <v>742</v>
      </c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Y118" s="87">
        <v>27702.4</v>
      </c>
      <c r="AZ118" s="87">
        <v>27850</v>
      </c>
      <c r="BA118" s="87">
        <f t="shared" si="35"/>
        <v>147.59999999999854</v>
      </c>
    </row>
    <row r="119" spans="1:53" ht="32.25" customHeight="1">
      <c r="A119" s="109" t="s">
        <v>534</v>
      </c>
      <c r="B119" s="112" t="s">
        <v>249</v>
      </c>
      <c r="C119" s="248" t="s">
        <v>250</v>
      </c>
      <c r="D119" s="249"/>
      <c r="E119" s="87">
        <v>8529.9</v>
      </c>
      <c r="F119" s="87">
        <f t="shared" si="49"/>
        <v>2929.8999999999996</v>
      </c>
      <c r="G119" s="87">
        <f t="shared" si="53"/>
        <v>-5600</v>
      </c>
      <c r="H119" s="87"/>
      <c r="I119" s="87"/>
      <c r="J119" s="87"/>
      <c r="K119" s="87"/>
      <c r="L119" s="87">
        <v>-5600</v>
      </c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Y119" s="87">
        <v>8529.9</v>
      </c>
      <c r="AZ119" s="87">
        <v>8529.9</v>
      </c>
      <c r="BA119" s="87">
        <f t="shared" si="35"/>
        <v>0</v>
      </c>
    </row>
    <row r="120" spans="1:53" ht="16.5">
      <c r="A120" s="109" t="s">
        <v>534</v>
      </c>
      <c r="B120" s="111" t="s">
        <v>259</v>
      </c>
      <c r="C120" s="248" t="s">
        <v>260</v>
      </c>
      <c r="D120" s="249"/>
      <c r="E120" s="87">
        <v>49394.1</v>
      </c>
      <c r="F120" s="87">
        <f t="shared" si="49"/>
        <v>53567.1</v>
      </c>
      <c r="G120" s="87">
        <f t="shared" si="53"/>
        <v>4173</v>
      </c>
      <c r="H120" s="87"/>
      <c r="I120" s="87">
        <v>1305</v>
      </c>
      <c r="J120" s="87"/>
      <c r="K120" s="87"/>
      <c r="L120" s="87"/>
      <c r="M120" s="87"/>
      <c r="N120" s="87"/>
      <c r="O120" s="87"/>
      <c r="P120" s="87">
        <v>80</v>
      </c>
      <c r="Q120" s="87">
        <v>988</v>
      </c>
      <c r="R120" s="87">
        <v>1800</v>
      </c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Y120" s="87">
        <v>49394.1</v>
      </c>
      <c r="AZ120" s="87">
        <v>49394.1</v>
      </c>
      <c r="BA120" s="87">
        <f t="shared" si="35"/>
        <v>0</v>
      </c>
    </row>
    <row r="121" spans="1:53" ht="16.5">
      <c r="A121" s="109" t="s">
        <v>534</v>
      </c>
      <c r="B121" s="111" t="s">
        <v>268</v>
      </c>
      <c r="C121" s="248" t="s">
        <v>269</v>
      </c>
      <c r="D121" s="249"/>
      <c r="E121" s="87">
        <v>123279</v>
      </c>
      <c r="F121" s="87">
        <f t="shared" si="49"/>
        <v>127995.1</v>
      </c>
      <c r="G121" s="87">
        <f t="shared" si="53"/>
        <v>4716.1</v>
      </c>
      <c r="H121" s="87">
        <v>327.1</v>
      </c>
      <c r="I121" s="87"/>
      <c r="J121" s="87"/>
      <c r="K121" s="87"/>
      <c r="L121" s="87">
        <v>4389</v>
      </c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Y121" s="87">
        <v>123279</v>
      </c>
      <c r="AZ121" s="87">
        <v>123279</v>
      </c>
      <c r="BA121" s="87">
        <f t="shared" si="35"/>
        <v>0</v>
      </c>
    </row>
    <row r="122" spans="1:53" s="62" customFormat="1" ht="16.5" customHeight="1">
      <c r="A122" s="250" t="s">
        <v>162</v>
      </c>
      <c r="B122" s="251"/>
      <c r="C122" s="251"/>
      <c r="D122" s="252"/>
      <c r="E122" s="86">
        <f>SUM(E123:E130)</f>
        <v>205645.5</v>
      </c>
      <c r="F122" s="86">
        <f>SUM(F123:F130)</f>
        <v>234955.4</v>
      </c>
      <c r="G122" s="86">
        <f>SUM(G123:G130)</f>
        <v>29309.9</v>
      </c>
      <c r="H122" s="86">
        <f>SUM(H123:H130)</f>
        <v>5076.4</v>
      </c>
      <c r="I122" s="86">
        <f aca="true" t="shared" si="54" ref="I122:AC122">SUM(I123:I130)</f>
        <v>-29</v>
      </c>
      <c r="J122" s="86">
        <f t="shared" si="54"/>
        <v>0</v>
      </c>
      <c r="K122" s="86">
        <f t="shared" si="54"/>
        <v>0</v>
      </c>
      <c r="L122" s="86">
        <f t="shared" si="54"/>
        <v>2748</v>
      </c>
      <c r="M122" s="86">
        <f t="shared" si="54"/>
        <v>0</v>
      </c>
      <c r="N122" s="86">
        <f t="shared" si="54"/>
        <v>446</v>
      </c>
      <c r="O122" s="86">
        <f>SUM(O123:O130)</f>
        <v>0</v>
      </c>
      <c r="P122" s="86">
        <f t="shared" si="54"/>
        <v>18970.5</v>
      </c>
      <c r="Q122" s="86">
        <f t="shared" si="54"/>
        <v>247</v>
      </c>
      <c r="R122" s="86">
        <f t="shared" si="54"/>
        <v>1851</v>
      </c>
      <c r="S122" s="86">
        <f t="shared" si="54"/>
        <v>0</v>
      </c>
      <c r="T122" s="86">
        <f t="shared" si="54"/>
        <v>0</v>
      </c>
      <c r="U122" s="86">
        <f t="shared" si="54"/>
        <v>0</v>
      </c>
      <c r="V122" s="86">
        <f t="shared" si="54"/>
        <v>0</v>
      </c>
      <c r="W122" s="86">
        <f t="shared" si="54"/>
        <v>0</v>
      </c>
      <c r="X122" s="86">
        <f t="shared" si="54"/>
        <v>0</v>
      </c>
      <c r="Y122" s="86">
        <f t="shared" si="54"/>
        <v>0</v>
      </c>
      <c r="Z122" s="86">
        <f t="shared" si="54"/>
        <v>0</v>
      </c>
      <c r="AA122" s="86">
        <f t="shared" si="54"/>
        <v>0</v>
      </c>
      <c r="AB122" s="86">
        <f t="shared" si="54"/>
        <v>0</v>
      </c>
      <c r="AC122" s="86">
        <f t="shared" si="54"/>
        <v>0</v>
      </c>
      <c r="AD122" s="86">
        <f aca="true" t="shared" si="55" ref="AD122:AV122">SUM(AD123:AD130)</f>
        <v>0</v>
      </c>
      <c r="AE122" s="86">
        <f t="shared" si="55"/>
        <v>0</v>
      </c>
      <c r="AF122" s="86">
        <f t="shared" si="55"/>
        <v>0</v>
      </c>
      <c r="AG122" s="86">
        <f t="shared" si="55"/>
        <v>0</v>
      </c>
      <c r="AH122" s="86">
        <f t="shared" si="55"/>
        <v>0</v>
      </c>
      <c r="AI122" s="86">
        <f t="shared" si="55"/>
        <v>0</v>
      </c>
      <c r="AJ122" s="86">
        <f t="shared" si="55"/>
        <v>0</v>
      </c>
      <c r="AK122" s="86">
        <f t="shared" si="55"/>
        <v>0</v>
      </c>
      <c r="AL122" s="86">
        <f t="shared" si="55"/>
        <v>0</v>
      </c>
      <c r="AM122" s="86">
        <f t="shared" si="55"/>
        <v>0</v>
      </c>
      <c r="AN122" s="86">
        <f t="shared" si="55"/>
        <v>0</v>
      </c>
      <c r="AO122" s="86">
        <f t="shared" si="55"/>
        <v>0</v>
      </c>
      <c r="AP122" s="86">
        <f t="shared" si="55"/>
        <v>0</v>
      </c>
      <c r="AQ122" s="86">
        <f t="shared" si="55"/>
        <v>0</v>
      </c>
      <c r="AR122" s="86">
        <f t="shared" si="55"/>
        <v>0</v>
      </c>
      <c r="AS122" s="86">
        <f t="shared" si="55"/>
        <v>0</v>
      </c>
      <c r="AT122" s="86">
        <f t="shared" si="55"/>
        <v>0</v>
      </c>
      <c r="AU122" s="86">
        <f t="shared" si="55"/>
        <v>0</v>
      </c>
      <c r="AV122" s="86">
        <f t="shared" si="55"/>
        <v>0</v>
      </c>
      <c r="AW122" s="217"/>
      <c r="AX122" s="217"/>
      <c r="AY122" s="86">
        <f>SUM(AY123:AY130)</f>
        <v>205645.5</v>
      </c>
      <c r="AZ122" s="86">
        <f>SUM(AZ123:AZ130)</f>
        <v>205645.5</v>
      </c>
      <c r="BA122" s="148">
        <f t="shared" si="35"/>
        <v>0</v>
      </c>
    </row>
    <row r="123" spans="1:53" ht="16.5">
      <c r="A123" s="109" t="s">
        <v>535</v>
      </c>
      <c r="B123" s="111" t="s">
        <v>185</v>
      </c>
      <c r="C123" s="248" t="s">
        <v>186</v>
      </c>
      <c r="D123" s="249"/>
      <c r="E123" s="87">
        <v>27865</v>
      </c>
      <c r="F123" s="87">
        <f t="shared" si="49"/>
        <v>27865</v>
      </c>
      <c r="G123" s="87">
        <f aca="true" t="shared" si="56" ref="G123:G130">SUM(H123:AV123)</f>
        <v>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Y123" s="87">
        <v>28099</v>
      </c>
      <c r="AZ123" s="87">
        <v>27865</v>
      </c>
      <c r="BA123" s="87">
        <f t="shared" si="35"/>
        <v>-234</v>
      </c>
    </row>
    <row r="124" spans="1:53" ht="16.5">
      <c r="A124" s="109" t="s">
        <v>535</v>
      </c>
      <c r="B124" s="111" t="s">
        <v>204</v>
      </c>
      <c r="C124" s="248" t="s">
        <v>406</v>
      </c>
      <c r="D124" s="249"/>
      <c r="E124" s="87">
        <v>65</v>
      </c>
      <c r="F124" s="87">
        <f t="shared" si="49"/>
        <v>65</v>
      </c>
      <c r="G124" s="87">
        <f t="shared" si="56"/>
        <v>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Y124" s="87">
        <v>65</v>
      </c>
      <c r="AZ124" s="87">
        <v>65</v>
      </c>
      <c r="BA124" s="87">
        <f t="shared" si="35"/>
        <v>0</v>
      </c>
    </row>
    <row r="125" spans="1:53" ht="32.25" customHeight="1">
      <c r="A125" s="109" t="s">
        <v>535</v>
      </c>
      <c r="B125" s="111" t="s">
        <v>208</v>
      </c>
      <c r="C125" s="248" t="s">
        <v>209</v>
      </c>
      <c r="D125" s="249"/>
      <c r="E125" s="87">
        <v>0</v>
      </c>
      <c r="F125" s="87">
        <f t="shared" si="49"/>
        <v>4472.3</v>
      </c>
      <c r="G125" s="87">
        <f t="shared" si="56"/>
        <v>4472.3</v>
      </c>
      <c r="H125" s="87">
        <v>4472.3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Y125" s="87"/>
      <c r="AZ125" s="87"/>
      <c r="BA125" s="87">
        <f t="shared" si="35"/>
        <v>0</v>
      </c>
    </row>
    <row r="126" spans="1:53" ht="16.5">
      <c r="A126" s="109" t="s">
        <v>535</v>
      </c>
      <c r="B126" s="111" t="s">
        <v>228</v>
      </c>
      <c r="C126" s="248" t="s">
        <v>229</v>
      </c>
      <c r="D126" s="249"/>
      <c r="E126" s="87">
        <v>56332</v>
      </c>
      <c r="F126" s="87">
        <f t="shared" si="49"/>
        <v>74919.5</v>
      </c>
      <c r="G126" s="87">
        <f t="shared" si="56"/>
        <v>18587.5</v>
      </c>
      <c r="H126" s="87">
        <v>35</v>
      </c>
      <c r="I126" s="87"/>
      <c r="J126" s="87"/>
      <c r="K126" s="87"/>
      <c r="L126" s="87">
        <v>539</v>
      </c>
      <c r="M126" s="87"/>
      <c r="N126" s="87"/>
      <c r="O126" s="87"/>
      <c r="P126" s="87">
        <v>18013.5</v>
      </c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Y126" s="87">
        <v>56332</v>
      </c>
      <c r="AZ126" s="87">
        <v>56332</v>
      </c>
      <c r="BA126" s="87">
        <f t="shared" si="35"/>
        <v>0</v>
      </c>
    </row>
    <row r="127" spans="1:53" ht="16.5">
      <c r="A127" s="109" t="s">
        <v>535</v>
      </c>
      <c r="B127" s="112" t="s">
        <v>239</v>
      </c>
      <c r="C127" s="248" t="s">
        <v>240</v>
      </c>
      <c r="D127" s="249"/>
      <c r="E127" s="87">
        <v>15334</v>
      </c>
      <c r="F127" s="87">
        <f t="shared" si="49"/>
        <v>17864.2</v>
      </c>
      <c r="G127" s="87">
        <f t="shared" si="56"/>
        <v>2530.2</v>
      </c>
      <c r="H127" s="87">
        <v>262.2</v>
      </c>
      <c r="I127" s="87">
        <v>-29</v>
      </c>
      <c r="J127" s="87"/>
      <c r="K127" s="87"/>
      <c r="L127" s="87"/>
      <c r="M127" s="87"/>
      <c r="N127" s="87">
        <v>446</v>
      </c>
      <c r="O127" s="87"/>
      <c r="P127" s="87"/>
      <c r="Q127" s="87"/>
      <c r="R127" s="87">
        <v>1851</v>
      </c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Y127" s="87">
        <v>15334</v>
      </c>
      <c r="AZ127" s="87">
        <v>15334</v>
      </c>
      <c r="BA127" s="87">
        <f t="shared" si="35"/>
        <v>0</v>
      </c>
    </row>
    <row r="128" spans="1:53" ht="31.5" customHeight="1">
      <c r="A128" s="109" t="s">
        <v>535</v>
      </c>
      <c r="B128" s="112" t="s">
        <v>249</v>
      </c>
      <c r="C128" s="248" t="s">
        <v>250</v>
      </c>
      <c r="D128" s="249"/>
      <c r="E128" s="87">
        <v>4753.2</v>
      </c>
      <c r="F128" s="87">
        <f t="shared" si="49"/>
        <v>4753.2</v>
      </c>
      <c r="G128" s="87">
        <f t="shared" si="56"/>
        <v>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Y128" s="87">
        <v>4753.2</v>
      </c>
      <c r="AZ128" s="87">
        <v>4753.2</v>
      </c>
      <c r="BA128" s="87">
        <f t="shared" si="35"/>
        <v>0</v>
      </c>
    </row>
    <row r="129" spans="1:53" ht="16.5">
      <c r="A129" s="109" t="s">
        <v>535</v>
      </c>
      <c r="B129" s="111" t="s">
        <v>259</v>
      </c>
      <c r="C129" s="248" t="s">
        <v>260</v>
      </c>
      <c r="D129" s="249"/>
      <c r="E129" s="87">
        <v>34049.3</v>
      </c>
      <c r="F129" s="87">
        <f t="shared" si="49"/>
        <v>35253.3</v>
      </c>
      <c r="G129" s="87">
        <f t="shared" si="56"/>
        <v>1204</v>
      </c>
      <c r="H129" s="87"/>
      <c r="I129" s="87"/>
      <c r="J129" s="87"/>
      <c r="K129" s="87"/>
      <c r="L129" s="87"/>
      <c r="M129" s="87"/>
      <c r="N129" s="87"/>
      <c r="O129" s="87"/>
      <c r="P129" s="87">
        <v>957</v>
      </c>
      <c r="Q129" s="87">
        <v>247</v>
      </c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Y129" s="87">
        <v>34049.3</v>
      </c>
      <c r="AZ129" s="87">
        <v>34049.3</v>
      </c>
      <c r="BA129" s="87">
        <f t="shared" si="35"/>
        <v>0</v>
      </c>
    </row>
    <row r="130" spans="1:53" ht="16.5">
      <c r="A130" s="109" t="s">
        <v>535</v>
      </c>
      <c r="B130" s="111" t="s">
        <v>268</v>
      </c>
      <c r="C130" s="248" t="s">
        <v>269</v>
      </c>
      <c r="D130" s="249"/>
      <c r="E130" s="87">
        <v>67247</v>
      </c>
      <c r="F130" s="87">
        <f t="shared" si="49"/>
        <v>69762.9</v>
      </c>
      <c r="G130" s="87">
        <f t="shared" si="56"/>
        <v>2515.9</v>
      </c>
      <c r="H130" s="87">
        <v>306.9</v>
      </c>
      <c r="I130" s="87"/>
      <c r="J130" s="87"/>
      <c r="K130" s="87"/>
      <c r="L130" s="87">
        <v>2209</v>
      </c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Y130" s="87">
        <v>67013</v>
      </c>
      <c r="AZ130" s="87">
        <v>67247</v>
      </c>
      <c r="BA130" s="87">
        <f t="shared" si="35"/>
        <v>234</v>
      </c>
    </row>
    <row r="131" spans="1:53" s="63" customFormat="1" ht="16.5" customHeight="1">
      <c r="A131" s="250" t="s">
        <v>163</v>
      </c>
      <c r="B131" s="251"/>
      <c r="C131" s="251"/>
      <c r="D131" s="252"/>
      <c r="E131" s="86">
        <f>SUM(E132:E139)</f>
        <v>153307.2</v>
      </c>
      <c r="F131" s="86">
        <f>SUM(F132:F139)</f>
        <v>173325.80000000002</v>
      </c>
      <c r="G131" s="86">
        <f>SUM(G132:G139)</f>
        <v>20018.6</v>
      </c>
      <c r="H131" s="86">
        <f>SUM(H132:H139)</f>
        <v>3006.2</v>
      </c>
      <c r="I131" s="86">
        <f aca="true" t="shared" si="57" ref="I131:AC131">SUM(I132:I139)</f>
        <v>446</v>
      </c>
      <c r="J131" s="86">
        <f t="shared" si="57"/>
        <v>0</v>
      </c>
      <c r="K131" s="86">
        <f t="shared" si="57"/>
        <v>0</v>
      </c>
      <c r="L131" s="86">
        <f t="shared" si="57"/>
        <v>1462</v>
      </c>
      <c r="M131" s="86">
        <f t="shared" si="57"/>
        <v>0</v>
      </c>
      <c r="N131" s="86">
        <f t="shared" si="57"/>
        <v>296</v>
      </c>
      <c r="O131" s="86">
        <f>SUM(O132:O139)</f>
        <v>0</v>
      </c>
      <c r="P131" s="86">
        <f t="shared" si="57"/>
        <v>14808.4</v>
      </c>
      <c r="Q131" s="86">
        <f t="shared" si="57"/>
        <v>0</v>
      </c>
      <c r="R131" s="86">
        <f t="shared" si="57"/>
        <v>0</v>
      </c>
      <c r="S131" s="86">
        <f t="shared" si="57"/>
        <v>0</v>
      </c>
      <c r="T131" s="86">
        <f t="shared" si="57"/>
        <v>0</v>
      </c>
      <c r="U131" s="86">
        <f t="shared" si="57"/>
        <v>0</v>
      </c>
      <c r="V131" s="86">
        <f t="shared" si="57"/>
        <v>0</v>
      </c>
      <c r="W131" s="86">
        <f t="shared" si="57"/>
        <v>0</v>
      </c>
      <c r="X131" s="86">
        <f t="shared" si="57"/>
        <v>0</v>
      </c>
      <c r="Y131" s="86">
        <f t="shared" si="57"/>
        <v>0</v>
      </c>
      <c r="Z131" s="86">
        <f t="shared" si="57"/>
        <v>0</v>
      </c>
      <c r="AA131" s="86">
        <f t="shared" si="57"/>
        <v>0</v>
      </c>
      <c r="AB131" s="86">
        <f t="shared" si="57"/>
        <v>0</v>
      </c>
      <c r="AC131" s="86">
        <f t="shared" si="57"/>
        <v>0</v>
      </c>
      <c r="AD131" s="86">
        <f aca="true" t="shared" si="58" ref="AD131:AV131">SUM(AD132:AD139)</f>
        <v>0</v>
      </c>
      <c r="AE131" s="86">
        <f t="shared" si="58"/>
        <v>0</v>
      </c>
      <c r="AF131" s="86">
        <f t="shared" si="58"/>
        <v>0</v>
      </c>
      <c r="AG131" s="86">
        <f t="shared" si="58"/>
        <v>0</v>
      </c>
      <c r="AH131" s="86">
        <f t="shared" si="58"/>
        <v>0</v>
      </c>
      <c r="AI131" s="86">
        <f t="shared" si="58"/>
        <v>0</v>
      </c>
      <c r="AJ131" s="86">
        <f t="shared" si="58"/>
        <v>0</v>
      </c>
      <c r="AK131" s="86">
        <f t="shared" si="58"/>
        <v>0</v>
      </c>
      <c r="AL131" s="86">
        <f t="shared" si="58"/>
        <v>0</v>
      </c>
      <c r="AM131" s="86">
        <f t="shared" si="58"/>
        <v>0</v>
      </c>
      <c r="AN131" s="86">
        <f t="shared" si="58"/>
        <v>0</v>
      </c>
      <c r="AO131" s="86">
        <f t="shared" si="58"/>
        <v>0</v>
      </c>
      <c r="AP131" s="86">
        <f t="shared" si="58"/>
        <v>0</v>
      </c>
      <c r="AQ131" s="86">
        <f t="shared" si="58"/>
        <v>0</v>
      </c>
      <c r="AR131" s="86">
        <f t="shared" si="58"/>
        <v>0</v>
      </c>
      <c r="AS131" s="86">
        <f t="shared" si="58"/>
        <v>0</v>
      </c>
      <c r="AT131" s="86">
        <f t="shared" si="58"/>
        <v>0</v>
      </c>
      <c r="AU131" s="86">
        <f t="shared" si="58"/>
        <v>0</v>
      </c>
      <c r="AV131" s="86">
        <f t="shared" si="58"/>
        <v>0</v>
      </c>
      <c r="AW131" s="218"/>
      <c r="AX131" s="218"/>
      <c r="AY131" s="86">
        <f>SUM(AY132:AY139)</f>
        <v>153307.2</v>
      </c>
      <c r="AZ131" s="86">
        <f>SUM(AZ132:AZ139)</f>
        <v>153307.2</v>
      </c>
      <c r="BA131" s="148">
        <f t="shared" si="35"/>
        <v>0</v>
      </c>
    </row>
    <row r="132" spans="1:53" ht="16.5">
      <c r="A132" s="109" t="s">
        <v>536</v>
      </c>
      <c r="B132" s="111" t="s">
        <v>185</v>
      </c>
      <c r="C132" s="248" t="s">
        <v>186</v>
      </c>
      <c r="D132" s="249"/>
      <c r="E132" s="87">
        <v>25140</v>
      </c>
      <c r="F132" s="87">
        <f t="shared" si="49"/>
        <v>24184</v>
      </c>
      <c r="G132" s="87">
        <f aca="true" t="shared" si="59" ref="G132:G139">SUM(H132:AV132)</f>
        <v>-956</v>
      </c>
      <c r="H132" s="87"/>
      <c r="I132" s="87"/>
      <c r="J132" s="87"/>
      <c r="K132" s="87"/>
      <c r="L132" s="87"/>
      <c r="M132" s="87">
        <v>-956</v>
      </c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Y132" s="87">
        <v>25140</v>
      </c>
      <c r="AZ132" s="87">
        <v>25140</v>
      </c>
      <c r="BA132" s="87">
        <f t="shared" si="35"/>
        <v>0</v>
      </c>
    </row>
    <row r="133" spans="1:53" ht="16.5">
      <c r="A133" s="109" t="s">
        <v>536</v>
      </c>
      <c r="B133" s="111" t="s">
        <v>204</v>
      </c>
      <c r="C133" s="248" t="s">
        <v>406</v>
      </c>
      <c r="D133" s="249"/>
      <c r="E133" s="87">
        <v>65</v>
      </c>
      <c r="F133" s="87">
        <f t="shared" si="49"/>
        <v>65</v>
      </c>
      <c r="G133" s="87">
        <f t="shared" si="59"/>
        <v>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Y133" s="87">
        <v>65</v>
      </c>
      <c r="AZ133" s="87">
        <v>65</v>
      </c>
      <c r="BA133" s="87">
        <f t="shared" si="35"/>
        <v>0</v>
      </c>
    </row>
    <row r="134" spans="1:53" ht="30.75" customHeight="1">
      <c r="A134" s="109" t="s">
        <v>536</v>
      </c>
      <c r="B134" s="111" t="s">
        <v>208</v>
      </c>
      <c r="C134" s="248" t="s">
        <v>209</v>
      </c>
      <c r="D134" s="249"/>
      <c r="E134" s="87">
        <v>0</v>
      </c>
      <c r="F134" s="87">
        <f t="shared" si="49"/>
        <v>3799.6</v>
      </c>
      <c r="G134" s="87">
        <f t="shared" si="59"/>
        <v>3799.6</v>
      </c>
      <c r="H134" s="87">
        <v>2843.6</v>
      </c>
      <c r="I134" s="87"/>
      <c r="J134" s="87"/>
      <c r="K134" s="87"/>
      <c r="L134" s="87"/>
      <c r="M134" s="87">
        <v>956</v>
      </c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Y134" s="87"/>
      <c r="AZ134" s="87"/>
      <c r="BA134" s="87">
        <f t="shared" si="35"/>
        <v>0</v>
      </c>
    </row>
    <row r="135" spans="1:53" ht="16.5">
      <c r="A135" s="109" t="s">
        <v>536</v>
      </c>
      <c r="B135" s="111" t="s">
        <v>228</v>
      </c>
      <c r="C135" s="248" t="s">
        <v>229</v>
      </c>
      <c r="D135" s="249"/>
      <c r="E135" s="87">
        <v>57534</v>
      </c>
      <c r="F135" s="87">
        <f t="shared" si="49"/>
        <v>70962.4</v>
      </c>
      <c r="G135" s="87">
        <f t="shared" si="59"/>
        <v>13428.4</v>
      </c>
      <c r="H135" s="87"/>
      <c r="I135" s="87"/>
      <c r="J135" s="87"/>
      <c r="K135" s="87"/>
      <c r="L135" s="87"/>
      <c r="M135" s="87"/>
      <c r="N135" s="87"/>
      <c r="O135" s="87"/>
      <c r="P135" s="87">
        <v>13428.4</v>
      </c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Y135" s="87">
        <v>57534</v>
      </c>
      <c r="AZ135" s="87">
        <v>57534</v>
      </c>
      <c r="BA135" s="87">
        <f t="shared" si="35"/>
        <v>0</v>
      </c>
    </row>
    <row r="136" spans="1:53" ht="16.5">
      <c r="A136" s="109" t="s">
        <v>536</v>
      </c>
      <c r="B136" s="112" t="s">
        <v>239</v>
      </c>
      <c r="C136" s="248" t="s">
        <v>240</v>
      </c>
      <c r="D136" s="249"/>
      <c r="E136" s="87">
        <v>11147</v>
      </c>
      <c r="F136" s="87">
        <f t="shared" si="49"/>
        <v>11515.6</v>
      </c>
      <c r="G136" s="87">
        <f t="shared" si="59"/>
        <v>368.6</v>
      </c>
      <c r="H136" s="87">
        <v>68.6</v>
      </c>
      <c r="I136" s="87">
        <v>4</v>
      </c>
      <c r="J136" s="87"/>
      <c r="K136" s="87"/>
      <c r="L136" s="87"/>
      <c r="M136" s="87"/>
      <c r="N136" s="87">
        <v>296</v>
      </c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Y136" s="87">
        <v>11147</v>
      </c>
      <c r="AZ136" s="87">
        <v>11147</v>
      </c>
      <c r="BA136" s="87">
        <f t="shared" si="35"/>
        <v>0</v>
      </c>
    </row>
    <row r="137" spans="1:53" ht="29.25" customHeight="1">
      <c r="A137" s="109" t="s">
        <v>536</v>
      </c>
      <c r="B137" s="112" t="s">
        <v>249</v>
      </c>
      <c r="C137" s="248" t="s">
        <v>250</v>
      </c>
      <c r="D137" s="249"/>
      <c r="E137" s="87">
        <v>5515.3</v>
      </c>
      <c r="F137" s="87">
        <f t="shared" si="49"/>
        <v>5622.3</v>
      </c>
      <c r="G137" s="87">
        <f t="shared" si="59"/>
        <v>107</v>
      </c>
      <c r="H137" s="87"/>
      <c r="I137" s="87">
        <v>7</v>
      </c>
      <c r="J137" s="87"/>
      <c r="K137" s="87"/>
      <c r="L137" s="87"/>
      <c r="M137" s="87"/>
      <c r="N137" s="87"/>
      <c r="O137" s="87"/>
      <c r="P137" s="87">
        <v>100</v>
      </c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Y137" s="87">
        <v>5515.3</v>
      </c>
      <c r="AZ137" s="87">
        <v>5515.3</v>
      </c>
      <c r="BA137" s="87">
        <f t="shared" si="35"/>
        <v>0</v>
      </c>
    </row>
    <row r="138" spans="1:53" ht="16.5">
      <c r="A138" s="109" t="s">
        <v>536</v>
      </c>
      <c r="B138" s="111" t="s">
        <v>259</v>
      </c>
      <c r="C138" s="248" t="s">
        <v>260</v>
      </c>
      <c r="D138" s="249"/>
      <c r="E138" s="87">
        <v>24291.9</v>
      </c>
      <c r="F138" s="87">
        <f t="shared" si="49"/>
        <v>26028.9</v>
      </c>
      <c r="G138" s="87">
        <f t="shared" si="59"/>
        <v>1737</v>
      </c>
      <c r="H138" s="87"/>
      <c r="I138" s="87">
        <v>435</v>
      </c>
      <c r="J138" s="87"/>
      <c r="K138" s="87"/>
      <c r="L138" s="87">
        <v>22</v>
      </c>
      <c r="M138" s="87"/>
      <c r="N138" s="87"/>
      <c r="O138" s="87"/>
      <c r="P138" s="87">
        <v>1280</v>
      </c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Y138" s="87">
        <v>24291.9</v>
      </c>
      <c r="AZ138" s="87">
        <v>24291.9</v>
      </c>
      <c r="BA138" s="87">
        <f t="shared" si="35"/>
        <v>0</v>
      </c>
    </row>
    <row r="139" spans="1:53" ht="16.5">
      <c r="A139" s="109" t="s">
        <v>536</v>
      </c>
      <c r="B139" s="111" t="s">
        <v>268</v>
      </c>
      <c r="C139" s="248" t="s">
        <v>269</v>
      </c>
      <c r="D139" s="249"/>
      <c r="E139" s="87">
        <v>29614</v>
      </c>
      <c r="F139" s="87">
        <f t="shared" si="49"/>
        <v>31148</v>
      </c>
      <c r="G139" s="87">
        <f t="shared" si="59"/>
        <v>1534</v>
      </c>
      <c r="H139" s="87">
        <v>94</v>
      </c>
      <c r="I139" s="87"/>
      <c r="J139" s="87"/>
      <c r="K139" s="87"/>
      <c r="L139" s="87">
        <v>1440</v>
      </c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Y139" s="87">
        <v>29614</v>
      </c>
      <c r="AZ139" s="87">
        <v>29614</v>
      </c>
      <c r="BA139" s="87">
        <f t="shared" si="35"/>
        <v>0</v>
      </c>
    </row>
    <row r="140" spans="1:53" s="62" customFormat="1" ht="16.5" customHeight="1">
      <c r="A140" s="250" t="s">
        <v>164</v>
      </c>
      <c r="B140" s="251"/>
      <c r="C140" s="251"/>
      <c r="D140" s="252"/>
      <c r="E140" s="86">
        <f>SUM(E141:E148)</f>
        <v>250870.2</v>
      </c>
      <c r="F140" s="86">
        <f>SUM(F141:F148)</f>
        <v>279293.4</v>
      </c>
      <c r="G140" s="86">
        <f>SUM(G141:G148)</f>
        <v>28423.199999999997</v>
      </c>
      <c r="H140" s="86">
        <f>SUM(H141:H148)</f>
        <v>2146.2</v>
      </c>
      <c r="I140" s="86">
        <f aca="true" t="shared" si="60" ref="I140:AC140">SUM(I141:I148)</f>
        <v>2717</v>
      </c>
      <c r="J140" s="86">
        <f t="shared" si="60"/>
        <v>0</v>
      </c>
      <c r="K140" s="86">
        <f t="shared" si="60"/>
        <v>0</v>
      </c>
      <c r="L140" s="86">
        <f t="shared" si="60"/>
        <v>2702</v>
      </c>
      <c r="M140" s="86">
        <f t="shared" si="60"/>
        <v>0</v>
      </c>
      <c r="N140" s="86">
        <f t="shared" si="60"/>
        <v>462</v>
      </c>
      <c r="O140" s="86">
        <f>SUM(O141:O148)</f>
        <v>0</v>
      </c>
      <c r="P140" s="86">
        <f t="shared" si="60"/>
        <v>18300</v>
      </c>
      <c r="Q140" s="86">
        <f t="shared" si="60"/>
        <v>245</v>
      </c>
      <c r="R140" s="86">
        <f t="shared" si="60"/>
        <v>1851</v>
      </c>
      <c r="S140" s="86">
        <f t="shared" si="60"/>
        <v>0</v>
      </c>
      <c r="T140" s="86">
        <f t="shared" si="60"/>
        <v>0</v>
      </c>
      <c r="U140" s="86">
        <f t="shared" si="60"/>
        <v>0</v>
      </c>
      <c r="V140" s="86">
        <f t="shared" si="60"/>
        <v>0</v>
      </c>
      <c r="W140" s="86">
        <f t="shared" si="60"/>
        <v>0</v>
      </c>
      <c r="X140" s="86">
        <f t="shared" si="60"/>
        <v>0</v>
      </c>
      <c r="Y140" s="86">
        <f t="shared" si="60"/>
        <v>0</v>
      </c>
      <c r="Z140" s="86">
        <f t="shared" si="60"/>
        <v>0</v>
      </c>
      <c r="AA140" s="86">
        <f t="shared" si="60"/>
        <v>0</v>
      </c>
      <c r="AB140" s="86">
        <f t="shared" si="60"/>
        <v>0</v>
      </c>
      <c r="AC140" s="86">
        <f t="shared" si="60"/>
        <v>0</v>
      </c>
      <c r="AD140" s="86">
        <f aca="true" t="shared" si="61" ref="AD140:AV140">SUM(AD141:AD148)</f>
        <v>0</v>
      </c>
      <c r="AE140" s="86">
        <f t="shared" si="61"/>
        <v>0</v>
      </c>
      <c r="AF140" s="86">
        <f t="shared" si="61"/>
        <v>0</v>
      </c>
      <c r="AG140" s="86">
        <f t="shared" si="61"/>
        <v>0</v>
      </c>
      <c r="AH140" s="86">
        <f t="shared" si="61"/>
        <v>0</v>
      </c>
      <c r="AI140" s="86">
        <f t="shared" si="61"/>
        <v>0</v>
      </c>
      <c r="AJ140" s="86">
        <f t="shared" si="61"/>
        <v>0</v>
      </c>
      <c r="AK140" s="86">
        <f t="shared" si="61"/>
        <v>0</v>
      </c>
      <c r="AL140" s="86">
        <f t="shared" si="61"/>
        <v>0</v>
      </c>
      <c r="AM140" s="86">
        <f t="shared" si="61"/>
        <v>0</v>
      </c>
      <c r="AN140" s="86">
        <f t="shared" si="61"/>
        <v>0</v>
      </c>
      <c r="AO140" s="86">
        <f t="shared" si="61"/>
        <v>0</v>
      </c>
      <c r="AP140" s="86">
        <f t="shared" si="61"/>
        <v>0</v>
      </c>
      <c r="AQ140" s="86">
        <f t="shared" si="61"/>
        <v>0</v>
      </c>
      <c r="AR140" s="86">
        <f t="shared" si="61"/>
        <v>0</v>
      </c>
      <c r="AS140" s="86">
        <f t="shared" si="61"/>
        <v>0</v>
      </c>
      <c r="AT140" s="86">
        <f t="shared" si="61"/>
        <v>0</v>
      </c>
      <c r="AU140" s="86">
        <f t="shared" si="61"/>
        <v>0</v>
      </c>
      <c r="AV140" s="86">
        <f t="shared" si="61"/>
        <v>0</v>
      </c>
      <c r="AW140" s="217"/>
      <c r="AX140" s="217"/>
      <c r="AY140" s="86">
        <f>SUM(AY141:AY148)</f>
        <v>250870.2</v>
      </c>
      <c r="AZ140" s="86">
        <f>SUM(AZ141:AZ148)</f>
        <v>250870.2</v>
      </c>
      <c r="BA140" s="148">
        <f t="shared" si="35"/>
        <v>0</v>
      </c>
    </row>
    <row r="141" spans="1:53" ht="16.5">
      <c r="A141" s="109" t="s">
        <v>537</v>
      </c>
      <c r="B141" s="111" t="s">
        <v>185</v>
      </c>
      <c r="C141" s="248" t="s">
        <v>186</v>
      </c>
      <c r="D141" s="249"/>
      <c r="E141" s="87">
        <v>28956.6</v>
      </c>
      <c r="F141" s="87">
        <f t="shared" si="49"/>
        <v>28406.6</v>
      </c>
      <c r="G141" s="87">
        <f aca="true" t="shared" si="62" ref="G141:G148">SUM(H141:AV141)</f>
        <v>-550</v>
      </c>
      <c r="H141" s="87"/>
      <c r="I141" s="87"/>
      <c r="J141" s="87"/>
      <c r="K141" s="87"/>
      <c r="L141" s="87"/>
      <c r="M141" s="87">
        <v>-550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Y141" s="87">
        <v>28956.6</v>
      </c>
      <c r="AZ141" s="87">
        <v>28956.6</v>
      </c>
      <c r="BA141" s="87">
        <f t="shared" si="35"/>
        <v>0</v>
      </c>
    </row>
    <row r="142" spans="1:53" ht="16.5">
      <c r="A142" s="109" t="s">
        <v>537</v>
      </c>
      <c r="B142" s="111" t="s">
        <v>204</v>
      </c>
      <c r="C142" s="248" t="s">
        <v>406</v>
      </c>
      <c r="D142" s="249"/>
      <c r="E142" s="87">
        <v>126</v>
      </c>
      <c r="F142" s="87">
        <f t="shared" si="49"/>
        <v>126</v>
      </c>
      <c r="G142" s="87">
        <f t="shared" si="62"/>
        <v>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Y142" s="87">
        <v>126</v>
      </c>
      <c r="AZ142" s="87">
        <v>126</v>
      </c>
      <c r="BA142" s="87">
        <f t="shared" si="35"/>
        <v>0</v>
      </c>
    </row>
    <row r="143" spans="1:53" ht="29.25" customHeight="1">
      <c r="A143" s="109" t="s">
        <v>537</v>
      </c>
      <c r="B143" s="111" t="s">
        <v>208</v>
      </c>
      <c r="C143" s="248" t="s">
        <v>209</v>
      </c>
      <c r="D143" s="249"/>
      <c r="E143" s="87">
        <v>0</v>
      </c>
      <c r="F143" s="87">
        <f t="shared" si="49"/>
        <v>2213.1</v>
      </c>
      <c r="G143" s="87">
        <f t="shared" si="62"/>
        <v>2213.1</v>
      </c>
      <c r="H143" s="87">
        <v>1663.1</v>
      </c>
      <c r="I143" s="87"/>
      <c r="J143" s="87"/>
      <c r="K143" s="87"/>
      <c r="L143" s="87"/>
      <c r="M143" s="87">
        <v>550</v>
      </c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Y143" s="87"/>
      <c r="AZ143" s="87"/>
      <c r="BA143" s="87">
        <f t="shared" si="35"/>
        <v>0</v>
      </c>
    </row>
    <row r="144" spans="1:53" ht="16.5">
      <c r="A144" s="109" t="s">
        <v>537</v>
      </c>
      <c r="B144" s="111" t="s">
        <v>228</v>
      </c>
      <c r="C144" s="248" t="s">
        <v>229</v>
      </c>
      <c r="D144" s="249"/>
      <c r="E144" s="87">
        <v>99937</v>
      </c>
      <c r="F144" s="87">
        <f t="shared" si="49"/>
        <v>116957</v>
      </c>
      <c r="G144" s="87">
        <f t="shared" si="62"/>
        <v>17020</v>
      </c>
      <c r="H144" s="87"/>
      <c r="I144" s="87"/>
      <c r="J144" s="87"/>
      <c r="K144" s="87"/>
      <c r="L144" s="87"/>
      <c r="M144" s="87"/>
      <c r="N144" s="87"/>
      <c r="O144" s="87"/>
      <c r="P144" s="87">
        <v>17020</v>
      </c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Y144" s="87">
        <v>99937</v>
      </c>
      <c r="AZ144" s="87">
        <v>99937</v>
      </c>
      <c r="BA144" s="87">
        <f t="shared" si="35"/>
        <v>0</v>
      </c>
    </row>
    <row r="145" spans="1:53" ht="16.5">
      <c r="A145" s="109" t="s">
        <v>537</v>
      </c>
      <c r="B145" s="112" t="s">
        <v>239</v>
      </c>
      <c r="C145" s="248" t="s">
        <v>240</v>
      </c>
      <c r="D145" s="249"/>
      <c r="E145" s="87">
        <v>15416</v>
      </c>
      <c r="F145" s="87">
        <f t="shared" si="49"/>
        <v>18592.6</v>
      </c>
      <c r="G145" s="87">
        <f t="shared" si="62"/>
        <v>3176.6</v>
      </c>
      <c r="H145" s="87">
        <v>180.6</v>
      </c>
      <c r="I145" s="87">
        <v>253</v>
      </c>
      <c r="J145" s="87"/>
      <c r="K145" s="87"/>
      <c r="L145" s="87"/>
      <c r="M145" s="87"/>
      <c r="N145" s="87">
        <v>462</v>
      </c>
      <c r="O145" s="87"/>
      <c r="P145" s="87">
        <v>430</v>
      </c>
      <c r="Q145" s="87"/>
      <c r="R145" s="87">
        <v>1851</v>
      </c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Y145" s="87">
        <v>15416</v>
      </c>
      <c r="AZ145" s="87">
        <v>15416</v>
      </c>
      <c r="BA145" s="87">
        <f t="shared" si="35"/>
        <v>0</v>
      </c>
    </row>
    <row r="146" spans="1:53" ht="29.25" customHeight="1">
      <c r="A146" s="109" t="s">
        <v>537</v>
      </c>
      <c r="B146" s="112" t="s">
        <v>249</v>
      </c>
      <c r="C146" s="248" t="s">
        <v>250</v>
      </c>
      <c r="D146" s="249"/>
      <c r="E146" s="87">
        <v>261.6</v>
      </c>
      <c r="F146" s="87">
        <f t="shared" si="49"/>
        <v>261.6</v>
      </c>
      <c r="G146" s="87">
        <f t="shared" si="62"/>
        <v>0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Y146" s="87">
        <v>261.6</v>
      </c>
      <c r="AZ146" s="87">
        <v>261.6</v>
      </c>
      <c r="BA146" s="87">
        <f>AZ146-AY146</f>
        <v>0</v>
      </c>
    </row>
    <row r="147" spans="1:53" ht="16.5">
      <c r="A147" s="109" t="s">
        <v>537</v>
      </c>
      <c r="B147" s="111" t="s">
        <v>259</v>
      </c>
      <c r="C147" s="248" t="s">
        <v>260</v>
      </c>
      <c r="D147" s="249"/>
      <c r="E147" s="87">
        <v>35402</v>
      </c>
      <c r="F147" s="87">
        <f t="shared" si="49"/>
        <v>38961</v>
      </c>
      <c r="G147" s="87">
        <f t="shared" si="62"/>
        <v>3559</v>
      </c>
      <c r="H147" s="87"/>
      <c r="I147" s="87">
        <v>2464</v>
      </c>
      <c r="J147" s="87"/>
      <c r="K147" s="87"/>
      <c r="L147" s="87"/>
      <c r="M147" s="87"/>
      <c r="N147" s="87"/>
      <c r="O147" s="87"/>
      <c r="P147" s="87">
        <v>850</v>
      </c>
      <c r="Q147" s="87">
        <v>245</v>
      </c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Y147" s="87">
        <v>35402</v>
      </c>
      <c r="AZ147" s="87">
        <v>35402</v>
      </c>
      <c r="BA147" s="87">
        <f>AZ147-AY147</f>
        <v>0</v>
      </c>
    </row>
    <row r="148" spans="1:53" ht="16.5">
      <c r="A148" s="109" t="s">
        <v>537</v>
      </c>
      <c r="B148" s="111" t="s">
        <v>268</v>
      </c>
      <c r="C148" s="248" t="s">
        <v>269</v>
      </c>
      <c r="D148" s="249"/>
      <c r="E148" s="87">
        <v>70771</v>
      </c>
      <c r="F148" s="87">
        <f t="shared" si="49"/>
        <v>73775.5</v>
      </c>
      <c r="G148" s="87">
        <f t="shared" si="62"/>
        <v>3004.5</v>
      </c>
      <c r="H148" s="87">
        <v>302.5</v>
      </c>
      <c r="I148" s="87"/>
      <c r="J148" s="87"/>
      <c r="K148" s="87"/>
      <c r="L148" s="87">
        <v>2702</v>
      </c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Y148" s="87">
        <v>70771</v>
      </c>
      <c r="AZ148" s="87">
        <v>70771</v>
      </c>
      <c r="BA148" s="87">
        <f>AZ148-AY148</f>
        <v>0</v>
      </c>
    </row>
    <row r="149" spans="1:53" s="62" customFormat="1" ht="30" customHeight="1">
      <c r="A149" s="113"/>
      <c r="B149" s="113"/>
      <c r="C149" s="250" t="s">
        <v>139</v>
      </c>
      <c r="D149" s="252"/>
      <c r="E149" s="86">
        <f aca="true" t="shared" si="63" ref="E149:AV149">E12+E20+E22+E24+E30+E33+E35+E37+E39+E41+E43+E45+E51+E57+E60+E64+E68+E72+E75+E81+E84+E88+E90+E92+E95+E97+E99+E104+E113+E122+E131+E140+E101</f>
        <v>5471446.4</v>
      </c>
      <c r="F149" s="86">
        <f t="shared" si="63"/>
        <v>6226783.600000001</v>
      </c>
      <c r="G149" s="86">
        <f t="shared" si="63"/>
        <v>755337.1999999998</v>
      </c>
      <c r="H149" s="86">
        <f t="shared" si="63"/>
        <v>455985.9</v>
      </c>
      <c r="I149" s="86">
        <f t="shared" si="63"/>
        <v>36949</v>
      </c>
      <c r="J149" s="86">
        <f t="shared" si="63"/>
        <v>0</v>
      </c>
      <c r="K149" s="86">
        <f t="shared" si="63"/>
        <v>734</v>
      </c>
      <c r="L149" s="86">
        <f t="shared" si="63"/>
        <v>-81</v>
      </c>
      <c r="M149" s="86">
        <f t="shared" si="63"/>
        <v>0</v>
      </c>
      <c r="N149" s="86">
        <f t="shared" si="63"/>
        <v>10753</v>
      </c>
      <c r="O149" s="86">
        <f t="shared" si="63"/>
        <v>0</v>
      </c>
      <c r="P149" s="86">
        <f t="shared" si="63"/>
        <v>220406.2</v>
      </c>
      <c r="Q149" s="86">
        <f t="shared" si="63"/>
        <v>6771.1</v>
      </c>
      <c r="R149" s="86">
        <f t="shared" si="63"/>
        <v>23819</v>
      </c>
      <c r="S149" s="86">
        <f t="shared" si="63"/>
        <v>0</v>
      </c>
      <c r="T149" s="86">
        <f t="shared" si="63"/>
        <v>0</v>
      </c>
      <c r="U149" s="86">
        <f t="shared" si="63"/>
        <v>0</v>
      </c>
      <c r="V149" s="86">
        <f t="shared" si="63"/>
        <v>0</v>
      </c>
      <c r="W149" s="86">
        <f t="shared" si="63"/>
        <v>0</v>
      </c>
      <c r="X149" s="86">
        <f t="shared" si="63"/>
        <v>0</v>
      </c>
      <c r="Y149" s="86">
        <f t="shared" si="63"/>
        <v>0</v>
      </c>
      <c r="Z149" s="86">
        <f t="shared" si="63"/>
        <v>0</v>
      </c>
      <c r="AA149" s="86">
        <f t="shared" si="63"/>
        <v>0</v>
      </c>
      <c r="AB149" s="86">
        <f t="shared" si="63"/>
        <v>0</v>
      </c>
      <c r="AC149" s="86">
        <f t="shared" si="63"/>
        <v>0</v>
      </c>
      <c r="AD149" s="86">
        <f t="shared" si="63"/>
        <v>0</v>
      </c>
      <c r="AE149" s="86">
        <f t="shared" si="63"/>
        <v>0</v>
      </c>
      <c r="AF149" s="86">
        <f t="shared" si="63"/>
        <v>0</v>
      </c>
      <c r="AG149" s="86">
        <f t="shared" si="63"/>
        <v>0</v>
      </c>
      <c r="AH149" s="86">
        <f t="shared" si="63"/>
        <v>0</v>
      </c>
      <c r="AI149" s="86">
        <f t="shared" si="63"/>
        <v>0</v>
      </c>
      <c r="AJ149" s="86">
        <f t="shared" si="63"/>
        <v>0</v>
      </c>
      <c r="AK149" s="86">
        <f t="shared" si="63"/>
        <v>0</v>
      </c>
      <c r="AL149" s="86">
        <f t="shared" si="63"/>
        <v>0</v>
      </c>
      <c r="AM149" s="86">
        <f t="shared" si="63"/>
        <v>0</v>
      </c>
      <c r="AN149" s="86">
        <f t="shared" si="63"/>
        <v>0</v>
      </c>
      <c r="AO149" s="86">
        <f t="shared" si="63"/>
        <v>0</v>
      </c>
      <c r="AP149" s="86">
        <f t="shared" si="63"/>
        <v>0</v>
      </c>
      <c r="AQ149" s="86">
        <f t="shared" si="63"/>
        <v>0</v>
      </c>
      <c r="AR149" s="86">
        <f t="shared" si="63"/>
        <v>0</v>
      </c>
      <c r="AS149" s="86">
        <f t="shared" si="63"/>
        <v>0</v>
      </c>
      <c r="AT149" s="86">
        <f t="shared" si="63"/>
        <v>0</v>
      </c>
      <c r="AU149" s="86">
        <f t="shared" si="63"/>
        <v>0</v>
      </c>
      <c r="AV149" s="86">
        <f t="shared" si="63"/>
        <v>0</v>
      </c>
      <c r="AW149" s="217"/>
      <c r="AX149" s="217"/>
      <c r="AY149" s="86">
        <f>AY12+AY20+AY22+AY24+AY30+AY33+AY35+AY37+AY39+AY41+AY43+AY45+AY51+AY57+AY60+AY64+AY68+AY72+AY75+AY81+AY84+AY88+AY90+AY92+AY95+AY97+AY99+AY104+AY113+AY122+AY131+AY140+AY101</f>
        <v>5281655.200000001</v>
      </c>
      <c r="AZ149" s="86">
        <f>AZ12+AZ20+AZ22+AZ24+AZ30+AZ33+AZ35+AZ37+AZ39+AZ41+AZ43+AZ45+AZ51+AZ57+AZ60+AZ64+AZ68+AZ72+AZ75+AZ81+AZ84+AZ88+AZ90+AZ92+AZ95+AZ97+AZ99+AZ104+AZ113+AZ122+AZ131+AZ140+AZ101</f>
        <v>5281655.200000001</v>
      </c>
      <c r="BA149" s="86">
        <f>BA12+BA20+BA22+BA24+BA30+BA33+BA35+BA37+BA39+BA41+BA43+BA45+BA51+BA57+BA60+BA64+BA68+BA72+BA75+BA81+BA84+BA88+BA90+BA92+BA95+BA97+BA99+BA104+BA113+BA122+BA131+BA140+BA101</f>
        <v>-2.007709554163739E-10</v>
      </c>
    </row>
    <row r="150" spans="3:53" ht="21.75" customHeight="1">
      <c r="C150" s="64" t="s">
        <v>364</v>
      </c>
      <c r="D150" s="64"/>
      <c r="E150" s="126">
        <f>SUM(E13,E21,E23,E25,E61,E65,E69,E85,E91,E98,E105,E114,E123,E132,E141,E77,E102)</f>
        <v>506651.6</v>
      </c>
      <c r="F150" s="126">
        <f>SUM(F13,F21,F23,F25,F61,F65,F69,F85,F91,F98,F105,F114,F123,F132,F141,F77,F102)</f>
        <v>503485.6</v>
      </c>
      <c r="G150" s="126">
        <f>SUM(G13,G21,G23,G25,G61,G65,G69,G85,G91,G98,G105,G114,G123,G132,G141,G77,G102)</f>
        <v>-3166</v>
      </c>
      <c r="H150" s="126">
        <f>SUM(H13,H21,H23,H25,H61,H65,H69,H85,H91,H98,H105,H114,H123,H132,H141,H77,H102)</f>
        <v>385</v>
      </c>
      <c r="I150" s="126">
        <f aca="true" t="shared" si="64" ref="I150:BA150">SUM(I13,I21,I23,I25,I61,I65,I69,I85,I91,I98,I105,I114,I123,I132,I141,I77,I102)</f>
        <v>343</v>
      </c>
      <c r="J150" s="126">
        <f t="shared" si="64"/>
        <v>0</v>
      </c>
      <c r="K150" s="126">
        <f t="shared" si="64"/>
        <v>0</v>
      </c>
      <c r="L150" s="126">
        <f t="shared" si="64"/>
        <v>138</v>
      </c>
      <c r="M150" s="126">
        <f t="shared" si="64"/>
        <v>-5778</v>
      </c>
      <c r="N150" s="126">
        <f t="shared" si="64"/>
        <v>0</v>
      </c>
      <c r="O150" s="126">
        <f t="shared" si="64"/>
        <v>0</v>
      </c>
      <c r="P150" s="126">
        <f t="shared" si="64"/>
        <v>0</v>
      </c>
      <c r="Q150" s="126">
        <f t="shared" si="64"/>
        <v>0</v>
      </c>
      <c r="R150" s="126">
        <f t="shared" si="64"/>
        <v>1746</v>
      </c>
      <c r="S150" s="126">
        <f t="shared" si="64"/>
        <v>0</v>
      </c>
      <c r="T150" s="126">
        <f t="shared" si="64"/>
        <v>0</v>
      </c>
      <c r="U150" s="126">
        <f t="shared" si="64"/>
        <v>0</v>
      </c>
      <c r="V150" s="126">
        <f t="shared" si="64"/>
        <v>0</v>
      </c>
      <c r="W150" s="126">
        <f t="shared" si="64"/>
        <v>0</v>
      </c>
      <c r="X150" s="126">
        <f t="shared" si="64"/>
        <v>0</v>
      </c>
      <c r="Y150" s="126">
        <f t="shared" si="64"/>
        <v>0</v>
      </c>
      <c r="Z150" s="126">
        <f t="shared" si="64"/>
        <v>0</v>
      </c>
      <c r="AA150" s="126">
        <f t="shared" si="64"/>
        <v>0</v>
      </c>
      <c r="AB150" s="126">
        <f t="shared" si="64"/>
        <v>0</v>
      </c>
      <c r="AC150" s="126">
        <f t="shared" si="64"/>
        <v>0</v>
      </c>
      <c r="AD150" s="126">
        <f t="shared" si="64"/>
        <v>0</v>
      </c>
      <c r="AE150" s="126">
        <f t="shared" si="64"/>
        <v>0</v>
      </c>
      <c r="AF150" s="126">
        <f t="shared" si="64"/>
        <v>0</v>
      </c>
      <c r="AG150" s="126">
        <f t="shared" si="64"/>
        <v>0</v>
      </c>
      <c r="AH150" s="126">
        <f t="shared" si="64"/>
        <v>0</v>
      </c>
      <c r="AI150" s="126">
        <f t="shared" si="64"/>
        <v>0</v>
      </c>
      <c r="AJ150" s="126">
        <f t="shared" si="64"/>
        <v>0</v>
      </c>
      <c r="AK150" s="126">
        <f t="shared" si="64"/>
        <v>0</v>
      </c>
      <c r="AL150" s="126">
        <f t="shared" si="64"/>
        <v>0</v>
      </c>
      <c r="AM150" s="126">
        <f t="shared" si="64"/>
        <v>0</v>
      </c>
      <c r="AN150" s="126">
        <f t="shared" si="64"/>
        <v>0</v>
      </c>
      <c r="AO150" s="126">
        <f t="shared" si="64"/>
        <v>0</v>
      </c>
      <c r="AP150" s="126">
        <f t="shared" si="64"/>
        <v>0</v>
      </c>
      <c r="AQ150" s="126">
        <f t="shared" si="64"/>
        <v>0</v>
      </c>
      <c r="AR150" s="126">
        <f t="shared" si="64"/>
        <v>0</v>
      </c>
      <c r="AS150" s="126">
        <f t="shared" si="64"/>
        <v>0</v>
      </c>
      <c r="AT150" s="126">
        <f t="shared" si="64"/>
        <v>0</v>
      </c>
      <c r="AU150" s="126">
        <f t="shared" si="64"/>
        <v>0</v>
      </c>
      <c r="AV150" s="126">
        <f t="shared" si="64"/>
        <v>0</v>
      </c>
      <c r="AW150" s="126">
        <f t="shared" si="64"/>
        <v>0</v>
      </c>
      <c r="AX150" s="126">
        <f t="shared" si="64"/>
        <v>0</v>
      </c>
      <c r="AY150" s="126">
        <f t="shared" si="64"/>
        <v>482329.6</v>
      </c>
      <c r="AZ150" s="126">
        <f t="shared" si="64"/>
        <v>482065.6</v>
      </c>
      <c r="BA150" s="126">
        <f t="shared" si="64"/>
        <v>-264</v>
      </c>
    </row>
    <row r="151" spans="3:53" ht="19.5" customHeight="1">
      <c r="C151" s="64" t="s">
        <v>375</v>
      </c>
      <c r="D151" s="64"/>
      <c r="E151" s="126">
        <f aca="true" t="shared" si="65" ref="E151:AJ151">SUM(E14,E106,E115,E124,E133,E142,E58)</f>
        <v>1878</v>
      </c>
      <c r="F151" s="126">
        <f t="shared" si="65"/>
        <v>1878</v>
      </c>
      <c r="G151" s="126">
        <f t="shared" si="65"/>
        <v>0</v>
      </c>
      <c r="H151" s="126">
        <f t="shared" si="65"/>
        <v>0</v>
      </c>
      <c r="I151" s="126">
        <f t="shared" si="65"/>
        <v>0</v>
      </c>
      <c r="J151" s="126">
        <f t="shared" si="65"/>
        <v>0</v>
      </c>
      <c r="K151" s="126">
        <f t="shared" si="65"/>
        <v>0</v>
      </c>
      <c r="L151" s="126">
        <f t="shared" si="65"/>
        <v>0</v>
      </c>
      <c r="M151" s="126">
        <f t="shared" si="65"/>
        <v>0</v>
      </c>
      <c r="N151" s="126">
        <f t="shared" si="65"/>
        <v>0</v>
      </c>
      <c r="O151" s="126">
        <f t="shared" si="65"/>
        <v>0</v>
      </c>
      <c r="P151" s="126">
        <f t="shared" si="65"/>
        <v>0</v>
      </c>
      <c r="Q151" s="126">
        <f t="shared" si="65"/>
        <v>0</v>
      </c>
      <c r="R151" s="126">
        <f t="shared" si="65"/>
        <v>0</v>
      </c>
      <c r="S151" s="126">
        <f t="shared" si="65"/>
        <v>0</v>
      </c>
      <c r="T151" s="126">
        <f t="shared" si="65"/>
        <v>0</v>
      </c>
      <c r="U151" s="126">
        <f t="shared" si="65"/>
        <v>0</v>
      </c>
      <c r="V151" s="126">
        <f t="shared" si="65"/>
        <v>0</v>
      </c>
      <c r="W151" s="126">
        <f t="shared" si="65"/>
        <v>0</v>
      </c>
      <c r="X151" s="126">
        <f t="shared" si="65"/>
        <v>0</v>
      </c>
      <c r="Y151" s="126">
        <f t="shared" si="65"/>
        <v>0</v>
      </c>
      <c r="Z151" s="126">
        <f t="shared" si="65"/>
        <v>0</v>
      </c>
      <c r="AA151" s="126">
        <f t="shared" si="65"/>
        <v>0</v>
      </c>
      <c r="AB151" s="126">
        <f t="shared" si="65"/>
        <v>0</v>
      </c>
      <c r="AC151" s="126">
        <f t="shared" si="65"/>
        <v>0</v>
      </c>
      <c r="AD151" s="126">
        <f t="shared" si="65"/>
        <v>0</v>
      </c>
      <c r="AE151" s="126">
        <f t="shared" si="65"/>
        <v>0</v>
      </c>
      <c r="AF151" s="126">
        <f t="shared" si="65"/>
        <v>0</v>
      </c>
      <c r="AG151" s="126">
        <f t="shared" si="65"/>
        <v>0</v>
      </c>
      <c r="AH151" s="126">
        <f t="shared" si="65"/>
        <v>0</v>
      </c>
      <c r="AI151" s="126">
        <f t="shared" si="65"/>
        <v>0</v>
      </c>
      <c r="AJ151" s="126">
        <f t="shared" si="65"/>
        <v>0</v>
      </c>
      <c r="AK151" s="126">
        <f aca="true" t="shared" si="66" ref="AK151:BA151">SUM(AK14,AK106,AK115,AK124,AK133,AK142,AK58)</f>
        <v>0</v>
      </c>
      <c r="AL151" s="126">
        <f t="shared" si="66"/>
        <v>0</v>
      </c>
      <c r="AM151" s="126">
        <f t="shared" si="66"/>
        <v>0</v>
      </c>
      <c r="AN151" s="126">
        <f t="shared" si="66"/>
        <v>0</v>
      </c>
      <c r="AO151" s="126">
        <f t="shared" si="66"/>
        <v>0</v>
      </c>
      <c r="AP151" s="126">
        <f t="shared" si="66"/>
        <v>0</v>
      </c>
      <c r="AQ151" s="126">
        <f t="shared" si="66"/>
        <v>0</v>
      </c>
      <c r="AR151" s="126">
        <f t="shared" si="66"/>
        <v>0</v>
      </c>
      <c r="AS151" s="126">
        <f t="shared" si="66"/>
        <v>0</v>
      </c>
      <c r="AT151" s="126">
        <f t="shared" si="66"/>
        <v>0</v>
      </c>
      <c r="AU151" s="126">
        <f t="shared" si="66"/>
        <v>0</v>
      </c>
      <c r="AV151" s="126">
        <f t="shared" si="66"/>
        <v>0</v>
      </c>
      <c r="AW151" s="126">
        <f t="shared" si="66"/>
        <v>0</v>
      </c>
      <c r="AX151" s="126">
        <f t="shared" si="66"/>
        <v>0</v>
      </c>
      <c r="AY151" s="126">
        <f t="shared" si="66"/>
        <v>1878</v>
      </c>
      <c r="AZ151" s="126">
        <f t="shared" si="66"/>
        <v>1878</v>
      </c>
      <c r="BA151" s="126">
        <f t="shared" si="66"/>
        <v>0</v>
      </c>
    </row>
    <row r="152" spans="3:53" ht="16.5">
      <c r="C152" s="64" t="s">
        <v>381</v>
      </c>
      <c r="D152" s="64"/>
      <c r="E152" s="126">
        <f>SUM(E34,E36,E38,E40,E42,E44,E48,E59,E88,E107,E116,E125,E134,E143,E62,E15)</f>
        <v>81695.4</v>
      </c>
      <c r="F152" s="126">
        <f>SUM(F34,F36,F38,F40,F42,F44,F48,F59,F88,F107,F116,F125,F134,F143,F62,F15)</f>
        <v>111517.90000000001</v>
      </c>
      <c r="G152" s="126">
        <f aca="true" t="shared" si="67" ref="G152:BA152">SUM(G34,G36,G38,G40,G42,G44,G48,G59,G88,G107,G116,G125,G134,G143,G62,G15)</f>
        <v>29822.499999999996</v>
      </c>
      <c r="H152" s="126">
        <f t="shared" si="67"/>
        <v>24044.499999999996</v>
      </c>
      <c r="I152" s="126">
        <f t="shared" si="67"/>
        <v>0</v>
      </c>
      <c r="J152" s="126">
        <f t="shared" si="67"/>
        <v>0</v>
      </c>
      <c r="K152" s="126">
        <f t="shared" si="67"/>
        <v>0</v>
      </c>
      <c r="L152" s="126">
        <f t="shared" si="67"/>
        <v>0</v>
      </c>
      <c r="M152" s="126">
        <f t="shared" si="67"/>
        <v>5778</v>
      </c>
      <c r="N152" s="126">
        <f t="shared" si="67"/>
        <v>0</v>
      </c>
      <c r="O152" s="126">
        <f t="shared" si="67"/>
        <v>0</v>
      </c>
      <c r="P152" s="126">
        <f t="shared" si="67"/>
        <v>0</v>
      </c>
      <c r="Q152" s="126">
        <f t="shared" si="67"/>
        <v>0</v>
      </c>
      <c r="R152" s="126">
        <f t="shared" si="67"/>
        <v>0</v>
      </c>
      <c r="S152" s="126">
        <f t="shared" si="67"/>
        <v>0</v>
      </c>
      <c r="T152" s="126">
        <f t="shared" si="67"/>
        <v>0</v>
      </c>
      <c r="U152" s="126">
        <f t="shared" si="67"/>
        <v>0</v>
      </c>
      <c r="V152" s="126">
        <f t="shared" si="67"/>
        <v>0</v>
      </c>
      <c r="W152" s="126">
        <f t="shared" si="67"/>
        <v>0</v>
      </c>
      <c r="X152" s="126">
        <f t="shared" si="67"/>
        <v>0</v>
      </c>
      <c r="Y152" s="126">
        <f t="shared" si="67"/>
        <v>0</v>
      </c>
      <c r="Z152" s="126">
        <f t="shared" si="67"/>
        <v>0</v>
      </c>
      <c r="AA152" s="126">
        <f t="shared" si="67"/>
        <v>0</v>
      </c>
      <c r="AB152" s="126">
        <f t="shared" si="67"/>
        <v>0</v>
      </c>
      <c r="AC152" s="126">
        <f t="shared" si="67"/>
        <v>0</v>
      </c>
      <c r="AD152" s="126">
        <f t="shared" si="67"/>
        <v>0</v>
      </c>
      <c r="AE152" s="126">
        <f t="shared" si="67"/>
        <v>0</v>
      </c>
      <c r="AF152" s="126">
        <f t="shared" si="67"/>
        <v>0</v>
      </c>
      <c r="AG152" s="126">
        <f t="shared" si="67"/>
        <v>0</v>
      </c>
      <c r="AH152" s="126">
        <f t="shared" si="67"/>
        <v>0</v>
      </c>
      <c r="AI152" s="126">
        <f t="shared" si="67"/>
        <v>0</v>
      </c>
      <c r="AJ152" s="126">
        <f t="shared" si="67"/>
        <v>0</v>
      </c>
      <c r="AK152" s="126">
        <f t="shared" si="67"/>
        <v>0</v>
      </c>
      <c r="AL152" s="126">
        <f t="shared" si="67"/>
        <v>0</v>
      </c>
      <c r="AM152" s="126">
        <f t="shared" si="67"/>
        <v>0</v>
      </c>
      <c r="AN152" s="126">
        <f t="shared" si="67"/>
        <v>0</v>
      </c>
      <c r="AO152" s="126">
        <f t="shared" si="67"/>
        <v>0</v>
      </c>
      <c r="AP152" s="126">
        <f t="shared" si="67"/>
        <v>0</v>
      </c>
      <c r="AQ152" s="126">
        <f t="shared" si="67"/>
        <v>0</v>
      </c>
      <c r="AR152" s="126">
        <f t="shared" si="67"/>
        <v>0</v>
      </c>
      <c r="AS152" s="126">
        <f t="shared" si="67"/>
        <v>0</v>
      </c>
      <c r="AT152" s="126">
        <f t="shared" si="67"/>
        <v>0</v>
      </c>
      <c r="AU152" s="126">
        <f t="shared" si="67"/>
        <v>0</v>
      </c>
      <c r="AV152" s="126">
        <f t="shared" si="67"/>
        <v>0</v>
      </c>
      <c r="AW152" s="126">
        <f t="shared" si="67"/>
        <v>0</v>
      </c>
      <c r="AX152" s="126">
        <f t="shared" si="67"/>
        <v>0</v>
      </c>
      <c r="AY152" s="126">
        <f t="shared" si="67"/>
        <v>99521</v>
      </c>
      <c r="AZ152" s="126">
        <f t="shared" si="67"/>
        <v>99521</v>
      </c>
      <c r="BA152" s="126">
        <f t="shared" si="67"/>
        <v>0</v>
      </c>
    </row>
    <row r="153" spans="3:53" ht="16.5">
      <c r="C153" s="64" t="s">
        <v>387</v>
      </c>
      <c r="D153" s="64"/>
      <c r="E153" s="126">
        <f aca="true" t="shared" si="68" ref="E153:AJ153">SUM(E31,E52,E86,E100,E93,E26,E103,E16)</f>
        <v>161492.4</v>
      </c>
      <c r="F153" s="126">
        <f t="shared" si="68"/>
        <v>164947.9</v>
      </c>
      <c r="G153" s="126">
        <f t="shared" si="68"/>
        <v>3455.5</v>
      </c>
      <c r="H153" s="126">
        <f t="shared" si="68"/>
        <v>2927.5</v>
      </c>
      <c r="I153" s="126">
        <f t="shared" si="68"/>
        <v>528</v>
      </c>
      <c r="J153" s="126">
        <f t="shared" si="68"/>
        <v>0</v>
      </c>
      <c r="K153" s="126">
        <f t="shared" si="68"/>
        <v>0</v>
      </c>
      <c r="L153" s="126">
        <f t="shared" si="68"/>
        <v>0</v>
      </c>
      <c r="M153" s="126">
        <f t="shared" si="68"/>
        <v>0</v>
      </c>
      <c r="N153" s="126">
        <f t="shared" si="68"/>
        <v>0</v>
      </c>
      <c r="O153" s="126">
        <f t="shared" si="68"/>
        <v>0</v>
      </c>
      <c r="P153" s="126">
        <f t="shared" si="68"/>
        <v>0</v>
      </c>
      <c r="Q153" s="126">
        <f t="shared" si="68"/>
        <v>0</v>
      </c>
      <c r="R153" s="126">
        <f t="shared" si="68"/>
        <v>0</v>
      </c>
      <c r="S153" s="126">
        <f t="shared" si="68"/>
        <v>0</v>
      </c>
      <c r="T153" s="126">
        <f t="shared" si="68"/>
        <v>0</v>
      </c>
      <c r="U153" s="126">
        <f t="shared" si="68"/>
        <v>0</v>
      </c>
      <c r="V153" s="126">
        <f t="shared" si="68"/>
        <v>0</v>
      </c>
      <c r="W153" s="126">
        <f t="shared" si="68"/>
        <v>0</v>
      </c>
      <c r="X153" s="126">
        <f t="shared" si="68"/>
        <v>0</v>
      </c>
      <c r="Y153" s="126">
        <f t="shared" si="68"/>
        <v>0</v>
      </c>
      <c r="Z153" s="126">
        <f t="shared" si="68"/>
        <v>0</v>
      </c>
      <c r="AA153" s="126">
        <f t="shared" si="68"/>
        <v>0</v>
      </c>
      <c r="AB153" s="126">
        <f t="shared" si="68"/>
        <v>0</v>
      </c>
      <c r="AC153" s="126">
        <f t="shared" si="68"/>
        <v>0</v>
      </c>
      <c r="AD153" s="126">
        <f t="shared" si="68"/>
        <v>0</v>
      </c>
      <c r="AE153" s="126">
        <f t="shared" si="68"/>
        <v>0</v>
      </c>
      <c r="AF153" s="126">
        <f t="shared" si="68"/>
        <v>0</v>
      </c>
      <c r="AG153" s="126">
        <f t="shared" si="68"/>
        <v>0</v>
      </c>
      <c r="AH153" s="126">
        <f t="shared" si="68"/>
        <v>0</v>
      </c>
      <c r="AI153" s="126">
        <f t="shared" si="68"/>
        <v>0</v>
      </c>
      <c r="AJ153" s="126">
        <f t="shared" si="68"/>
        <v>0</v>
      </c>
      <c r="AK153" s="126">
        <f aca="true" t="shared" si="69" ref="AK153:BA153">SUM(AK31,AK52,AK86,AK100,AK93,AK26,AK103,AK16)</f>
        <v>0</v>
      </c>
      <c r="AL153" s="126">
        <f t="shared" si="69"/>
        <v>0</v>
      </c>
      <c r="AM153" s="126">
        <f t="shared" si="69"/>
        <v>0</v>
      </c>
      <c r="AN153" s="126">
        <f t="shared" si="69"/>
        <v>0</v>
      </c>
      <c r="AO153" s="126">
        <f t="shared" si="69"/>
        <v>0</v>
      </c>
      <c r="AP153" s="126">
        <f t="shared" si="69"/>
        <v>0</v>
      </c>
      <c r="AQ153" s="126">
        <f t="shared" si="69"/>
        <v>0</v>
      </c>
      <c r="AR153" s="126">
        <f t="shared" si="69"/>
        <v>0</v>
      </c>
      <c r="AS153" s="126">
        <f t="shared" si="69"/>
        <v>0</v>
      </c>
      <c r="AT153" s="126">
        <f t="shared" si="69"/>
        <v>0</v>
      </c>
      <c r="AU153" s="126">
        <f t="shared" si="69"/>
        <v>0</v>
      </c>
      <c r="AV153" s="126">
        <f t="shared" si="69"/>
        <v>0</v>
      </c>
      <c r="AW153" s="126">
        <f t="shared" si="69"/>
        <v>0</v>
      </c>
      <c r="AX153" s="126">
        <f t="shared" si="69"/>
        <v>0</v>
      </c>
      <c r="AY153" s="126">
        <f t="shared" si="69"/>
        <v>161492.4</v>
      </c>
      <c r="AZ153" s="126">
        <f t="shared" si="69"/>
        <v>161492.4</v>
      </c>
      <c r="BA153" s="126">
        <f t="shared" si="69"/>
        <v>0</v>
      </c>
    </row>
    <row r="154" spans="3:53" ht="16.5">
      <c r="C154" s="64" t="s">
        <v>17</v>
      </c>
      <c r="D154" s="64"/>
      <c r="E154" s="126">
        <f aca="true" t="shared" si="70" ref="E154:AJ154">SUM(E46,E49,E53,E78,E82,E108,E117,E126,E135,E144,E87)</f>
        <v>1480072.2999999998</v>
      </c>
      <c r="F154" s="126">
        <f t="shared" si="70"/>
        <v>2075824</v>
      </c>
      <c r="G154" s="126">
        <f t="shared" si="70"/>
        <v>595751.7000000001</v>
      </c>
      <c r="H154" s="126">
        <f t="shared" si="70"/>
        <v>381822</v>
      </c>
      <c r="I154" s="126">
        <f t="shared" si="70"/>
        <v>15000</v>
      </c>
      <c r="J154" s="126">
        <f t="shared" si="70"/>
        <v>0</v>
      </c>
      <c r="K154" s="126">
        <f t="shared" si="70"/>
        <v>0</v>
      </c>
      <c r="L154" s="126">
        <f t="shared" si="70"/>
        <v>10187</v>
      </c>
      <c r="M154" s="126">
        <f t="shared" si="70"/>
        <v>0</v>
      </c>
      <c r="N154" s="126">
        <f t="shared" si="70"/>
        <v>0</v>
      </c>
      <c r="O154" s="126">
        <f t="shared" si="70"/>
        <v>600</v>
      </c>
      <c r="P154" s="126">
        <f t="shared" si="70"/>
        <v>185484.69999999998</v>
      </c>
      <c r="Q154" s="126">
        <f t="shared" si="70"/>
        <v>0</v>
      </c>
      <c r="R154" s="126">
        <f t="shared" si="70"/>
        <v>2658</v>
      </c>
      <c r="S154" s="126">
        <f t="shared" si="70"/>
        <v>0</v>
      </c>
      <c r="T154" s="126">
        <f t="shared" si="70"/>
        <v>0</v>
      </c>
      <c r="U154" s="126">
        <f t="shared" si="70"/>
        <v>0</v>
      </c>
      <c r="V154" s="126">
        <f t="shared" si="70"/>
        <v>0</v>
      </c>
      <c r="W154" s="126">
        <f t="shared" si="70"/>
        <v>0</v>
      </c>
      <c r="X154" s="126">
        <f t="shared" si="70"/>
        <v>0</v>
      </c>
      <c r="Y154" s="126">
        <f t="shared" si="70"/>
        <v>0</v>
      </c>
      <c r="Z154" s="126">
        <f t="shared" si="70"/>
        <v>0</v>
      </c>
      <c r="AA154" s="126">
        <f t="shared" si="70"/>
        <v>0</v>
      </c>
      <c r="AB154" s="126">
        <f t="shared" si="70"/>
        <v>0</v>
      </c>
      <c r="AC154" s="126">
        <f t="shared" si="70"/>
        <v>0</v>
      </c>
      <c r="AD154" s="126">
        <f t="shared" si="70"/>
        <v>0</v>
      </c>
      <c r="AE154" s="126">
        <f t="shared" si="70"/>
        <v>0</v>
      </c>
      <c r="AF154" s="126">
        <f t="shared" si="70"/>
        <v>0</v>
      </c>
      <c r="AG154" s="126">
        <f t="shared" si="70"/>
        <v>0</v>
      </c>
      <c r="AH154" s="126">
        <f t="shared" si="70"/>
        <v>0</v>
      </c>
      <c r="AI154" s="126">
        <f t="shared" si="70"/>
        <v>0</v>
      </c>
      <c r="AJ154" s="126">
        <f t="shared" si="70"/>
        <v>0</v>
      </c>
      <c r="AK154" s="126">
        <f aca="true" t="shared" si="71" ref="AK154:BA154">SUM(AK46,AK49,AK53,AK78,AK82,AK108,AK117,AK126,AK135,AK144,AK87)</f>
        <v>0</v>
      </c>
      <c r="AL154" s="126">
        <f t="shared" si="71"/>
        <v>0</v>
      </c>
      <c r="AM154" s="126">
        <f t="shared" si="71"/>
        <v>0</v>
      </c>
      <c r="AN154" s="126">
        <f t="shared" si="71"/>
        <v>0</v>
      </c>
      <c r="AO154" s="126">
        <f t="shared" si="71"/>
        <v>0</v>
      </c>
      <c r="AP154" s="126">
        <f t="shared" si="71"/>
        <v>0</v>
      </c>
      <c r="AQ154" s="126">
        <f t="shared" si="71"/>
        <v>0</v>
      </c>
      <c r="AR154" s="126">
        <f t="shared" si="71"/>
        <v>0</v>
      </c>
      <c r="AS154" s="126">
        <f t="shared" si="71"/>
        <v>0</v>
      </c>
      <c r="AT154" s="126">
        <f t="shared" si="71"/>
        <v>0</v>
      </c>
      <c r="AU154" s="126">
        <f t="shared" si="71"/>
        <v>0</v>
      </c>
      <c r="AV154" s="126">
        <f t="shared" si="71"/>
        <v>0</v>
      </c>
      <c r="AW154" s="126">
        <f t="shared" si="71"/>
        <v>0</v>
      </c>
      <c r="AX154" s="126">
        <f t="shared" si="71"/>
        <v>0</v>
      </c>
      <c r="AY154" s="126">
        <f t="shared" si="71"/>
        <v>1298460.2</v>
      </c>
      <c r="AZ154" s="126">
        <f t="shared" si="71"/>
        <v>1318624.2</v>
      </c>
      <c r="BA154" s="126">
        <f t="shared" si="71"/>
        <v>20164</v>
      </c>
    </row>
    <row r="155" spans="3:53" ht="16.5">
      <c r="C155" s="64" t="s">
        <v>32</v>
      </c>
      <c r="D155" s="64"/>
      <c r="E155" s="126">
        <f aca="true" t="shared" si="72" ref="E155:AJ155">SUM(E27,E96,E47,E17)</f>
        <v>35980.3</v>
      </c>
      <c r="F155" s="126">
        <f t="shared" si="72"/>
        <v>20280.3</v>
      </c>
      <c r="G155" s="126">
        <f t="shared" si="72"/>
        <v>-15700</v>
      </c>
      <c r="H155" s="126">
        <f t="shared" si="72"/>
        <v>0</v>
      </c>
      <c r="I155" s="126">
        <f t="shared" si="72"/>
        <v>0</v>
      </c>
      <c r="J155" s="126">
        <f t="shared" si="72"/>
        <v>0</v>
      </c>
      <c r="K155" s="126">
        <f t="shared" si="72"/>
        <v>0</v>
      </c>
      <c r="L155" s="126">
        <f t="shared" si="72"/>
        <v>-15700</v>
      </c>
      <c r="M155" s="126">
        <f t="shared" si="72"/>
        <v>0</v>
      </c>
      <c r="N155" s="126">
        <f t="shared" si="72"/>
        <v>0</v>
      </c>
      <c r="O155" s="126">
        <f t="shared" si="72"/>
        <v>0</v>
      </c>
      <c r="P155" s="126">
        <f t="shared" si="72"/>
        <v>0</v>
      </c>
      <c r="Q155" s="126">
        <f t="shared" si="72"/>
        <v>0</v>
      </c>
      <c r="R155" s="126">
        <f t="shared" si="72"/>
        <v>0</v>
      </c>
      <c r="S155" s="126">
        <f t="shared" si="72"/>
        <v>0</v>
      </c>
      <c r="T155" s="126">
        <f t="shared" si="72"/>
        <v>0</v>
      </c>
      <c r="U155" s="126">
        <f t="shared" si="72"/>
        <v>0</v>
      </c>
      <c r="V155" s="126">
        <f t="shared" si="72"/>
        <v>0</v>
      </c>
      <c r="W155" s="126">
        <f t="shared" si="72"/>
        <v>0</v>
      </c>
      <c r="X155" s="126">
        <f t="shared" si="72"/>
        <v>0</v>
      </c>
      <c r="Y155" s="126">
        <f t="shared" si="72"/>
        <v>0</v>
      </c>
      <c r="Z155" s="126">
        <f t="shared" si="72"/>
        <v>0</v>
      </c>
      <c r="AA155" s="126">
        <f t="shared" si="72"/>
        <v>0</v>
      </c>
      <c r="AB155" s="126">
        <f t="shared" si="72"/>
        <v>0</v>
      </c>
      <c r="AC155" s="126">
        <f t="shared" si="72"/>
        <v>0</v>
      </c>
      <c r="AD155" s="126">
        <f t="shared" si="72"/>
        <v>0</v>
      </c>
      <c r="AE155" s="126">
        <f t="shared" si="72"/>
        <v>0</v>
      </c>
      <c r="AF155" s="126">
        <f t="shared" si="72"/>
        <v>0</v>
      </c>
      <c r="AG155" s="126">
        <f t="shared" si="72"/>
        <v>0</v>
      </c>
      <c r="AH155" s="126">
        <f t="shared" si="72"/>
        <v>0</v>
      </c>
      <c r="AI155" s="126">
        <f t="shared" si="72"/>
        <v>0</v>
      </c>
      <c r="AJ155" s="126">
        <f t="shared" si="72"/>
        <v>0</v>
      </c>
      <c r="AK155" s="126">
        <f aca="true" t="shared" si="73" ref="AK155:BA155">SUM(AK27,AK96,AK47,AK17)</f>
        <v>0</v>
      </c>
      <c r="AL155" s="126">
        <f t="shared" si="73"/>
        <v>0</v>
      </c>
      <c r="AM155" s="126">
        <f t="shared" si="73"/>
        <v>0</v>
      </c>
      <c r="AN155" s="126">
        <f t="shared" si="73"/>
        <v>0</v>
      </c>
      <c r="AO155" s="126">
        <f t="shared" si="73"/>
        <v>0</v>
      </c>
      <c r="AP155" s="126">
        <f t="shared" si="73"/>
        <v>0</v>
      </c>
      <c r="AQ155" s="126">
        <f t="shared" si="73"/>
        <v>0</v>
      </c>
      <c r="AR155" s="126">
        <f t="shared" si="73"/>
        <v>0</v>
      </c>
      <c r="AS155" s="126">
        <f t="shared" si="73"/>
        <v>0</v>
      </c>
      <c r="AT155" s="126">
        <f t="shared" si="73"/>
        <v>0</v>
      </c>
      <c r="AU155" s="126">
        <f t="shared" si="73"/>
        <v>0</v>
      </c>
      <c r="AV155" s="126">
        <f t="shared" si="73"/>
        <v>0</v>
      </c>
      <c r="AW155" s="126">
        <f t="shared" si="73"/>
        <v>0</v>
      </c>
      <c r="AX155" s="126">
        <f t="shared" si="73"/>
        <v>0</v>
      </c>
      <c r="AY155" s="126">
        <f t="shared" si="73"/>
        <v>34480.3</v>
      </c>
      <c r="AZ155" s="126">
        <f t="shared" si="73"/>
        <v>34480.3</v>
      </c>
      <c r="BA155" s="126">
        <f t="shared" si="73"/>
        <v>0</v>
      </c>
    </row>
    <row r="156" spans="3:53" ht="16.5">
      <c r="C156" s="64" t="s">
        <v>389</v>
      </c>
      <c r="D156" s="64"/>
      <c r="E156" s="126">
        <f aca="true" t="shared" si="74" ref="E156:AJ156">SUM(E18,E28,E63,E66,E70,E73,E79,E83,E109,E118,E127,E136,E145,E54)</f>
        <v>1914600</v>
      </c>
      <c r="F156" s="126">
        <f t="shared" si="74"/>
        <v>1990585.1000000003</v>
      </c>
      <c r="G156" s="126">
        <f t="shared" si="74"/>
        <v>75985.09999999999</v>
      </c>
      <c r="H156" s="126">
        <f t="shared" si="74"/>
        <v>5078.000000000001</v>
      </c>
      <c r="I156" s="126">
        <f t="shared" si="74"/>
        <v>15620</v>
      </c>
      <c r="J156" s="126">
        <f t="shared" si="74"/>
        <v>0</v>
      </c>
      <c r="K156" s="126">
        <f t="shared" si="74"/>
        <v>50</v>
      </c>
      <c r="L156" s="126">
        <f t="shared" si="74"/>
        <v>5294</v>
      </c>
      <c r="M156" s="126">
        <f t="shared" si="74"/>
        <v>0</v>
      </c>
      <c r="N156" s="126">
        <f t="shared" si="74"/>
        <v>10753</v>
      </c>
      <c r="O156" s="126">
        <f t="shared" si="74"/>
        <v>0</v>
      </c>
      <c r="P156" s="126">
        <f t="shared" si="74"/>
        <v>20384</v>
      </c>
      <c r="Q156" s="126">
        <f t="shared" si="74"/>
        <v>4053.1</v>
      </c>
      <c r="R156" s="126">
        <f t="shared" si="74"/>
        <v>14753</v>
      </c>
      <c r="S156" s="126">
        <f t="shared" si="74"/>
        <v>0</v>
      </c>
      <c r="T156" s="126">
        <f t="shared" si="74"/>
        <v>0</v>
      </c>
      <c r="U156" s="126">
        <f t="shared" si="74"/>
        <v>0</v>
      </c>
      <c r="V156" s="126">
        <f t="shared" si="74"/>
        <v>0</v>
      </c>
      <c r="W156" s="126">
        <f t="shared" si="74"/>
        <v>0</v>
      </c>
      <c r="X156" s="126">
        <f t="shared" si="74"/>
        <v>0</v>
      </c>
      <c r="Y156" s="126">
        <f t="shared" si="74"/>
        <v>0</v>
      </c>
      <c r="Z156" s="126">
        <f t="shared" si="74"/>
        <v>0</v>
      </c>
      <c r="AA156" s="126">
        <f t="shared" si="74"/>
        <v>0</v>
      </c>
      <c r="AB156" s="126">
        <f t="shared" si="74"/>
        <v>0</v>
      </c>
      <c r="AC156" s="126">
        <f t="shared" si="74"/>
        <v>0</v>
      </c>
      <c r="AD156" s="126">
        <f t="shared" si="74"/>
        <v>0</v>
      </c>
      <c r="AE156" s="126">
        <f t="shared" si="74"/>
        <v>0</v>
      </c>
      <c r="AF156" s="126">
        <f t="shared" si="74"/>
        <v>0</v>
      </c>
      <c r="AG156" s="126">
        <f t="shared" si="74"/>
        <v>0</v>
      </c>
      <c r="AH156" s="126">
        <f t="shared" si="74"/>
        <v>0</v>
      </c>
      <c r="AI156" s="126">
        <f t="shared" si="74"/>
        <v>0</v>
      </c>
      <c r="AJ156" s="126">
        <f t="shared" si="74"/>
        <v>0</v>
      </c>
      <c r="AK156" s="126">
        <f aca="true" t="shared" si="75" ref="AK156:BA156">SUM(AK18,AK28,AK63,AK66,AK70,AK73,AK79,AK83,AK109,AK118,AK127,AK136,AK145,AK54)</f>
        <v>0</v>
      </c>
      <c r="AL156" s="126">
        <f t="shared" si="75"/>
        <v>0</v>
      </c>
      <c r="AM156" s="126">
        <f t="shared" si="75"/>
        <v>0</v>
      </c>
      <c r="AN156" s="126">
        <f t="shared" si="75"/>
        <v>0</v>
      </c>
      <c r="AO156" s="126">
        <f t="shared" si="75"/>
        <v>0</v>
      </c>
      <c r="AP156" s="126">
        <f t="shared" si="75"/>
        <v>0</v>
      </c>
      <c r="AQ156" s="126">
        <f t="shared" si="75"/>
        <v>0</v>
      </c>
      <c r="AR156" s="126">
        <f t="shared" si="75"/>
        <v>0</v>
      </c>
      <c r="AS156" s="126">
        <f t="shared" si="75"/>
        <v>0</v>
      </c>
      <c r="AT156" s="126">
        <f t="shared" si="75"/>
        <v>0</v>
      </c>
      <c r="AU156" s="126">
        <f t="shared" si="75"/>
        <v>0</v>
      </c>
      <c r="AV156" s="126">
        <f t="shared" si="75"/>
        <v>0</v>
      </c>
      <c r="AW156" s="126">
        <f t="shared" si="75"/>
        <v>0</v>
      </c>
      <c r="AX156" s="126">
        <f t="shared" si="75"/>
        <v>0</v>
      </c>
      <c r="AY156" s="126">
        <f t="shared" si="75"/>
        <v>1912070</v>
      </c>
      <c r="AZ156" s="126">
        <f t="shared" si="75"/>
        <v>1912099.9999999998</v>
      </c>
      <c r="BA156" s="126">
        <f t="shared" si="75"/>
        <v>29.999999999810143</v>
      </c>
    </row>
    <row r="157" spans="3:53" ht="16.5">
      <c r="C157" s="64" t="s">
        <v>411</v>
      </c>
      <c r="D157" s="64"/>
      <c r="E157" s="126">
        <f aca="true" t="shared" si="76" ref="E157:AJ157">SUM(E19,E29,E32,E55,E67,E110,E119,E128,E137,E146)</f>
        <v>158668.4</v>
      </c>
      <c r="F157" s="126">
        <f t="shared" si="76"/>
        <v>162795.4</v>
      </c>
      <c r="G157" s="126">
        <f t="shared" si="76"/>
        <v>4127</v>
      </c>
      <c r="H157" s="126">
        <f t="shared" si="76"/>
        <v>0</v>
      </c>
      <c r="I157" s="126">
        <f t="shared" si="76"/>
        <v>736</v>
      </c>
      <c r="J157" s="126">
        <f t="shared" si="76"/>
        <v>0</v>
      </c>
      <c r="K157" s="126">
        <f t="shared" si="76"/>
        <v>684</v>
      </c>
      <c r="L157" s="126">
        <f t="shared" si="76"/>
        <v>0</v>
      </c>
      <c r="M157" s="126">
        <f t="shared" si="76"/>
        <v>0</v>
      </c>
      <c r="N157" s="126">
        <f t="shared" si="76"/>
        <v>0</v>
      </c>
      <c r="O157" s="126">
        <f t="shared" si="76"/>
        <v>-600</v>
      </c>
      <c r="P157" s="126">
        <f t="shared" si="76"/>
        <v>3307</v>
      </c>
      <c r="Q157" s="126">
        <f t="shared" si="76"/>
        <v>0</v>
      </c>
      <c r="R157" s="126">
        <f t="shared" si="76"/>
        <v>0</v>
      </c>
      <c r="S157" s="126">
        <f t="shared" si="76"/>
        <v>0</v>
      </c>
      <c r="T157" s="126">
        <f t="shared" si="76"/>
        <v>0</v>
      </c>
      <c r="U157" s="126">
        <f t="shared" si="76"/>
        <v>0</v>
      </c>
      <c r="V157" s="126">
        <f t="shared" si="76"/>
        <v>0</v>
      </c>
      <c r="W157" s="126">
        <f t="shared" si="76"/>
        <v>0</v>
      </c>
      <c r="X157" s="126">
        <f t="shared" si="76"/>
        <v>0</v>
      </c>
      <c r="Y157" s="126">
        <f t="shared" si="76"/>
        <v>0</v>
      </c>
      <c r="Z157" s="126">
        <f t="shared" si="76"/>
        <v>0</v>
      </c>
      <c r="AA157" s="126">
        <f t="shared" si="76"/>
        <v>0</v>
      </c>
      <c r="AB157" s="126">
        <f t="shared" si="76"/>
        <v>0</v>
      </c>
      <c r="AC157" s="126">
        <f t="shared" si="76"/>
        <v>0</v>
      </c>
      <c r="AD157" s="126">
        <f t="shared" si="76"/>
        <v>0</v>
      </c>
      <c r="AE157" s="126">
        <f t="shared" si="76"/>
        <v>0</v>
      </c>
      <c r="AF157" s="126">
        <f t="shared" si="76"/>
        <v>0</v>
      </c>
      <c r="AG157" s="126">
        <f t="shared" si="76"/>
        <v>0</v>
      </c>
      <c r="AH157" s="126">
        <f t="shared" si="76"/>
        <v>0</v>
      </c>
      <c r="AI157" s="126">
        <f t="shared" si="76"/>
        <v>0</v>
      </c>
      <c r="AJ157" s="126">
        <f t="shared" si="76"/>
        <v>0</v>
      </c>
      <c r="AK157" s="126">
        <f aca="true" t="shared" si="77" ref="AK157:BA157">SUM(AK19,AK29,AK32,AK55,AK67,AK110,AK119,AK128,AK137,AK146)</f>
        <v>0</v>
      </c>
      <c r="AL157" s="126">
        <f t="shared" si="77"/>
        <v>0</v>
      </c>
      <c r="AM157" s="126">
        <f t="shared" si="77"/>
        <v>0</v>
      </c>
      <c r="AN157" s="126">
        <f t="shared" si="77"/>
        <v>0</v>
      </c>
      <c r="AO157" s="126">
        <f t="shared" si="77"/>
        <v>0</v>
      </c>
      <c r="AP157" s="126">
        <f t="shared" si="77"/>
        <v>0</v>
      </c>
      <c r="AQ157" s="126">
        <f t="shared" si="77"/>
        <v>0</v>
      </c>
      <c r="AR157" s="126">
        <f t="shared" si="77"/>
        <v>0</v>
      </c>
      <c r="AS157" s="126">
        <f t="shared" si="77"/>
        <v>0</v>
      </c>
      <c r="AT157" s="126">
        <f t="shared" si="77"/>
        <v>0</v>
      </c>
      <c r="AU157" s="126">
        <f t="shared" si="77"/>
        <v>0</v>
      </c>
      <c r="AV157" s="126">
        <f t="shared" si="77"/>
        <v>0</v>
      </c>
      <c r="AW157" s="126">
        <f t="shared" si="77"/>
        <v>0</v>
      </c>
      <c r="AX157" s="126">
        <f t="shared" si="77"/>
        <v>0</v>
      </c>
      <c r="AY157" s="126">
        <f t="shared" si="77"/>
        <v>156668.4</v>
      </c>
      <c r="AZ157" s="126">
        <f t="shared" si="77"/>
        <v>156668.4</v>
      </c>
      <c r="BA157" s="126">
        <f t="shared" si="77"/>
        <v>0</v>
      </c>
    </row>
    <row r="158" spans="3:53" ht="16.5">
      <c r="C158" s="64" t="s">
        <v>420</v>
      </c>
      <c r="D158" s="64"/>
      <c r="E158" s="126">
        <f>SUM(E56,E71,E74,E76,E111,E120,E129,E138,E147)</f>
        <v>570009.2999999999</v>
      </c>
      <c r="F158" s="126">
        <f aca="true" t="shared" si="78" ref="F158:BA158">SUM(F56,F71,F74,F76,F111,F120,F129,F138,F147)</f>
        <v>644343.9</v>
      </c>
      <c r="G158" s="126">
        <f t="shared" si="78"/>
        <v>74334.6</v>
      </c>
      <c r="H158" s="126">
        <f t="shared" si="78"/>
        <v>51449.1</v>
      </c>
      <c r="I158" s="126">
        <f t="shared" si="78"/>
        <v>4275</v>
      </c>
      <c r="J158" s="126">
        <f t="shared" si="78"/>
        <v>0</v>
      </c>
      <c r="K158" s="126">
        <f t="shared" si="78"/>
        <v>0</v>
      </c>
      <c r="L158" s="126">
        <f t="shared" si="78"/>
        <v>0</v>
      </c>
      <c r="M158" s="126">
        <f t="shared" si="78"/>
        <v>0</v>
      </c>
      <c r="N158" s="126">
        <f t="shared" si="78"/>
        <v>0</v>
      </c>
      <c r="O158" s="126">
        <f t="shared" si="78"/>
        <v>0</v>
      </c>
      <c r="P158" s="126">
        <f t="shared" si="78"/>
        <v>11230.5</v>
      </c>
      <c r="Q158" s="126">
        <f t="shared" si="78"/>
        <v>2718</v>
      </c>
      <c r="R158" s="126">
        <f t="shared" si="78"/>
        <v>4662</v>
      </c>
      <c r="S158" s="126">
        <f t="shared" si="78"/>
        <v>0</v>
      </c>
      <c r="T158" s="126">
        <f t="shared" si="78"/>
        <v>0</v>
      </c>
      <c r="U158" s="126">
        <f t="shared" si="78"/>
        <v>0</v>
      </c>
      <c r="V158" s="126">
        <f t="shared" si="78"/>
        <v>0</v>
      </c>
      <c r="W158" s="126">
        <f t="shared" si="78"/>
        <v>0</v>
      </c>
      <c r="X158" s="126">
        <f t="shared" si="78"/>
        <v>0</v>
      </c>
      <c r="Y158" s="126">
        <f t="shared" si="78"/>
        <v>0</v>
      </c>
      <c r="Z158" s="126">
        <f t="shared" si="78"/>
        <v>0</v>
      </c>
      <c r="AA158" s="126">
        <f t="shared" si="78"/>
        <v>0</v>
      </c>
      <c r="AB158" s="126">
        <f t="shared" si="78"/>
        <v>0</v>
      </c>
      <c r="AC158" s="126">
        <f t="shared" si="78"/>
        <v>0</v>
      </c>
      <c r="AD158" s="126">
        <f t="shared" si="78"/>
        <v>0</v>
      </c>
      <c r="AE158" s="126">
        <f t="shared" si="78"/>
        <v>0</v>
      </c>
      <c r="AF158" s="126">
        <f t="shared" si="78"/>
        <v>0</v>
      </c>
      <c r="AG158" s="126">
        <f t="shared" si="78"/>
        <v>0</v>
      </c>
      <c r="AH158" s="126">
        <f t="shared" si="78"/>
        <v>0</v>
      </c>
      <c r="AI158" s="126">
        <f t="shared" si="78"/>
        <v>0</v>
      </c>
      <c r="AJ158" s="126">
        <f t="shared" si="78"/>
        <v>0</v>
      </c>
      <c r="AK158" s="126">
        <f t="shared" si="78"/>
        <v>0</v>
      </c>
      <c r="AL158" s="126">
        <f t="shared" si="78"/>
        <v>0</v>
      </c>
      <c r="AM158" s="126">
        <f t="shared" si="78"/>
        <v>0</v>
      </c>
      <c r="AN158" s="126">
        <f t="shared" si="78"/>
        <v>0</v>
      </c>
      <c r="AO158" s="126">
        <f t="shared" si="78"/>
        <v>0</v>
      </c>
      <c r="AP158" s="126">
        <f t="shared" si="78"/>
        <v>0</v>
      </c>
      <c r="AQ158" s="126">
        <f t="shared" si="78"/>
        <v>0</v>
      </c>
      <c r="AR158" s="126">
        <f t="shared" si="78"/>
        <v>0</v>
      </c>
      <c r="AS158" s="126">
        <f t="shared" si="78"/>
        <v>0</v>
      </c>
      <c r="AT158" s="126">
        <f t="shared" si="78"/>
        <v>0</v>
      </c>
      <c r="AU158" s="126">
        <f t="shared" si="78"/>
        <v>0</v>
      </c>
      <c r="AV158" s="126">
        <f t="shared" si="78"/>
        <v>0</v>
      </c>
      <c r="AW158" s="126">
        <f t="shared" si="78"/>
        <v>0</v>
      </c>
      <c r="AX158" s="126">
        <f t="shared" si="78"/>
        <v>0</v>
      </c>
      <c r="AY158" s="126">
        <f t="shared" si="78"/>
        <v>569009.2999999999</v>
      </c>
      <c r="AZ158" s="126">
        <f t="shared" si="78"/>
        <v>569009.2999999999</v>
      </c>
      <c r="BA158" s="126">
        <f t="shared" si="78"/>
        <v>0</v>
      </c>
    </row>
    <row r="159" spans="3:53" ht="16.5">
      <c r="C159" s="64" t="s">
        <v>165</v>
      </c>
      <c r="D159" s="64"/>
      <c r="E159" s="126">
        <f aca="true" t="shared" si="79" ref="E159:AJ159">SUM(E50,E80,E112,E121,E130,E139,E148)</f>
        <v>560398.7</v>
      </c>
      <c r="F159" s="126">
        <f t="shared" si="79"/>
        <v>551125.5</v>
      </c>
      <c r="G159" s="126">
        <f t="shared" si="79"/>
        <v>-9273.2</v>
      </c>
      <c r="H159" s="126">
        <f t="shared" si="79"/>
        <v>-9720.2</v>
      </c>
      <c r="I159" s="126">
        <f t="shared" si="79"/>
        <v>447</v>
      </c>
      <c r="J159" s="126">
        <f t="shared" si="79"/>
        <v>0</v>
      </c>
      <c r="K159" s="126">
        <f t="shared" si="79"/>
        <v>0</v>
      </c>
      <c r="L159" s="126">
        <f t="shared" si="79"/>
        <v>0</v>
      </c>
      <c r="M159" s="126">
        <f t="shared" si="79"/>
        <v>0</v>
      </c>
      <c r="N159" s="126">
        <f t="shared" si="79"/>
        <v>0</v>
      </c>
      <c r="O159" s="126">
        <f t="shared" si="79"/>
        <v>0</v>
      </c>
      <c r="P159" s="126">
        <f t="shared" si="79"/>
        <v>0</v>
      </c>
      <c r="Q159" s="126">
        <f t="shared" si="79"/>
        <v>0</v>
      </c>
      <c r="R159" s="126">
        <f t="shared" si="79"/>
        <v>0</v>
      </c>
      <c r="S159" s="126">
        <f t="shared" si="79"/>
        <v>0</v>
      </c>
      <c r="T159" s="126">
        <f t="shared" si="79"/>
        <v>0</v>
      </c>
      <c r="U159" s="126">
        <f t="shared" si="79"/>
        <v>0</v>
      </c>
      <c r="V159" s="126">
        <f t="shared" si="79"/>
        <v>0</v>
      </c>
      <c r="W159" s="126">
        <f t="shared" si="79"/>
        <v>0</v>
      </c>
      <c r="X159" s="126">
        <f t="shared" si="79"/>
        <v>0</v>
      </c>
      <c r="Y159" s="126">
        <f t="shared" si="79"/>
        <v>0</v>
      </c>
      <c r="Z159" s="126">
        <f t="shared" si="79"/>
        <v>0</v>
      </c>
      <c r="AA159" s="126">
        <f t="shared" si="79"/>
        <v>0</v>
      </c>
      <c r="AB159" s="126">
        <f t="shared" si="79"/>
        <v>0</v>
      </c>
      <c r="AC159" s="126">
        <f t="shared" si="79"/>
        <v>0</v>
      </c>
      <c r="AD159" s="126">
        <f t="shared" si="79"/>
        <v>0</v>
      </c>
      <c r="AE159" s="126">
        <f t="shared" si="79"/>
        <v>0</v>
      </c>
      <c r="AF159" s="126">
        <f t="shared" si="79"/>
        <v>0</v>
      </c>
      <c r="AG159" s="126">
        <f t="shared" si="79"/>
        <v>0</v>
      </c>
      <c r="AH159" s="126">
        <f t="shared" si="79"/>
        <v>0</v>
      </c>
      <c r="AI159" s="126">
        <f t="shared" si="79"/>
        <v>0</v>
      </c>
      <c r="AJ159" s="126">
        <f t="shared" si="79"/>
        <v>0</v>
      </c>
      <c r="AK159" s="126">
        <f aca="true" t="shared" si="80" ref="AK159:BA159">SUM(AK50,AK80,AK112,AK121,AK130,AK139,AK148)</f>
        <v>0</v>
      </c>
      <c r="AL159" s="126">
        <f t="shared" si="80"/>
        <v>0</v>
      </c>
      <c r="AM159" s="126">
        <f t="shared" si="80"/>
        <v>0</v>
      </c>
      <c r="AN159" s="126">
        <f t="shared" si="80"/>
        <v>0</v>
      </c>
      <c r="AO159" s="126">
        <f t="shared" si="80"/>
        <v>0</v>
      </c>
      <c r="AP159" s="126">
        <f t="shared" si="80"/>
        <v>0</v>
      </c>
      <c r="AQ159" s="126">
        <f t="shared" si="80"/>
        <v>0</v>
      </c>
      <c r="AR159" s="126">
        <f t="shared" si="80"/>
        <v>0</v>
      </c>
      <c r="AS159" s="126">
        <f t="shared" si="80"/>
        <v>0</v>
      </c>
      <c r="AT159" s="126">
        <f t="shared" si="80"/>
        <v>0</v>
      </c>
      <c r="AU159" s="126">
        <f t="shared" si="80"/>
        <v>0</v>
      </c>
      <c r="AV159" s="126">
        <f t="shared" si="80"/>
        <v>0</v>
      </c>
      <c r="AW159" s="126">
        <f t="shared" si="80"/>
        <v>0</v>
      </c>
      <c r="AX159" s="126">
        <f t="shared" si="80"/>
        <v>0</v>
      </c>
      <c r="AY159" s="126">
        <f t="shared" si="80"/>
        <v>565746</v>
      </c>
      <c r="AZ159" s="126">
        <f t="shared" si="80"/>
        <v>545816</v>
      </c>
      <c r="BA159" s="126">
        <f t="shared" si="80"/>
        <v>-19930</v>
      </c>
    </row>
    <row r="160" spans="1:53" s="65" customFormat="1" ht="16.5">
      <c r="A160" s="114"/>
      <c r="B160" s="114"/>
      <c r="C160" s="66"/>
      <c r="D160" s="66"/>
      <c r="E160" s="127">
        <f>SUM(E150:E159)</f>
        <v>5471446.399999999</v>
      </c>
      <c r="F160" s="127">
        <f>SUM(F150:F159)</f>
        <v>6226783.600000001</v>
      </c>
      <c r="G160" s="127">
        <f>SUM(G150:G159)</f>
        <v>755337.2000000001</v>
      </c>
      <c r="H160" s="127">
        <f>SUM(H150:H159)</f>
        <v>455985.89999999997</v>
      </c>
      <c r="I160" s="127">
        <f>SUM(I150:I159)</f>
        <v>36949</v>
      </c>
      <c r="J160" s="127">
        <f aca="true" t="shared" si="81" ref="J160:AC160">SUM(J150:J159)</f>
        <v>0</v>
      </c>
      <c r="K160" s="127">
        <f t="shared" si="81"/>
        <v>734</v>
      </c>
      <c r="L160" s="127">
        <f t="shared" si="81"/>
        <v>-81</v>
      </c>
      <c r="M160" s="127">
        <f t="shared" si="81"/>
        <v>0</v>
      </c>
      <c r="N160" s="127">
        <f t="shared" si="81"/>
        <v>10753</v>
      </c>
      <c r="O160" s="127">
        <f t="shared" si="81"/>
        <v>0</v>
      </c>
      <c r="P160" s="127">
        <f t="shared" si="81"/>
        <v>220406.19999999998</v>
      </c>
      <c r="Q160" s="127">
        <f t="shared" si="81"/>
        <v>6771.1</v>
      </c>
      <c r="R160" s="127">
        <f t="shared" si="81"/>
        <v>23819</v>
      </c>
      <c r="S160" s="127">
        <f t="shared" si="81"/>
        <v>0</v>
      </c>
      <c r="T160" s="127">
        <f t="shared" si="81"/>
        <v>0</v>
      </c>
      <c r="U160" s="127">
        <f t="shared" si="81"/>
        <v>0</v>
      </c>
      <c r="V160" s="127">
        <f t="shared" si="81"/>
        <v>0</v>
      </c>
      <c r="W160" s="127">
        <f t="shared" si="81"/>
        <v>0</v>
      </c>
      <c r="X160" s="127">
        <f t="shared" si="81"/>
        <v>0</v>
      </c>
      <c r="Y160" s="127">
        <f t="shared" si="81"/>
        <v>0</v>
      </c>
      <c r="Z160" s="127">
        <f t="shared" si="81"/>
        <v>0</v>
      </c>
      <c r="AA160" s="127">
        <f t="shared" si="81"/>
        <v>0</v>
      </c>
      <c r="AB160" s="127">
        <f t="shared" si="81"/>
        <v>0</v>
      </c>
      <c r="AC160" s="127">
        <f t="shared" si="81"/>
        <v>0</v>
      </c>
      <c r="AD160" s="127">
        <f aca="true" t="shared" si="82" ref="AD160:AV160">SUM(AD150:AD159)</f>
        <v>0</v>
      </c>
      <c r="AE160" s="127">
        <f t="shared" si="82"/>
        <v>0</v>
      </c>
      <c r="AF160" s="127">
        <f t="shared" si="82"/>
        <v>0</v>
      </c>
      <c r="AG160" s="127">
        <f t="shared" si="82"/>
        <v>0</v>
      </c>
      <c r="AH160" s="127">
        <f t="shared" si="82"/>
        <v>0</v>
      </c>
      <c r="AI160" s="127">
        <f t="shared" si="82"/>
        <v>0</v>
      </c>
      <c r="AJ160" s="127">
        <f t="shared" si="82"/>
        <v>0</v>
      </c>
      <c r="AK160" s="127">
        <f t="shared" si="82"/>
        <v>0</v>
      </c>
      <c r="AL160" s="127">
        <f t="shared" si="82"/>
        <v>0</v>
      </c>
      <c r="AM160" s="127">
        <f t="shared" si="82"/>
        <v>0</v>
      </c>
      <c r="AN160" s="127">
        <f t="shared" si="82"/>
        <v>0</v>
      </c>
      <c r="AO160" s="127">
        <f t="shared" si="82"/>
        <v>0</v>
      </c>
      <c r="AP160" s="127">
        <f t="shared" si="82"/>
        <v>0</v>
      </c>
      <c r="AQ160" s="127">
        <f t="shared" si="82"/>
        <v>0</v>
      </c>
      <c r="AR160" s="127">
        <f t="shared" si="82"/>
        <v>0</v>
      </c>
      <c r="AS160" s="127">
        <f t="shared" si="82"/>
        <v>0</v>
      </c>
      <c r="AT160" s="127">
        <f t="shared" si="82"/>
        <v>0</v>
      </c>
      <c r="AU160" s="127">
        <f t="shared" si="82"/>
        <v>0</v>
      </c>
      <c r="AV160" s="127">
        <f t="shared" si="82"/>
        <v>0</v>
      </c>
      <c r="AW160" s="161"/>
      <c r="AX160" s="161"/>
      <c r="AY160" s="127">
        <f>SUM(AY150:AY159)</f>
        <v>5281655.2</v>
      </c>
      <c r="AZ160" s="127">
        <f>SUM(AZ150:AZ159)</f>
        <v>5281655.2</v>
      </c>
      <c r="BA160" s="127">
        <f>SUM(BA150:BA159)</f>
        <v>-1.8917489796876907E-10</v>
      </c>
    </row>
    <row r="161" spans="3:53" ht="16.5">
      <c r="C161" s="64"/>
      <c r="D161" s="64"/>
      <c r="E161" s="67"/>
      <c r="F161" s="67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Y161" s="126"/>
      <c r="AZ161" s="126"/>
      <c r="BA161" s="126"/>
    </row>
    <row r="162" spans="3:7" ht="16.5">
      <c r="C162" s="64"/>
      <c r="D162" s="64"/>
      <c r="E162" s="67"/>
      <c r="F162" s="67"/>
      <c r="G162" s="126"/>
    </row>
    <row r="163" spans="3:7" ht="16.5">
      <c r="C163" s="64"/>
      <c r="D163" s="64"/>
      <c r="E163" s="67"/>
      <c r="F163" s="67"/>
      <c r="G163" s="126"/>
    </row>
    <row r="164" spans="3:7" ht="16.5">
      <c r="C164" s="64"/>
      <c r="D164" s="64"/>
      <c r="E164" s="67"/>
      <c r="F164" s="67"/>
      <c r="G164" s="126"/>
    </row>
    <row r="165" spans="3:7" ht="16.5">
      <c r="C165" s="64"/>
      <c r="D165" s="64"/>
      <c r="E165" s="67"/>
      <c r="F165" s="67"/>
      <c r="G165" s="126"/>
    </row>
    <row r="166" spans="3:7" ht="16.5">
      <c r="C166" s="64"/>
      <c r="D166" s="64"/>
      <c r="E166" s="67"/>
      <c r="F166" s="67"/>
      <c r="G166" s="126"/>
    </row>
    <row r="167" spans="3:7" ht="16.5">
      <c r="C167" s="64"/>
      <c r="D167" s="64"/>
      <c r="E167" s="67"/>
      <c r="F167" s="67"/>
      <c r="G167" s="126"/>
    </row>
    <row r="168" spans="3:7" ht="16.5">
      <c r="C168" s="58"/>
      <c r="D168" s="58"/>
      <c r="E168" s="67"/>
      <c r="F168" s="67"/>
      <c r="G168" s="126"/>
    </row>
    <row r="169" spans="5:7" ht="16.5">
      <c r="E169" s="67"/>
      <c r="F169" s="67"/>
      <c r="G169" s="126"/>
    </row>
    <row r="170" spans="3:7" ht="16.5">
      <c r="C170" s="68"/>
      <c r="E170" s="67"/>
      <c r="F170" s="67"/>
      <c r="G170" s="126"/>
    </row>
    <row r="171" spans="5:7" ht="16.5">
      <c r="E171" s="67"/>
      <c r="F171" s="67"/>
      <c r="G171" s="126"/>
    </row>
    <row r="172" spans="5:7" ht="16.5">
      <c r="E172" s="67"/>
      <c r="F172" s="67"/>
      <c r="G172" s="126"/>
    </row>
    <row r="173" spans="5:7" ht="16.5">
      <c r="E173" s="67"/>
      <c r="F173" s="67"/>
      <c r="G173" s="126"/>
    </row>
    <row r="174" spans="5:7" ht="16.5">
      <c r="E174" s="67"/>
      <c r="F174" s="67"/>
      <c r="G174" s="126"/>
    </row>
    <row r="175" spans="5:7" ht="16.5">
      <c r="E175" s="67"/>
      <c r="F175" s="67"/>
      <c r="G175" s="126"/>
    </row>
    <row r="176" spans="5:7" ht="16.5">
      <c r="E176" s="67"/>
      <c r="F176" s="67"/>
      <c r="G176" s="126"/>
    </row>
    <row r="177" spans="5:7" ht="16.5">
      <c r="E177" s="67"/>
      <c r="F177" s="67"/>
      <c r="G177" s="126"/>
    </row>
    <row r="178" spans="5:7" ht="16.5">
      <c r="E178" s="67"/>
      <c r="F178" s="67"/>
      <c r="G178" s="126"/>
    </row>
    <row r="179" spans="5:7" ht="16.5">
      <c r="E179" s="67"/>
      <c r="F179" s="67"/>
      <c r="G179" s="126"/>
    </row>
    <row r="180" spans="5:7" ht="16.5">
      <c r="E180" s="67"/>
      <c r="F180" s="67"/>
      <c r="G180" s="126"/>
    </row>
    <row r="181" spans="5:7" ht="16.5">
      <c r="E181" s="67"/>
      <c r="F181" s="67"/>
      <c r="G181" s="126"/>
    </row>
    <row r="182" spans="5:7" ht="16.5">
      <c r="E182" s="67"/>
      <c r="F182" s="67"/>
      <c r="G182" s="126"/>
    </row>
    <row r="183" spans="5:7" ht="16.5">
      <c r="E183" s="67"/>
      <c r="F183" s="67"/>
      <c r="G183" s="126"/>
    </row>
    <row r="184" spans="5:7" ht="16.5">
      <c r="E184" s="67"/>
      <c r="F184" s="67"/>
      <c r="G184" s="126"/>
    </row>
    <row r="185" spans="5:7" ht="16.5">
      <c r="E185" s="67"/>
      <c r="F185" s="67"/>
      <c r="G185" s="126"/>
    </row>
    <row r="186" spans="5:7" ht="16.5">
      <c r="E186" s="67"/>
      <c r="F186" s="67"/>
      <c r="G186" s="126"/>
    </row>
    <row r="187" spans="5:7" ht="16.5">
      <c r="E187" s="67"/>
      <c r="F187" s="67"/>
      <c r="G187" s="126"/>
    </row>
    <row r="188" spans="5:7" ht="16.5">
      <c r="E188" s="67"/>
      <c r="F188" s="67"/>
      <c r="G188" s="126"/>
    </row>
    <row r="189" spans="5:7" ht="16.5">
      <c r="E189" s="67"/>
      <c r="F189" s="67"/>
      <c r="G189" s="126"/>
    </row>
    <row r="190" spans="5:7" ht="16.5">
      <c r="E190" s="67"/>
      <c r="F190" s="67"/>
      <c r="G190" s="126"/>
    </row>
    <row r="191" spans="5:7" ht="16.5">
      <c r="E191" s="67"/>
      <c r="F191" s="67"/>
      <c r="G191" s="126"/>
    </row>
    <row r="192" spans="5:7" ht="16.5">
      <c r="E192" s="67"/>
      <c r="F192" s="67"/>
      <c r="G192" s="126"/>
    </row>
    <row r="193" spans="5:7" ht="16.5">
      <c r="E193" s="67"/>
      <c r="F193" s="67"/>
      <c r="G193" s="126"/>
    </row>
    <row r="194" spans="5:7" ht="16.5">
      <c r="E194" s="67"/>
      <c r="F194" s="67"/>
      <c r="G194" s="126"/>
    </row>
    <row r="195" spans="5:7" ht="16.5">
      <c r="E195" s="67"/>
      <c r="F195" s="67"/>
      <c r="G195" s="126"/>
    </row>
    <row r="196" spans="5:7" ht="16.5">
      <c r="E196" s="67"/>
      <c r="F196" s="67"/>
      <c r="G196" s="126"/>
    </row>
    <row r="197" spans="5:7" ht="16.5">
      <c r="E197" s="67"/>
      <c r="F197" s="67"/>
      <c r="G197" s="126"/>
    </row>
    <row r="198" spans="5:7" ht="16.5">
      <c r="E198" s="67"/>
      <c r="F198" s="67"/>
      <c r="G198" s="126"/>
    </row>
    <row r="199" spans="5:7" ht="16.5">
      <c r="E199" s="67"/>
      <c r="F199" s="67"/>
      <c r="G199" s="126"/>
    </row>
    <row r="200" spans="5:7" ht="16.5">
      <c r="E200" s="67"/>
      <c r="F200" s="67"/>
      <c r="G200" s="126"/>
    </row>
    <row r="201" spans="5:7" ht="16.5">
      <c r="E201" s="67"/>
      <c r="F201" s="67"/>
      <c r="G201" s="126"/>
    </row>
    <row r="202" spans="5:7" ht="16.5">
      <c r="E202" s="67"/>
      <c r="F202" s="67"/>
      <c r="G202" s="126"/>
    </row>
    <row r="203" spans="5:7" ht="16.5">
      <c r="E203" s="67"/>
      <c r="F203" s="67"/>
      <c r="G203" s="126"/>
    </row>
    <row r="204" spans="5:7" ht="16.5">
      <c r="E204" s="67"/>
      <c r="F204" s="67"/>
      <c r="G204" s="126"/>
    </row>
    <row r="205" spans="5:7" ht="16.5">
      <c r="E205" s="67"/>
      <c r="F205" s="67"/>
      <c r="G205" s="126"/>
    </row>
    <row r="206" spans="5:7" ht="16.5">
      <c r="E206" s="67"/>
      <c r="F206" s="67"/>
      <c r="G206" s="126"/>
    </row>
    <row r="207" spans="5:7" ht="16.5">
      <c r="E207" s="67"/>
      <c r="F207" s="67"/>
      <c r="G207" s="126"/>
    </row>
    <row r="208" spans="5:7" ht="16.5">
      <c r="E208" s="67"/>
      <c r="F208" s="67"/>
      <c r="G208" s="126"/>
    </row>
    <row r="209" spans="5:7" ht="16.5">
      <c r="E209" s="67"/>
      <c r="F209" s="67"/>
      <c r="G209" s="126"/>
    </row>
    <row r="210" spans="5:7" ht="16.5">
      <c r="E210" s="67"/>
      <c r="F210" s="67"/>
      <c r="G210" s="126"/>
    </row>
    <row r="211" spans="5:7" ht="16.5">
      <c r="E211" s="67"/>
      <c r="F211" s="67"/>
      <c r="G211" s="126"/>
    </row>
    <row r="212" spans="5:7" ht="16.5">
      <c r="E212" s="67"/>
      <c r="F212" s="67"/>
      <c r="G212" s="126"/>
    </row>
    <row r="213" spans="5:7" ht="16.5">
      <c r="E213" s="67"/>
      <c r="F213" s="67"/>
      <c r="G213" s="126"/>
    </row>
    <row r="214" spans="5:7" ht="16.5">
      <c r="E214" s="67"/>
      <c r="F214" s="67"/>
      <c r="G214" s="126"/>
    </row>
    <row r="215" spans="5:7" ht="16.5">
      <c r="E215" s="67"/>
      <c r="F215" s="67"/>
      <c r="G215" s="126"/>
    </row>
    <row r="216" spans="5:7" ht="16.5">
      <c r="E216" s="67"/>
      <c r="F216" s="67"/>
      <c r="G216" s="126"/>
    </row>
    <row r="217" spans="5:7" ht="16.5">
      <c r="E217" s="67"/>
      <c r="F217" s="67"/>
      <c r="G217" s="126"/>
    </row>
    <row r="218" spans="5:7" ht="16.5">
      <c r="E218" s="67"/>
      <c r="F218" s="67"/>
      <c r="G218" s="126"/>
    </row>
    <row r="219" spans="5:7" ht="16.5">
      <c r="E219" s="67"/>
      <c r="F219" s="67"/>
      <c r="G219" s="126"/>
    </row>
    <row r="220" spans="5:7" ht="16.5">
      <c r="E220" s="67"/>
      <c r="F220" s="67"/>
      <c r="G220" s="126"/>
    </row>
    <row r="221" spans="5:7" ht="16.5">
      <c r="E221" s="67"/>
      <c r="F221" s="67"/>
      <c r="G221" s="126"/>
    </row>
    <row r="222" spans="5:7" ht="16.5">
      <c r="E222" s="67"/>
      <c r="F222" s="67"/>
      <c r="G222" s="126"/>
    </row>
    <row r="223" spans="5:7" ht="16.5">
      <c r="E223" s="67"/>
      <c r="F223" s="67"/>
      <c r="G223" s="126"/>
    </row>
    <row r="224" spans="5:7" ht="16.5">
      <c r="E224" s="67"/>
      <c r="F224" s="67"/>
      <c r="G224" s="126"/>
    </row>
    <row r="225" spans="5:7" ht="16.5">
      <c r="E225" s="67"/>
      <c r="F225" s="67"/>
      <c r="G225" s="126"/>
    </row>
    <row r="226" spans="5:7" ht="16.5">
      <c r="E226" s="67"/>
      <c r="F226" s="67"/>
      <c r="G226" s="126"/>
    </row>
    <row r="227" spans="5:7" ht="16.5">
      <c r="E227" s="67"/>
      <c r="F227" s="67"/>
      <c r="G227" s="126"/>
    </row>
    <row r="228" spans="5:7" ht="16.5">
      <c r="E228" s="67"/>
      <c r="F228" s="67"/>
      <c r="G228" s="126"/>
    </row>
    <row r="229" spans="5:7" ht="16.5">
      <c r="E229" s="67"/>
      <c r="F229" s="67"/>
      <c r="G229" s="126"/>
    </row>
    <row r="230" spans="5:7" ht="16.5">
      <c r="E230" s="67"/>
      <c r="F230" s="67"/>
      <c r="G230" s="126"/>
    </row>
    <row r="231" spans="5:7" ht="16.5">
      <c r="E231" s="67"/>
      <c r="F231" s="67"/>
      <c r="G231" s="126"/>
    </row>
    <row r="232" spans="5:7" ht="16.5">
      <c r="E232" s="67"/>
      <c r="F232" s="67"/>
      <c r="G232" s="126"/>
    </row>
    <row r="233" spans="5:7" ht="16.5">
      <c r="E233" s="67"/>
      <c r="F233" s="67"/>
      <c r="G233" s="126"/>
    </row>
    <row r="234" spans="5:7" ht="16.5">
      <c r="E234" s="67"/>
      <c r="F234" s="67"/>
      <c r="G234" s="126"/>
    </row>
    <row r="235" spans="5:7" ht="16.5">
      <c r="E235" s="67"/>
      <c r="F235" s="67"/>
      <c r="G235" s="126"/>
    </row>
    <row r="236" spans="5:7" ht="16.5">
      <c r="E236" s="67"/>
      <c r="F236" s="67"/>
      <c r="G236" s="126"/>
    </row>
    <row r="237" spans="5:7" ht="16.5">
      <c r="E237" s="67"/>
      <c r="F237" s="67"/>
      <c r="G237" s="126"/>
    </row>
    <row r="238" spans="5:7" ht="16.5">
      <c r="E238" s="67"/>
      <c r="F238" s="67"/>
      <c r="G238" s="126"/>
    </row>
    <row r="239" spans="5:7" ht="16.5">
      <c r="E239" s="67"/>
      <c r="F239" s="67"/>
      <c r="G239" s="126"/>
    </row>
    <row r="240" spans="5:7" ht="16.5">
      <c r="E240" s="67"/>
      <c r="F240" s="67"/>
      <c r="G240" s="126"/>
    </row>
    <row r="241" spans="5:7" ht="16.5">
      <c r="E241" s="67"/>
      <c r="F241" s="67"/>
      <c r="G241" s="126"/>
    </row>
    <row r="242" spans="5:7" ht="16.5">
      <c r="E242" s="67"/>
      <c r="F242" s="67"/>
      <c r="G242" s="126"/>
    </row>
    <row r="243" spans="5:7" ht="16.5">
      <c r="E243" s="67"/>
      <c r="F243" s="67"/>
      <c r="G243" s="126"/>
    </row>
    <row r="244" spans="5:7" ht="16.5">
      <c r="E244" s="67"/>
      <c r="F244" s="67"/>
      <c r="G244" s="126"/>
    </row>
    <row r="245" spans="5:7" ht="16.5">
      <c r="E245" s="67"/>
      <c r="F245" s="67"/>
      <c r="G245" s="126"/>
    </row>
    <row r="246" spans="5:7" ht="16.5">
      <c r="E246" s="67"/>
      <c r="F246" s="67"/>
      <c r="G246" s="126"/>
    </row>
    <row r="247" spans="5:7" ht="16.5">
      <c r="E247" s="67"/>
      <c r="F247" s="67"/>
      <c r="G247" s="126"/>
    </row>
    <row r="248" spans="5:7" ht="16.5">
      <c r="E248" s="67"/>
      <c r="F248" s="67"/>
      <c r="G248" s="126"/>
    </row>
    <row r="249" spans="5:7" ht="16.5">
      <c r="E249" s="67"/>
      <c r="F249" s="67"/>
      <c r="G249" s="126"/>
    </row>
    <row r="250" spans="5:7" ht="16.5">
      <c r="E250" s="67"/>
      <c r="F250" s="67"/>
      <c r="G250" s="126"/>
    </row>
    <row r="251" spans="5:7" ht="16.5">
      <c r="E251" s="67"/>
      <c r="F251" s="67"/>
      <c r="G251" s="126"/>
    </row>
    <row r="252" spans="5:7" ht="16.5">
      <c r="E252" s="67"/>
      <c r="F252" s="67"/>
      <c r="G252" s="126"/>
    </row>
    <row r="253" spans="5:7" ht="16.5">
      <c r="E253" s="67"/>
      <c r="F253" s="67"/>
      <c r="G253" s="126"/>
    </row>
    <row r="254" spans="5:7" ht="16.5">
      <c r="E254" s="67"/>
      <c r="F254" s="67"/>
      <c r="G254" s="126"/>
    </row>
    <row r="255" spans="5:7" ht="16.5">
      <c r="E255" s="67"/>
      <c r="F255" s="67"/>
      <c r="G255" s="126"/>
    </row>
    <row r="256" spans="5:7" ht="16.5">
      <c r="E256" s="67"/>
      <c r="F256" s="67"/>
      <c r="G256" s="126"/>
    </row>
    <row r="257" spans="5:7" ht="16.5">
      <c r="E257" s="67"/>
      <c r="F257" s="67"/>
      <c r="G257" s="126"/>
    </row>
    <row r="258" spans="5:7" ht="16.5">
      <c r="E258" s="67"/>
      <c r="F258" s="67"/>
      <c r="G258" s="126"/>
    </row>
    <row r="259" spans="5:7" ht="16.5">
      <c r="E259" s="67"/>
      <c r="F259" s="67"/>
      <c r="G259" s="126"/>
    </row>
    <row r="260" spans="5:7" ht="16.5">
      <c r="E260" s="67"/>
      <c r="F260" s="67"/>
      <c r="G260" s="126"/>
    </row>
    <row r="261" spans="5:7" ht="16.5">
      <c r="E261" s="67"/>
      <c r="F261" s="67"/>
      <c r="G261" s="126"/>
    </row>
    <row r="262" spans="5:7" ht="16.5">
      <c r="E262" s="67"/>
      <c r="F262" s="67"/>
      <c r="G262" s="126"/>
    </row>
    <row r="263" spans="5:7" ht="16.5">
      <c r="E263" s="67"/>
      <c r="F263" s="67"/>
      <c r="G263" s="126"/>
    </row>
    <row r="264" spans="5:7" ht="16.5">
      <c r="E264" s="67"/>
      <c r="F264" s="67"/>
      <c r="G264" s="126"/>
    </row>
    <row r="265" spans="5:7" ht="16.5">
      <c r="E265" s="67"/>
      <c r="F265" s="67"/>
      <c r="G265" s="126"/>
    </row>
    <row r="266" spans="5:7" ht="16.5">
      <c r="E266" s="67"/>
      <c r="F266" s="67"/>
      <c r="G266" s="126"/>
    </row>
    <row r="267" spans="5:7" ht="16.5">
      <c r="E267" s="67"/>
      <c r="F267" s="67"/>
      <c r="G267" s="126"/>
    </row>
    <row r="268" spans="5:7" ht="16.5">
      <c r="E268" s="67"/>
      <c r="F268" s="67"/>
      <c r="G268" s="126"/>
    </row>
    <row r="269" spans="5:7" ht="16.5">
      <c r="E269" s="67"/>
      <c r="F269" s="67"/>
      <c r="G269" s="126"/>
    </row>
    <row r="270" spans="5:7" ht="16.5">
      <c r="E270" s="67"/>
      <c r="F270" s="67"/>
      <c r="G270" s="126"/>
    </row>
    <row r="271" spans="5:7" ht="16.5">
      <c r="E271" s="67"/>
      <c r="F271" s="67"/>
      <c r="G271" s="126"/>
    </row>
    <row r="272" spans="5:7" ht="16.5">
      <c r="E272" s="67"/>
      <c r="F272" s="67"/>
      <c r="G272" s="126"/>
    </row>
    <row r="273" spans="5:7" ht="16.5">
      <c r="E273" s="67"/>
      <c r="F273" s="67"/>
      <c r="G273" s="126"/>
    </row>
    <row r="274" spans="5:7" ht="16.5">
      <c r="E274" s="67"/>
      <c r="F274" s="67"/>
      <c r="G274" s="126"/>
    </row>
    <row r="275" spans="5:7" ht="16.5">
      <c r="E275" s="67"/>
      <c r="F275" s="67"/>
      <c r="G275" s="126"/>
    </row>
    <row r="276" spans="5:7" ht="16.5">
      <c r="E276" s="67"/>
      <c r="F276" s="67"/>
      <c r="G276" s="126"/>
    </row>
    <row r="277" spans="5:7" ht="16.5">
      <c r="E277" s="67"/>
      <c r="F277" s="67"/>
      <c r="G277" s="126"/>
    </row>
    <row r="278" spans="5:7" ht="16.5">
      <c r="E278" s="67"/>
      <c r="F278" s="67"/>
      <c r="G278" s="126"/>
    </row>
    <row r="279" spans="5:7" ht="16.5">
      <c r="E279" s="67"/>
      <c r="F279" s="67"/>
      <c r="G279" s="126"/>
    </row>
    <row r="280" spans="5:7" ht="16.5">
      <c r="E280" s="67"/>
      <c r="F280" s="67"/>
      <c r="G280" s="126"/>
    </row>
    <row r="281" spans="5:7" ht="16.5">
      <c r="E281" s="67"/>
      <c r="F281" s="67"/>
      <c r="G281" s="126"/>
    </row>
    <row r="282" spans="5:7" ht="16.5">
      <c r="E282" s="67"/>
      <c r="F282" s="67"/>
      <c r="G282" s="126"/>
    </row>
    <row r="283" spans="5:7" ht="16.5">
      <c r="E283" s="67"/>
      <c r="F283" s="67"/>
      <c r="G283" s="126"/>
    </row>
    <row r="284" spans="5:7" ht="16.5">
      <c r="E284" s="67"/>
      <c r="F284" s="67"/>
      <c r="G284" s="126"/>
    </row>
    <row r="285" spans="5:7" ht="16.5">
      <c r="E285" s="67"/>
      <c r="F285" s="67"/>
      <c r="G285" s="126"/>
    </row>
    <row r="286" spans="5:7" ht="16.5">
      <c r="E286" s="67"/>
      <c r="F286" s="67"/>
      <c r="G286" s="126"/>
    </row>
    <row r="287" spans="5:7" ht="16.5">
      <c r="E287" s="67"/>
      <c r="F287" s="67"/>
      <c r="G287" s="126"/>
    </row>
    <row r="288" spans="5:7" ht="16.5">
      <c r="E288" s="67"/>
      <c r="F288" s="67"/>
      <c r="G288" s="126"/>
    </row>
    <row r="289" spans="5:7" ht="16.5">
      <c r="E289" s="67"/>
      <c r="F289" s="67"/>
      <c r="G289" s="126"/>
    </row>
    <row r="290" spans="5:7" ht="16.5">
      <c r="E290" s="67"/>
      <c r="F290" s="67"/>
      <c r="G290" s="126"/>
    </row>
    <row r="291" spans="5:7" ht="16.5">
      <c r="E291" s="67"/>
      <c r="F291" s="67"/>
      <c r="G291" s="126"/>
    </row>
    <row r="292" spans="5:7" ht="16.5">
      <c r="E292" s="67"/>
      <c r="F292" s="67"/>
      <c r="G292" s="126"/>
    </row>
    <row r="293" spans="5:7" ht="16.5">
      <c r="E293" s="67"/>
      <c r="F293" s="67"/>
      <c r="G293" s="126"/>
    </row>
    <row r="294" spans="5:7" ht="16.5">
      <c r="E294" s="67"/>
      <c r="F294" s="67"/>
      <c r="G294" s="126"/>
    </row>
    <row r="295" spans="5:7" ht="16.5">
      <c r="E295" s="67"/>
      <c r="F295" s="67"/>
      <c r="G295" s="126"/>
    </row>
    <row r="296" spans="5:7" ht="16.5">
      <c r="E296" s="67"/>
      <c r="F296" s="67"/>
      <c r="G296" s="126"/>
    </row>
    <row r="297" spans="5:7" ht="16.5">
      <c r="E297" s="67"/>
      <c r="F297" s="67"/>
      <c r="G297" s="126"/>
    </row>
    <row r="298" spans="5:7" ht="16.5">
      <c r="E298" s="67"/>
      <c r="F298" s="67"/>
      <c r="G298" s="126"/>
    </row>
    <row r="299" spans="5:7" ht="16.5">
      <c r="E299" s="67"/>
      <c r="F299" s="67"/>
      <c r="G299" s="126"/>
    </row>
    <row r="300" spans="5:7" ht="16.5">
      <c r="E300" s="67"/>
      <c r="F300" s="67"/>
      <c r="G300" s="126"/>
    </row>
    <row r="301" spans="5:7" ht="16.5">
      <c r="E301" s="67"/>
      <c r="F301" s="67"/>
      <c r="G301" s="126"/>
    </row>
    <row r="302" spans="5:7" ht="16.5">
      <c r="E302" s="67"/>
      <c r="F302" s="67"/>
      <c r="G302" s="126"/>
    </row>
    <row r="303" spans="5:7" ht="16.5">
      <c r="E303" s="67"/>
      <c r="F303" s="67"/>
      <c r="G303" s="126"/>
    </row>
    <row r="304" spans="5:7" ht="16.5">
      <c r="E304" s="67"/>
      <c r="F304" s="67"/>
      <c r="G304" s="126"/>
    </row>
    <row r="305" spans="5:7" ht="16.5">
      <c r="E305" s="67"/>
      <c r="F305" s="67"/>
      <c r="G305" s="126"/>
    </row>
    <row r="306" spans="5:7" ht="16.5">
      <c r="E306" s="67"/>
      <c r="F306" s="67"/>
      <c r="G306" s="126"/>
    </row>
    <row r="307" spans="5:7" ht="16.5">
      <c r="E307" s="67"/>
      <c r="F307" s="67"/>
      <c r="G307" s="126"/>
    </row>
    <row r="308" spans="5:7" ht="16.5">
      <c r="E308" s="67"/>
      <c r="F308" s="67"/>
      <c r="G308" s="126"/>
    </row>
    <row r="309" spans="5:7" ht="16.5">
      <c r="E309" s="67"/>
      <c r="F309" s="67"/>
      <c r="G309" s="126"/>
    </row>
    <row r="310" spans="5:7" ht="16.5">
      <c r="E310" s="67"/>
      <c r="F310" s="67"/>
      <c r="G310" s="126"/>
    </row>
    <row r="311" spans="5:7" ht="16.5">
      <c r="E311" s="67"/>
      <c r="F311" s="67"/>
      <c r="G311" s="126"/>
    </row>
    <row r="312" spans="5:7" ht="16.5">
      <c r="E312" s="67"/>
      <c r="F312" s="67"/>
      <c r="G312" s="126"/>
    </row>
    <row r="313" spans="5:7" ht="16.5">
      <c r="E313" s="67"/>
      <c r="F313" s="67"/>
      <c r="G313" s="126"/>
    </row>
    <row r="314" spans="5:7" ht="16.5">
      <c r="E314" s="67"/>
      <c r="F314" s="67"/>
      <c r="G314" s="126"/>
    </row>
    <row r="315" spans="5:7" ht="16.5">
      <c r="E315" s="67"/>
      <c r="F315" s="67"/>
      <c r="G315" s="126"/>
    </row>
    <row r="316" spans="5:7" ht="16.5">
      <c r="E316" s="67"/>
      <c r="F316" s="67"/>
      <c r="G316" s="126"/>
    </row>
    <row r="317" spans="5:7" ht="16.5">
      <c r="E317" s="67"/>
      <c r="F317" s="67"/>
      <c r="G317" s="126"/>
    </row>
    <row r="318" spans="5:7" ht="16.5">
      <c r="E318" s="67"/>
      <c r="F318" s="67"/>
      <c r="G318" s="126"/>
    </row>
    <row r="319" spans="5:7" ht="16.5">
      <c r="E319" s="67"/>
      <c r="F319" s="67"/>
      <c r="G319" s="126"/>
    </row>
    <row r="320" spans="5:7" ht="16.5">
      <c r="E320" s="67"/>
      <c r="F320" s="67"/>
      <c r="G320" s="126"/>
    </row>
    <row r="321" spans="5:7" ht="16.5">
      <c r="E321" s="67"/>
      <c r="F321" s="67"/>
      <c r="G321" s="126"/>
    </row>
    <row r="322" spans="5:7" ht="16.5">
      <c r="E322" s="67"/>
      <c r="F322" s="67"/>
      <c r="G322" s="126"/>
    </row>
    <row r="323" spans="5:7" ht="16.5">
      <c r="E323" s="67"/>
      <c r="F323" s="67"/>
      <c r="G323" s="126"/>
    </row>
    <row r="324" spans="5:7" ht="16.5">
      <c r="E324" s="67"/>
      <c r="F324" s="67"/>
      <c r="G324" s="126"/>
    </row>
    <row r="325" spans="5:7" ht="16.5">
      <c r="E325" s="67"/>
      <c r="F325" s="67"/>
      <c r="G325" s="126"/>
    </row>
    <row r="326" spans="5:7" ht="16.5">
      <c r="E326" s="67"/>
      <c r="F326" s="67"/>
      <c r="G326" s="126"/>
    </row>
    <row r="327" spans="5:7" ht="16.5">
      <c r="E327" s="67"/>
      <c r="F327" s="67"/>
      <c r="G327" s="126"/>
    </row>
    <row r="328" spans="5:7" ht="16.5">
      <c r="E328" s="67"/>
      <c r="F328" s="67"/>
      <c r="G328" s="126"/>
    </row>
    <row r="329" spans="5:7" ht="16.5">
      <c r="E329" s="67"/>
      <c r="F329" s="67"/>
      <c r="G329" s="126"/>
    </row>
    <row r="330" spans="5:7" ht="16.5">
      <c r="E330" s="67"/>
      <c r="F330" s="67"/>
      <c r="G330" s="126"/>
    </row>
    <row r="331" spans="5:7" ht="16.5">
      <c r="E331" s="67"/>
      <c r="F331" s="67"/>
      <c r="G331" s="126"/>
    </row>
    <row r="332" spans="5:7" ht="16.5">
      <c r="E332" s="67"/>
      <c r="F332" s="67"/>
      <c r="G332" s="126"/>
    </row>
    <row r="333" spans="5:7" ht="16.5">
      <c r="E333" s="67"/>
      <c r="F333" s="67"/>
      <c r="G333" s="126"/>
    </row>
    <row r="334" spans="5:7" ht="16.5">
      <c r="E334" s="67"/>
      <c r="F334" s="67"/>
      <c r="G334" s="126"/>
    </row>
    <row r="335" spans="5:7" ht="16.5">
      <c r="E335" s="67"/>
      <c r="F335" s="67"/>
      <c r="G335" s="126"/>
    </row>
    <row r="336" spans="5:7" ht="16.5">
      <c r="E336" s="67"/>
      <c r="F336" s="67"/>
      <c r="G336" s="126"/>
    </row>
    <row r="337" spans="5:7" ht="16.5">
      <c r="E337" s="67"/>
      <c r="F337" s="67"/>
      <c r="G337" s="126"/>
    </row>
    <row r="338" spans="5:7" ht="16.5">
      <c r="E338" s="67"/>
      <c r="F338" s="67"/>
      <c r="G338" s="126"/>
    </row>
    <row r="339" spans="5:7" ht="16.5">
      <c r="E339" s="67"/>
      <c r="F339" s="67"/>
      <c r="G339" s="126"/>
    </row>
    <row r="340" spans="5:7" ht="16.5">
      <c r="E340" s="67"/>
      <c r="F340" s="67"/>
      <c r="G340" s="126"/>
    </row>
    <row r="341" spans="5:7" ht="16.5">
      <c r="E341" s="67"/>
      <c r="F341" s="67"/>
      <c r="G341" s="126"/>
    </row>
    <row r="342" spans="5:7" ht="16.5">
      <c r="E342" s="67"/>
      <c r="F342" s="67"/>
      <c r="G342" s="126"/>
    </row>
    <row r="343" spans="5:7" ht="16.5">
      <c r="E343" s="67"/>
      <c r="F343" s="67"/>
      <c r="G343" s="126"/>
    </row>
    <row r="344" spans="5:7" ht="16.5">
      <c r="E344" s="67"/>
      <c r="F344" s="67"/>
      <c r="G344" s="126"/>
    </row>
    <row r="345" spans="5:7" ht="16.5">
      <c r="E345" s="67"/>
      <c r="F345" s="67"/>
      <c r="G345" s="126"/>
    </row>
    <row r="346" spans="5:7" ht="16.5">
      <c r="E346" s="67"/>
      <c r="F346" s="67"/>
      <c r="G346" s="126"/>
    </row>
    <row r="347" spans="5:7" ht="16.5">
      <c r="E347" s="67"/>
      <c r="F347" s="67"/>
      <c r="G347" s="126"/>
    </row>
    <row r="348" spans="5:7" ht="16.5">
      <c r="E348" s="67"/>
      <c r="F348" s="67"/>
      <c r="G348" s="126"/>
    </row>
    <row r="349" spans="5:7" ht="16.5">
      <c r="E349" s="67"/>
      <c r="F349" s="67"/>
      <c r="G349" s="126"/>
    </row>
    <row r="350" spans="5:7" ht="16.5">
      <c r="E350" s="67"/>
      <c r="F350" s="67"/>
      <c r="G350" s="126"/>
    </row>
    <row r="351" spans="5:7" ht="16.5">
      <c r="E351" s="67"/>
      <c r="F351" s="67"/>
      <c r="G351" s="126"/>
    </row>
    <row r="352" spans="5:7" ht="16.5">
      <c r="E352" s="67"/>
      <c r="F352" s="67"/>
      <c r="G352" s="126"/>
    </row>
    <row r="353" spans="5:7" ht="16.5">
      <c r="E353" s="67"/>
      <c r="F353" s="67"/>
      <c r="G353" s="126"/>
    </row>
    <row r="354" spans="5:7" ht="16.5">
      <c r="E354" s="67"/>
      <c r="F354" s="67"/>
      <c r="G354" s="126"/>
    </row>
    <row r="355" spans="5:7" ht="16.5">
      <c r="E355" s="67"/>
      <c r="F355" s="67"/>
      <c r="G355" s="126"/>
    </row>
    <row r="356" spans="5:7" ht="16.5">
      <c r="E356" s="67"/>
      <c r="F356" s="67"/>
      <c r="G356" s="126"/>
    </row>
    <row r="357" spans="5:7" ht="16.5">
      <c r="E357" s="67"/>
      <c r="F357" s="67"/>
      <c r="G357" s="126"/>
    </row>
    <row r="358" spans="5:7" ht="16.5">
      <c r="E358" s="67"/>
      <c r="F358" s="67"/>
      <c r="G358" s="126"/>
    </row>
    <row r="359" spans="5:7" ht="16.5">
      <c r="E359" s="67"/>
      <c r="F359" s="67"/>
      <c r="G359" s="126"/>
    </row>
    <row r="360" spans="5:7" ht="16.5">
      <c r="E360" s="67"/>
      <c r="F360" s="67"/>
      <c r="G360" s="126"/>
    </row>
    <row r="361" spans="5:7" ht="16.5">
      <c r="E361" s="67"/>
      <c r="F361" s="67"/>
      <c r="G361" s="126"/>
    </row>
    <row r="362" spans="5:7" ht="16.5">
      <c r="E362" s="67"/>
      <c r="F362" s="67"/>
      <c r="G362" s="126"/>
    </row>
    <row r="363" spans="5:7" ht="16.5">
      <c r="E363" s="67"/>
      <c r="F363" s="67"/>
      <c r="G363" s="126"/>
    </row>
    <row r="364" spans="5:7" ht="16.5">
      <c r="E364" s="67"/>
      <c r="F364" s="67"/>
      <c r="G364" s="126"/>
    </row>
    <row r="365" spans="5:7" ht="16.5">
      <c r="E365" s="67"/>
      <c r="F365" s="67"/>
      <c r="G365" s="126"/>
    </row>
    <row r="366" spans="5:7" ht="16.5">
      <c r="E366" s="67"/>
      <c r="F366" s="67"/>
      <c r="G366" s="126"/>
    </row>
    <row r="367" spans="5:7" ht="16.5">
      <c r="E367" s="67"/>
      <c r="F367" s="67"/>
      <c r="G367" s="126"/>
    </row>
    <row r="368" spans="5:7" ht="16.5">
      <c r="E368" s="67"/>
      <c r="F368" s="67"/>
      <c r="G368" s="126"/>
    </row>
    <row r="369" spans="5:7" ht="16.5">
      <c r="E369" s="67"/>
      <c r="F369" s="67"/>
      <c r="G369" s="126"/>
    </row>
    <row r="370" spans="5:7" ht="16.5">
      <c r="E370" s="67"/>
      <c r="F370" s="67"/>
      <c r="G370" s="126"/>
    </row>
    <row r="371" spans="5:7" ht="16.5">
      <c r="E371" s="67"/>
      <c r="F371" s="67"/>
      <c r="G371" s="126"/>
    </row>
    <row r="372" spans="5:7" ht="16.5">
      <c r="E372" s="67"/>
      <c r="F372" s="67"/>
      <c r="G372" s="126"/>
    </row>
    <row r="373" spans="5:7" ht="16.5">
      <c r="E373" s="67"/>
      <c r="F373" s="67"/>
      <c r="G373" s="126"/>
    </row>
    <row r="374" spans="5:7" ht="16.5">
      <c r="E374" s="67"/>
      <c r="F374" s="67"/>
      <c r="G374" s="126"/>
    </row>
    <row r="375" spans="5:7" ht="16.5">
      <c r="E375" s="67"/>
      <c r="F375" s="67"/>
      <c r="G375" s="126"/>
    </row>
    <row r="376" spans="5:7" ht="16.5">
      <c r="E376" s="67"/>
      <c r="F376" s="67"/>
      <c r="G376" s="126"/>
    </row>
    <row r="377" spans="5:7" ht="16.5">
      <c r="E377" s="67"/>
      <c r="F377" s="67"/>
      <c r="G377" s="126"/>
    </row>
    <row r="378" spans="5:7" ht="16.5">
      <c r="E378" s="67"/>
      <c r="F378" s="67"/>
      <c r="G378" s="126"/>
    </row>
    <row r="379" spans="5:7" ht="16.5">
      <c r="E379" s="67"/>
      <c r="F379" s="67"/>
      <c r="G379" s="126"/>
    </row>
    <row r="380" spans="5:7" ht="16.5">
      <c r="E380" s="67"/>
      <c r="F380" s="67"/>
      <c r="G380" s="126"/>
    </row>
    <row r="381" spans="5:7" ht="16.5">
      <c r="E381" s="67"/>
      <c r="F381" s="67"/>
      <c r="G381" s="126"/>
    </row>
    <row r="382" spans="5:7" ht="16.5">
      <c r="E382" s="67"/>
      <c r="F382" s="67"/>
      <c r="G382" s="126"/>
    </row>
    <row r="383" spans="5:7" ht="16.5">
      <c r="E383" s="67"/>
      <c r="F383" s="67"/>
      <c r="G383" s="126"/>
    </row>
    <row r="384" spans="5:7" ht="16.5">
      <c r="E384" s="67"/>
      <c r="F384" s="67"/>
      <c r="G384" s="126"/>
    </row>
    <row r="385" spans="5:7" ht="16.5">
      <c r="E385" s="67"/>
      <c r="F385" s="67"/>
      <c r="G385" s="126"/>
    </row>
    <row r="386" spans="5:7" ht="16.5">
      <c r="E386" s="67"/>
      <c r="F386" s="67"/>
      <c r="G386" s="126"/>
    </row>
    <row r="387" spans="5:7" ht="16.5">
      <c r="E387" s="67"/>
      <c r="F387" s="67"/>
      <c r="G387" s="126"/>
    </row>
    <row r="388" spans="5:7" ht="16.5">
      <c r="E388" s="67"/>
      <c r="F388" s="67"/>
      <c r="G388" s="126"/>
    </row>
    <row r="389" spans="5:7" ht="16.5">
      <c r="E389" s="67"/>
      <c r="F389" s="67"/>
      <c r="G389" s="126"/>
    </row>
    <row r="390" spans="5:7" ht="16.5">
      <c r="E390" s="67"/>
      <c r="F390" s="67"/>
      <c r="G390" s="126"/>
    </row>
    <row r="391" spans="5:7" ht="16.5">
      <c r="E391" s="67"/>
      <c r="F391" s="67"/>
      <c r="G391" s="126"/>
    </row>
    <row r="392" spans="5:7" ht="16.5">
      <c r="E392" s="67"/>
      <c r="F392" s="67"/>
      <c r="G392" s="126"/>
    </row>
    <row r="393" spans="5:7" ht="16.5">
      <c r="E393" s="67"/>
      <c r="F393" s="67"/>
      <c r="G393" s="126"/>
    </row>
    <row r="394" spans="5:7" ht="16.5">
      <c r="E394" s="67"/>
      <c r="F394" s="67"/>
      <c r="G394" s="126"/>
    </row>
    <row r="395" spans="5:7" ht="16.5">
      <c r="E395" s="67"/>
      <c r="F395" s="67"/>
      <c r="G395" s="126"/>
    </row>
    <row r="396" spans="5:7" ht="16.5">
      <c r="E396" s="67"/>
      <c r="F396" s="67"/>
      <c r="G396" s="126"/>
    </row>
    <row r="397" spans="5:7" ht="16.5">
      <c r="E397" s="67"/>
      <c r="F397" s="67"/>
      <c r="G397" s="126"/>
    </row>
    <row r="398" spans="5:7" ht="16.5">
      <c r="E398" s="67"/>
      <c r="F398" s="67"/>
      <c r="G398" s="126"/>
    </row>
    <row r="399" spans="5:7" ht="16.5">
      <c r="E399" s="67"/>
      <c r="F399" s="67"/>
      <c r="G399" s="126"/>
    </row>
    <row r="400" spans="5:7" ht="16.5">
      <c r="E400" s="67"/>
      <c r="F400" s="67"/>
      <c r="G400" s="126"/>
    </row>
    <row r="401" spans="5:7" ht="16.5">
      <c r="E401" s="67"/>
      <c r="F401" s="67"/>
      <c r="G401" s="126"/>
    </row>
    <row r="402" spans="5:7" ht="16.5">
      <c r="E402" s="67"/>
      <c r="F402" s="67"/>
      <c r="G402" s="126"/>
    </row>
    <row r="403" spans="5:7" ht="16.5">
      <c r="E403" s="67"/>
      <c r="F403" s="67"/>
      <c r="G403" s="126"/>
    </row>
    <row r="404" spans="5:7" ht="16.5">
      <c r="E404" s="67"/>
      <c r="F404" s="67"/>
      <c r="G404" s="126"/>
    </row>
    <row r="405" spans="5:7" ht="16.5">
      <c r="E405" s="67"/>
      <c r="F405" s="67"/>
      <c r="G405" s="126"/>
    </row>
    <row r="406" spans="5:7" ht="16.5">
      <c r="E406" s="67"/>
      <c r="F406" s="67"/>
      <c r="G406" s="126"/>
    </row>
    <row r="407" spans="5:7" ht="16.5">
      <c r="E407" s="67"/>
      <c r="F407" s="67"/>
      <c r="G407" s="126"/>
    </row>
    <row r="408" spans="5:7" ht="16.5">
      <c r="E408" s="67"/>
      <c r="F408" s="67"/>
      <c r="G408" s="126"/>
    </row>
    <row r="409" spans="5:7" ht="16.5">
      <c r="E409" s="67"/>
      <c r="F409" s="67"/>
      <c r="G409" s="126"/>
    </row>
    <row r="410" spans="5:7" ht="16.5">
      <c r="E410" s="67"/>
      <c r="F410" s="67"/>
      <c r="G410" s="126"/>
    </row>
    <row r="411" spans="5:7" ht="16.5">
      <c r="E411" s="67"/>
      <c r="F411" s="67"/>
      <c r="G411" s="126"/>
    </row>
    <row r="412" spans="5:7" ht="16.5">
      <c r="E412" s="67"/>
      <c r="F412" s="67"/>
      <c r="G412" s="126"/>
    </row>
    <row r="413" spans="5:7" ht="16.5">
      <c r="E413" s="67"/>
      <c r="F413" s="67"/>
      <c r="G413" s="126"/>
    </row>
    <row r="414" spans="5:7" ht="16.5">
      <c r="E414" s="67"/>
      <c r="F414" s="67"/>
      <c r="G414" s="126"/>
    </row>
    <row r="415" spans="5:7" ht="16.5">
      <c r="E415" s="67"/>
      <c r="F415" s="67"/>
      <c r="G415" s="126"/>
    </row>
    <row r="416" spans="5:7" ht="16.5">
      <c r="E416" s="67"/>
      <c r="F416" s="67"/>
      <c r="G416" s="126"/>
    </row>
    <row r="417" spans="5:7" ht="16.5">
      <c r="E417" s="67"/>
      <c r="F417" s="67"/>
      <c r="G417" s="126"/>
    </row>
    <row r="418" spans="5:7" ht="16.5">
      <c r="E418" s="67"/>
      <c r="F418" s="67"/>
      <c r="G418" s="126"/>
    </row>
    <row r="419" spans="5:7" ht="16.5">
      <c r="E419" s="67"/>
      <c r="F419" s="67"/>
      <c r="G419" s="126"/>
    </row>
    <row r="420" spans="5:7" ht="16.5">
      <c r="E420" s="67"/>
      <c r="F420" s="67"/>
      <c r="G420" s="126"/>
    </row>
    <row r="421" spans="5:7" ht="16.5">
      <c r="E421" s="67"/>
      <c r="F421" s="67"/>
      <c r="G421" s="126"/>
    </row>
    <row r="422" spans="5:7" ht="16.5">
      <c r="E422" s="67"/>
      <c r="F422" s="67"/>
      <c r="G422" s="126"/>
    </row>
    <row r="423" spans="5:7" ht="16.5">
      <c r="E423" s="67"/>
      <c r="F423" s="67"/>
      <c r="G423" s="126"/>
    </row>
    <row r="424" spans="5:7" ht="16.5">
      <c r="E424" s="67"/>
      <c r="F424" s="67"/>
      <c r="G424" s="126"/>
    </row>
    <row r="425" spans="5:7" ht="16.5">
      <c r="E425" s="67"/>
      <c r="F425" s="67"/>
      <c r="G425" s="126"/>
    </row>
    <row r="426" spans="5:7" ht="16.5">
      <c r="E426" s="67"/>
      <c r="F426" s="67"/>
      <c r="G426" s="126"/>
    </row>
    <row r="427" spans="5:7" ht="16.5">
      <c r="E427" s="67"/>
      <c r="F427" s="67"/>
      <c r="G427" s="126"/>
    </row>
    <row r="428" spans="5:7" ht="16.5">
      <c r="E428" s="67"/>
      <c r="F428" s="67"/>
      <c r="G428" s="126"/>
    </row>
    <row r="429" spans="5:7" ht="16.5">
      <c r="E429" s="67"/>
      <c r="F429" s="67"/>
      <c r="G429" s="126"/>
    </row>
    <row r="430" spans="5:7" ht="16.5">
      <c r="E430" s="67"/>
      <c r="F430" s="67"/>
      <c r="G430" s="126"/>
    </row>
    <row r="431" spans="5:7" ht="16.5">
      <c r="E431" s="67"/>
      <c r="F431" s="67"/>
      <c r="G431" s="126"/>
    </row>
    <row r="432" spans="5:7" ht="16.5">
      <c r="E432" s="67"/>
      <c r="F432" s="67"/>
      <c r="G432" s="126"/>
    </row>
    <row r="433" spans="5:7" ht="16.5">
      <c r="E433" s="67"/>
      <c r="F433" s="67"/>
      <c r="G433" s="126"/>
    </row>
    <row r="434" spans="5:7" ht="16.5">
      <c r="E434" s="67"/>
      <c r="F434" s="67"/>
      <c r="G434" s="126"/>
    </row>
    <row r="435" spans="5:7" ht="16.5">
      <c r="E435" s="67"/>
      <c r="F435" s="67"/>
      <c r="G435" s="126"/>
    </row>
    <row r="436" spans="5:7" ht="16.5">
      <c r="E436" s="67"/>
      <c r="F436" s="67"/>
      <c r="G436" s="126"/>
    </row>
    <row r="437" spans="5:7" ht="16.5">
      <c r="E437" s="67"/>
      <c r="F437" s="67"/>
      <c r="G437" s="126"/>
    </row>
    <row r="438" spans="5:7" ht="16.5">
      <c r="E438" s="67"/>
      <c r="F438" s="67"/>
      <c r="G438" s="126"/>
    </row>
    <row r="439" spans="5:7" ht="16.5">
      <c r="E439" s="67"/>
      <c r="F439" s="67"/>
      <c r="G439" s="126"/>
    </row>
    <row r="440" spans="5:7" ht="16.5">
      <c r="E440" s="67"/>
      <c r="F440" s="67"/>
      <c r="G440" s="126"/>
    </row>
    <row r="441" spans="5:7" ht="16.5">
      <c r="E441" s="67"/>
      <c r="F441" s="67"/>
      <c r="G441" s="126"/>
    </row>
    <row r="442" spans="5:7" ht="16.5">
      <c r="E442" s="67"/>
      <c r="F442" s="67"/>
      <c r="G442" s="126"/>
    </row>
    <row r="443" spans="5:7" ht="16.5">
      <c r="E443" s="67"/>
      <c r="F443" s="67"/>
      <c r="G443" s="126"/>
    </row>
    <row r="444" spans="5:7" ht="16.5">
      <c r="E444" s="67"/>
      <c r="F444" s="67"/>
      <c r="G444" s="126"/>
    </row>
    <row r="445" spans="5:7" ht="16.5">
      <c r="E445" s="67"/>
      <c r="F445" s="67"/>
      <c r="G445" s="126"/>
    </row>
    <row r="446" spans="5:7" ht="16.5">
      <c r="E446" s="67"/>
      <c r="F446" s="67"/>
      <c r="G446" s="126"/>
    </row>
    <row r="447" spans="5:7" ht="16.5">
      <c r="E447" s="67"/>
      <c r="F447" s="67"/>
      <c r="G447" s="126"/>
    </row>
    <row r="448" spans="5:7" ht="16.5">
      <c r="E448" s="67"/>
      <c r="F448" s="67"/>
      <c r="G448" s="126"/>
    </row>
    <row r="449" spans="5:7" ht="16.5">
      <c r="E449" s="67"/>
      <c r="F449" s="67"/>
      <c r="G449" s="126"/>
    </row>
    <row r="450" spans="5:7" ht="16.5">
      <c r="E450" s="67"/>
      <c r="F450" s="67"/>
      <c r="G450" s="126"/>
    </row>
    <row r="451" spans="5:7" ht="16.5">
      <c r="E451" s="67"/>
      <c r="F451" s="67"/>
      <c r="G451" s="126"/>
    </row>
    <row r="452" spans="5:7" ht="16.5">
      <c r="E452" s="67"/>
      <c r="F452" s="67"/>
      <c r="G452" s="126"/>
    </row>
    <row r="453" spans="5:7" ht="16.5">
      <c r="E453" s="67"/>
      <c r="F453" s="67"/>
      <c r="G453" s="126"/>
    </row>
    <row r="454" spans="5:7" ht="16.5">
      <c r="E454" s="67"/>
      <c r="F454" s="67"/>
      <c r="G454" s="126"/>
    </row>
    <row r="455" spans="5:7" ht="16.5">
      <c r="E455" s="67"/>
      <c r="F455" s="67"/>
      <c r="G455" s="126"/>
    </row>
    <row r="456" spans="5:7" ht="16.5">
      <c r="E456" s="67"/>
      <c r="F456" s="67"/>
      <c r="G456" s="126"/>
    </row>
    <row r="457" spans="5:7" ht="16.5">
      <c r="E457" s="67"/>
      <c r="F457" s="67"/>
      <c r="G457" s="126"/>
    </row>
    <row r="458" spans="5:7" ht="16.5">
      <c r="E458" s="67"/>
      <c r="F458" s="67"/>
      <c r="G458" s="126"/>
    </row>
    <row r="459" spans="5:7" ht="16.5">
      <c r="E459" s="67"/>
      <c r="F459" s="67"/>
      <c r="G459" s="126"/>
    </row>
    <row r="460" spans="5:7" ht="16.5">
      <c r="E460" s="67"/>
      <c r="F460" s="67"/>
      <c r="G460" s="126"/>
    </row>
    <row r="461" spans="5:7" ht="16.5">
      <c r="E461" s="67"/>
      <c r="F461" s="67"/>
      <c r="G461" s="126"/>
    </row>
    <row r="462" spans="5:7" ht="16.5">
      <c r="E462" s="67"/>
      <c r="F462" s="67"/>
      <c r="G462" s="126"/>
    </row>
    <row r="463" spans="5:7" ht="16.5">
      <c r="E463" s="67"/>
      <c r="F463" s="67"/>
      <c r="G463" s="126"/>
    </row>
    <row r="464" spans="5:7" ht="16.5">
      <c r="E464" s="67"/>
      <c r="F464" s="67"/>
      <c r="G464" s="126"/>
    </row>
    <row r="465" spans="5:7" ht="16.5">
      <c r="E465" s="67"/>
      <c r="F465" s="67"/>
      <c r="G465" s="126"/>
    </row>
    <row r="466" spans="5:7" ht="16.5">
      <c r="E466" s="67"/>
      <c r="F466" s="67"/>
      <c r="G466" s="126"/>
    </row>
    <row r="467" spans="5:7" ht="16.5">
      <c r="E467" s="67"/>
      <c r="F467" s="67"/>
      <c r="G467" s="126"/>
    </row>
    <row r="468" spans="5:7" ht="16.5">
      <c r="E468" s="67"/>
      <c r="F468" s="67"/>
      <c r="G468" s="126"/>
    </row>
    <row r="469" spans="5:7" ht="16.5">
      <c r="E469" s="67"/>
      <c r="F469" s="67"/>
      <c r="G469" s="126"/>
    </row>
    <row r="470" spans="5:7" ht="16.5">
      <c r="E470" s="67"/>
      <c r="F470" s="67"/>
      <c r="G470" s="126"/>
    </row>
    <row r="471" spans="5:7" ht="16.5">
      <c r="E471" s="67"/>
      <c r="F471" s="67"/>
      <c r="G471" s="126"/>
    </row>
    <row r="472" spans="5:7" ht="16.5">
      <c r="E472" s="67"/>
      <c r="F472" s="67"/>
      <c r="G472" s="126"/>
    </row>
    <row r="473" spans="5:7" ht="16.5">
      <c r="E473" s="67"/>
      <c r="F473" s="67"/>
      <c r="G473" s="126"/>
    </row>
    <row r="474" spans="5:7" ht="16.5">
      <c r="E474" s="67"/>
      <c r="F474" s="67"/>
      <c r="G474" s="126"/>
    </row>
    <row r="475" spans="5:7" ht="16.5">
      <c r="E475" s="67"/>
      <c r="F475" s="67"/>
      <c r="G475" s="126"/>
    </row>
    <row r="476" spans="5:7" ht="16.5">
      <c r="E476" s="67"/>
      <c r="F476" s="67"/>
      <c r="G476" s="126"/>
    </row>
    <row r="477" spans="5:7" ht="16.5">
      <c r="E477" s="67"/>
      <c r="F477" s="67"/>
      <c r="G477" s="126"/>
    </row>
    <row r="478" spans="5:7" ht="16.5">
      <c r="E478" s="67"/>
      <c r="F478" s="67"/>
      <c r="G478" s="126"/>
    </row>
    <row r="479" spans="5:7" ht="16.5">
      <c r="E479" s="67"/>
      <c r="F479" s="67"/>
      <c r="G479" s="126"/>
    </row>
    <row r="480" spans="5:7" ht="16.5">
      <c r="E480" s="67"/>
      <c r="F480" s="67"/>
      <c r="G480" s="126"/>
    </row>
    <row r="481" spans="5:7" ht="16.5">
      <c r="E481" s="67"/>
      <c r="F481" s="67"/>
      <c r="G481" s="126"/>
    </row>
    <row r="482" spans="5:7" ht="16.5">
      <c r="E482" s="67"/>
      <c r="F482" s="67"/>
      <c r="G482" s="126"/>
    </row>
    <row r="483" spans="5:7" ht="16.5">
      <c r="E483" s="67"/>
      <c r="F483" s="67"/>
      <c r="G483" s="126"/>
    </row>
    <row r="484" spans="5:7" ht="16.5">
      <c r="E484" s="67"/>
      <c r="F484" s="67"/>
      <c r="G484" s="126"/>
    </row>
    <row r="485" spans="5:7" ht="16.5">
      <c r="E485" s="67"/>
      <c r="F485" s="67"/>
      <c r="G485" s="126"/>
    </row>
    <row r="486" spans="5:7" ht="16.5">
      <c r="E486" s="67"/>
      <c r="F486" s="67"/>
      <c r="G486" s="126"/>
    </row>
    <row r="487" spans="5:7" ht="16.5">
      <c r="E487" s="67"/>
      <c r="F487" s="67"/>
      <c r="G487" s="126"/>
    </row>
    <row r="488" spans="5:7" ht="16.5">
      <c r="E488" s="67"/>
      <c r="F488" s="67"/>
      <c r="G488" s="126"/>
    </row>
    <row r="489" spans="5:7" ht="16.5">
      <c r="E489" s="67"/>
      <c r="F489" s="67"/>
      <c r="G489" s="126"/>
    </row>
    <row r="490" spans="5:7" ht="16.5">
      <c r="E490" s="67"/>
      <c r="F490" s="67"/>
      <c r="G490" s="126"/>
    </row>
    <row r="491" spans="5:7" ht="16.5">
      <c r="E491" s="67"/>
      <c r="F491" s="67"/>
      <c r="G491" s="126"/>
    </row>
    <row r="492" spans="5:7" ht="16.5">
      <c r="E492" s="67"/>
      <c r="F492" s="67"/>
      <c r="G492" s="126"/>
    </row>
    <row r="493" spans="5:7" ht="16.5">
      <c r="E493" s="67"/>
      <c r="F493" s="67"/>
      <c r="G493" s="126"/>
    </row>
    <row r="494" spans="5:7" ht="16.5">
      <c r="E494" s="67"/>
      <c r="F494" s="67"/>
      <c r="G494" s="126"/>
    </row>
    <row r="495" spans="5:7" ht="16.5">
      <c r="E495" s="67"/>
      <c r="F495" s="67"/>
      <c r="G495" s="126"/>
    </row>
    <row r="496" spans="5:7" ht="16.5">
      <c r="E496" s="67"/>
      <c r="F496" s="67"/>
      <c r="G496" s="126"/>
    </row>
    <row r="497" spans="5:7" ht="16.5">
      <c r="E497" s="67"/>
      <c r="F497" s="67"/>
      <c r="G497" s="126"/>
    </row>
    <row r="498" spans="5:7" ht="16.5">
      <c r="E498" s="67"/>
      <c r="F498" s="67"/>
      <c r="G498" s="126"/>
    </row>
    <row r="499" spans="5:7" ht="16.5">
      <c r="E499" s="67"/>
      <c r="F499" s="67"/>
      <c r="G499" s="126"/>
    </row>
    <row r="500" spans="5:7" ht="16.5">
      <c r="E500" s="67"/>
      <c r="F500" s="67"/>
      <c r="G500" s="126"/>
    </row>
    <row r="501" spans="5:7" ht="16.5">
      <c r="E501" s="67"/>
      <c r="F501" s="67"/>
      <c r="G501" s="126"/>
    </row>
    <row r="502" spans="5:7" ht="16.5">
      <c r="E502" s="67"/>
      <c r="F502" s="67"/>
      <c r="G502" s="126"/>
    </row>
    <row r="503" spans="5:7" ht="16.5">
      <c r="E503" s="67"/>
      <c r="F503" s="67"/>
      <c r="G503" s="126"/>
    </row>
    <row r="504" spans="5:7" ht="16.5">
      <c r="E504" s="67"/>
      <c r="F504" s="67"/>
      <c r="G504" s="126"/>
    </row>
    <row r="505" spans="5:7" ht="16.5">
      <c r="E505" s="67"/>
      <c r="F505" s="67"/>
      <c r="G505" s="126"/>
    </row>
    <row r="506" spans="5:7" ht="16.5">
      <c r="E506" s="67"/>
      <c r="F506" s="67"/>
      <c r="G506" s="126"/>
    </row>
    <row r="507" spans="5:7" ht="16.5">
      <c r="E507" s="67"/>
      <c r="F507" s="67"/>
      <c r="G507" s="126"/>
    </row>
    <row r="508" spans="5:7" ht="16.5">
      <c r="E508" s="67"/>
      <c r="F508" s="67"/>
      <c r="G508" s="126"/>
    </row>
    <row r="509" spans="5:7" ht="16.5">
      <c r="E509" s="67"/>
      <c r="F509" s="67"/>
      <c r="G509" s="126"/>
    </row>
    <row r="510" spans="5:7" ht="16.5">
      <c r="E510" s="67"/>
      <c r="F510" s="67"/>
      <c r="G510" s="126"/>
    </row>
    <row r="511" spans="5:7" ht="16.5">
      <c r="E511" s="67"/>
      <c r="F511" s="67"/>
      <c r="G511" s="126"/>
    </row>
    <row r="512" spans="5:7" ht="16.5">
      <c r="E512" s="67"/>
      <c r="F512" s="67"/>
      <c r="G512" s="126"/>
    </row>
    <row r="513" spans="5:7" ht="16.5">
      <c r="E513" s="67"/>
      <c r="F513" s="67"/>
      <c r="G513" s="126"/>
    </row>
    <row r="514" spans="5:7" ht="16.5">
      <c r="E514" s="67"/>
      <c r="F514" s="67"/>
      <c r="G514" s="126"/>
    </row>
    <row r="515" spans="5:7" ht="16.5">
      <c r="E515" s="67"/>
      <c r="F515" s="67"/>
      <c r="G515" s="126"/>
    </row>
    <row r="516" spans="5:7" ht="16.5">
      <c r="E516" s="67"/>
      <c r="F516" s="67"/>
      <c r="G516" s="126"/>
    </row>
    <row r="517" spans="5:7" ht="16.5">
      <c r="E517" s="67"/>
      <c r="F517" s="67"/>
      <c r="G517" s="126"/>
    </row>
    <row r="518" spans="5:7" ht="16.5">
      <c r="E518" s="67"/>
      <c r="F518" s="67"/>
      <c r="G518" s="126"/>
    </row>
    <row r="519" spans="5:7" ht="16.5">
      <c r="E519" s="67"/>
      <c r="F519" s="67"/>
      <c r="G519" s="126"/>
    </row>
    <row r="520" spans="5:7" ht="16.5">
      <c r="E520" s="67"/>
      <c r="F520" s="67"/>
      <c r="G520" s="126"/>
    </row>
    <row r="521" spans="5:7" ht="16.5">
      <c r="E521" s="67"/>
      <c r="F521" s="67"/>
      <c r="G521" s="126"/>
    </row>
    <row r="522" spans="5:7" ht="16.5">
      <c r="E522" s="67"/>
      <c r="F522" s="67"/>
      <c r="G522" s="126"/>
    </row>
    <row r="523" spans="5:7" ht="16.5">
      <c r="E523" s="67"/>
      <c r="F523" s="67"/>
      <c r="G523" s="126"/>
    </row>
    <row r="524" spans="5:7" ht="16.5">
      <c r="E524" s="67"/>
      <c r="F524" s="67"/>
      <c r="G524" s="126"/>
    </row>
    <row r="525" spans="5:7" ht="16.5">
      <c r="E525" s="67"/>
      <c r="F525" s="67"/>
      <c r="G525" s="126"/>
    </row>
    <row r="526" spans="5:7" ht="16.5">
      <c r="E526" s="67"/>
      <c r="F526" s="67"/>
      <c r="G526" s="126"/>
    </row>
    <row r="527" spans="5:7" ht="16.5">
      <c r="E527" s="67"/>
      <c r="F527" s="67"/>
      <c r="G527" s="126"/>
    </row>
    <row r="528" spans="5:7" ht="16.5">
      <c r="E528" s="67"/>
      <c r="F528" s="67"/>
      <c r="G528" s="126"/>
    </row>
    <row r="529" spans="5:7" ht="16.5">
      <c r="E529" s="67"/>
      <c r="F529" s="67"/>
      <c r="G529" s="126"/>
    </row>
    <row r="530" spans="5:7" ht="16.5">
      <c r="E530" s="67"/>
      <c r="F530" s="67"/>
      <c r="G530" s="126"/>
    </row>
    <row r="531" spans="5:7" ht="16.5">
      <c r="E531" s="67"/>
      <c r="F531" s="67"/>
      <c r="G531" s="126"/>
    </row>
    <row r="532" spans="5:7" ht="16.5">
      <c r="E532" s="67"/>
      <c r="F532" s="67"/>
      <c r="G532" s="126"/>
    </row>
    <row r="533" spans="5:7" ht="16.5">
      <c r="E533" s="67"/>
      <c r="F533" s="67"/>
      <c r="G533" s="126"/>
    </row>
    <row r="534" spans="5:7" ht="16.5">
      <c r="E534" s="67"/>
      <c r="F534" s="67"/>
      <c r="G534" s="126"/>
    </row>
    <row r="535" spans="5:7" ht="16.5">
      <c r="E535" s="67"/>
      <c r="F535" s="67"/>
      <c r="G535" s="126"/>
    </row>
    <row r="536" spans="5:7" ht="16.5">
      <c r="E536" s="67"/>
      <c r="F536" s="67"/>
      <c r="G536" s="126"/>
    </row>
    <row r="537" spans="5:7" ht="16.5">
      <c r="E537" s="67"/>
      <c r="F537" s="67"/>
      <c r="G537" s="126"/>
    </row>
    <row r="538" spans="5:7" ht="16.5">
      <c r="E538" s="67"/>
      <c r="F538" s="67"/>
      <c r="G538" s="126"/>
    </row>
    <row r="539" spans="5:7" ht="16.5">
      <c r="E539" s="67"/>
      <c r="F539" s="67"/>
      <c r="G539" s="126"/>
    </row>
    <row r="540" spans="5:7" ht="16.5">
      <c r="E540" s="67"/>
      <c r="F540" s="67"/>
      <c r="G540" s="126"/>
    </row>
    <row r="541" spans="5:7" ht="16.5">
      <c r="E541" s="67"/>
      <c r="F541" s="67"/>
      <c r="G541" s="126"/>
    </row>
    <row r="542" spans="5:7" ht="16.5">
      <c r="E542" s="67"/>
      <c r="F542" s="67"/>
      <c r="G542" s="126"/>
    </row>
    <row r="543" spans="5:7" ht="16.5">
      <c r="E543" s="67"/>
      <c r="F543" s="67"/>
      <c r="G543" s="126"/>
    </row>
    <row r="544" spans="5:7" ht="16.5">
      <c r="E544" s="67"/>
      <c r="F544" s="67"/>
      <c r="G544" s="126"/>
    </row>
    <row r="545" spans="5:7" ht="16.5">
      <c r="E545" s="67"/>
      <c r="F545" s="67"/>
      <c r="G545" s="126"/>
    </row>
    <row r="546" spans="5:7" ht="16.5">
      <c r="E546" s="67"/>
      <c r="F546" s="67"/>
      <c r="G546" s="126"/>
    </row>
    <row r="547" spans="5:7" ht="16.5">
      <c r="E547" s="67"/>
      <c r="F547" s="67"/>
      <c r="G547" s="126"/>
    </row>
    <row r="548" spans="5:7" ht="16.5">
      <c r="E548" s="67"/>
      <c r="F548" s="67"/>
      <c r="G548" s="126"/>
    </row>
    <row r="549" spans="5:7" ht="16.5">
      <c r="E549" s="67"/>
      <c r="F549" s="67"/>
      <c r="G549" s="126"/>
    </row>
    <row r="550" spans="5:7" ht="16.5">
      <c r="E550" s="67"/>
      <c r="F550" s="67"/>
      <c r="G550" s="126"/>
    </row>
    <row r="551" spans="5:7" ht="16.5">
      <c r="E551" s="67"/>
      <c r="F551" s="67"/>
      <c r="G551" s="126"/>
    </row>
    <row r="552" spans="5:7" ht="16.5">
      <c r="E552" s="67"/>
      <c r="F552" s="67"/>
      <c r="G552" s="126"/>
    </row>
    <row r="553" spans="5:7" ht="16.5">
      <c r="E553" s="67"/>
      <c r="F553" s="67"/>
      <c r="G553" s="126"/>
    </row>
    <row r="554" spans="5:7" ht="16.5">
      <c r="E554" s="67"/>
      <c r="F554" s="67"/>
      <c r="G554" s="126"/>
    </row>
    <row r="555" spans="5:7" ht="16.5">
      <c r="E555" s="67"/>
      <c r="F555" s="67"/>
      <c r="G555" s="126"/>
    </row>
    <row r="556" spans="5:7" ht="16.5">
      <c r="E556" s="67"/>
      <c r="F556" s="67"/>
      <c r="G556" s="126"/>
    </row>
    <row r="557" spans="5:7" ht="16.5">
      <c r="E557" s="67"/>
      <c r="F557" s="67"/>
      <c r="G557" s="126"/>
    </row>
    <row r="558" spans="5:7" ht="16.5">
      <c r="E558" s="67"/>
      <c r="F558" s="67"/>
      <c r="G558" s="126"/>
    </row>
    <row r="559" spans="5:7" ht="16.5">
      <c r="E559" s="67"/>
      <c r="F559" s="67"/>
      <c r="G559" s="126"/>
    </row>
    <row r="560" spans="5:7" ht="16.5">
      <c r="E560" s="67"/>
      <c r="F560" s="67"/>
      <c r="G560" s="126"/>
    </row>
    <row r="561" spans="5:7" ht="16.5">
      <c r="E561" s="67"/>
      <c r="F561" s="67"/>
      <c r="G561" s="126"/>
    </row>
    <row r="562" spans="5:7" ht="16.5">
      <c r="E562" s="67"/>
      <c r="F562" s="67"/>
      <c r="G562" s="126"/>
    </row>
    <row r="563" spans="5:7" ht="16.5">
      <c r="E563" s="67"/>
      <c r="F563" s="67"/>
      <c r="G563" s="126"/>
    </row>
    <row r="564" spans="5:7" ht="16.5">
      <c r="E564" s="67"/>
      <c r="F564" s="67"/>
      <c r="G564" s="126"/>
    </row>
    <row r="565" spans="5:7" ht="16.5">
      <c r="E565" s="67"/>
      <c r="F565" s="67"/>
      <c r="G565" s="126"/>
    </row>
    <row r="566" spans="5:7" ht="16.5">
      <c r="E566" s="67"/>
      <c r="F566" s="67"/>
      <c r="G566" s="126"/>
    </row>
    <row r="567" spans="5:7" ht="16.5">
      <c r="E567" s="67"/>
      <c r="F567" s="67"/>
      <c r="G567" s="126"/>
    </row>
    <row r="568" spans="5:7" ht="16.5">
      <c r="E568" s="67"/>
      <c r="F568" s="67"/>
      <c r="G568" s="126"/>
    </row>
    <row r="569" spans="5:7" ht="16.5">
      <c r="E569" s="67"/>
      <c r="F569" s="67"/>
      <c r="G569" s="126"/>
    </row>
    <row r="570" spans="5:7" ht="16.5">
      <c r="E570" s="67"/>
      <c r="F570" s="67"/>
      <c r="G570" s="126"/>
    </row>
    <row r="571" spans="5:7" ht="16.5">
      <c r="E571" s="67"/>
      <c r="F571" s="67"/>
      <c r="G571" s="126"/>
    </row>
    <row r="572" spans="5:7" ht="16.5">
      <c r="E572" s="67"/>
      <c r="F572" s="67"/>
      <c r="G572" s="126"/>
    </row>
    <row r="573" spans="5:7" ht="16.5">
      <c r="E573" s="67"/>
      <c r="F573" s="67"/>
      <c r="G573" s="126"/>
    </row>
    <row r="574" spans="5:7" ht="16.5">
      <c r="E574" s="67"/>
      <c r="F574" s="67"/>
      <c r="G574" s="126"/>
    </row>
    <row r="575" spans="5:7" ht="16.5">
      <c r="E575" s="67"/>
      <c r="F575" s="67"/>
      <c r="G575" s="126"/>
    </row>
    <row r="576" spans="5:7" ht="16.5">
      <c r="E576" s="67"/>
      <c r="F576" s="67"/>
      <c r="G576" s="126"/>
    </row>
    <row r="577" spans="5:7" ht="16.5">
      <c r="E577" s="67"/>
      <c r="F577" s="67"/>
      <c r="G577" s="126"/>
    </row>
    <row r="578" spans="5:7" ht="16.5">
      <c r="E578" s="67"/>
      <c r="F578" s="67"/>
      <c r="G578" s="126"/>
    </row>
    <row r="579" spans="5:7" ht="16.5">
      <c r="E579" s="67"/>
      <c r="F579" s="67"/>
      <c r="G579" s="126"/>
    </row>
    <row r="580" spans="5:7" ht="16.5">
      <c r="E580" s="67"/>
      <c r="F580" s="67"/>
      <c r="G580" s="126"/>
    </row>
    <row r="581" spans="5:7" ht="16.5">
      <c r="E581" s="67"/>
      <c r="F581" s="67"/>
      <c r="G581" s="126"/>
    </row>
    <row r="582" spans="5:7" ht="16.5">
      <c r="E582" s="67"/>
      <c r="F582" s="67"/>
      <c r="G582" s="126"/>
    </row>
    <row r="583" spans="5:7" ht="16.5">
      <c r="E583" s="67"/>
      <c r="F583" s="67"/>
      <c r="G583" s="126"/>
    </row>
    <row r="584" spans="5:7" ht="16.5">
      <c r="E584" s="67"/>
      <c r="F584" s="67"/>
      <c r="G584" s="126"/>
    </row>
    <row r="585" spans="5:7" ht="16.5">
      <c r="E585" s="67"/>
      <c r="F585" s="67"/>
      <c r="G585" s="126"/>
    </row>
    <row r="586" spans="5:7" ht="16.5">
      <c r="E586" s="67"/>
      <c r="F586" s="67"/>
      <c r="G586" s="126"/>
    </row>
    <row r="587" spans="5:7" ht="16.5">
      <c r="E587" s="67"/>
      <c r="F587" s="67"/>
      <c r="G587" s="126"/>
    </row>
    <row r="588" spans="5:7" ht="16.5">
      <c r="E588" s="67"/>
      <c r="F588" s="67"/>
      <c r="G588" s="126"/>
    </row>
    <row r="589" spans="5:7" ht="16.5">
      <c r="E589" s="67"/>
      <c r="F589" s="67"/>
      <c r="G589" s="126"/>
    </row>
    <row r="590" spans="5:7" ht="16.5">
      <c r="E590" s="67"/>
      <c r="F590" s="67"/>
      <c r="G590" s="126"/>
    </row>
    <row r="591" spans="5:7" ht="16.5">
      <c r="E591" s="67"/>
      <c r="F591" s="67"/>
      <c r="G591" s="126"/>
    </row>
    <row r="592" spans="5:7" ht="16.5">
      <c r="E592" s="67"/>
      <c r="F592" s="67"/>
      <c r="G592" s="126"/>
    </row>
    <row r="593" spans="5:7" ht="16.5">
      <c r="E593" s="67"/>
      <c r="F593" s="67"/>
      <c r="G593" s="126"/>
    </row>
    <row r="594" spans="5:7" ht="16.5">
      <c r="E594" s="67"/>
      <c r="F594" s="67"/>
      <c r="G594" s="126"/>
    </row>
    <row r="595" spans="5:7" ht="16.5">
      <c r="E595" s="67"/>
      <c r="F595" s="67"/>
      <c r="G595" s="126"/>
    </row>
    <row r="596" spans="5:7" ht="16.5">
      <c r="E596" s="67"/>
      <c r="F596" s="67"/>
      <c r="G596" s="126"/>
    </row>
    <row r="597" spans="5:7" ht="16.5">
      <c r="E597" s="67"/>
      <c r="F597" s="67"/>
      <c r="G597" s="126"/>
    </row>
    <row r="598" spans="5:7" ht="16.5">
      <c r="E598" s="67"/>
      <c r="F598" s="67"/>
      <c r="G598" s="126"/>
    </row>
    <row r="599" spans="5:7" ht="16.5">
      <c r="E599" s="67"/>
      <c r="F599" s="67"/>
      <c r="G599" s="126"/>
    </row>
    <row r="600" spans="5:7" ht="16.5">
      <c r="E600" s="67"/>
      <c r="F600" s="67"/>
      <c r="G600" s="126"/>
    </row>
    <row r="601" spans="5:7" ht="16.5">
      <c r="E601" s="67"/>
      <c r="F601" s="67"/>
      <c r="G601" s="126"/>
    </row>
    <row r="602" spans="5:7" ht="16.5">
      <c r="E602" s="67"/>
      <c r="F602" s="67"/>
      <c r="G602" s="126"/>
    </row>
    <row r="603" spans="5:7" ht="16.5">
      <c r="E603" s="67"/>
      <c r="F603" s="67"/>
      <c r="G603" s="126"/>
    </row>
    <row r="604" spans="5:7" ht="16.5">
      <c r="E604" s="67"/>
      <c r="F604" s="67"/>
      <c r="G604" s="126"/>
    </row>
    <row r="605" spans="5:7" ht="16.5">
      <c r="E605" s="67"/>
      <c r="F605" s="67"/>
      <c r="G605" s="126"/>
    </row>
    <row r="606" spans="5:7" ht="16.5">
      <c r="E606" s="67"/>
      <c r="F606" s="67"/>
      <c r="G606" s="126"/>
    </row>
    <row r="607" spans="5:7" ht="16.5">
      <c r="E607" s="67"/>
      <c r="F607" s="67"/>
      <c r="G607" s="126"/>
    </row>
    <row r="608" spans="5:7" ht="16.5">
      <c r="E608" s="67"/>
      <c r="F608" s="67"/>
      <c r="G608" s="126"/>
    </row>
    <row r="609" spans="5:7" ht="16.5">
      <c r="E609" s="67"/>
      <c r="F609" s="67"/>
      <c r="G609" s="126"/>
    </row>
    <row r="610" spans="5:7" ht="16.5">
      <c r="E610" s="67"/>
      <c r="F610" s="67"/>
      <c r="G610" s="126"/>
    </row>
    <row r="611" spans="5:7" ht="16.5">
      <c r="E611" s="67"/>
      <c r="F611" s="67"/>
      <c r="G611" s="126"/>
    </row>
    <row r="612" spans="5:7" ht="16.5">
      <c r="E612" s="67"/>
      <c r="F612" s="67"/>
      <c r="G612" s="126"/>
    </row>
    <row r="613" spans="5:7" ht="16.5">
      <c r="E613" s="67"/>
      <c r="F613" s="67"/>
      <c r="G613" s="126"/>
    </row>
    <row r="614" spans="5:7" ht="16.5">
      <c r="E614" s="67"/>
      <c r="F614" s="67"/>
      <c r="G614" s="126"/>
    </row>
    <row r="615" spans="5:7" ht="16.5">
      <c r="E615" s="67"/>
      <c r="F615" s="67"/>
      <c r="G615" s="126"/>
    </row>
    <row r="616" spans="5:7" ht="16.5">
      <c r="E616" s="67"/>
      <c r="F616" s="67"/>
      <c r="G616" s="126"/>
    </row>
    <row r="617" spans="5:7" ht="16.5">
      <c r="E617" s="67"/>
      <c r="F617" s="67"/>
      <c r="G617" s="126"/>
    </row>
    <row r="618" spans="5:7" ht="16.5">
      <c r="E618" s="67"/>
      <c r="F618" s="67"/>
      <c r="G618" s="126"/>
    </row>
    <row r="619" spans="5:7" ht="16.5">
      <c r="E619" s="67"/>
      <c r="F619" s="67"/>
      <c r="G619" s="126"/>
    </row>
    <row r="620" spans="5:7" ht="16.5">
      <c r="E620" s="67"/>
      <c r="F620" s="67"/>
      <c r="G620" s="126"/>
    </row>
    <row r="621" spans="5:7" ht="16.5">
      <c r="E621" s="67"/>
      <c r="F621" s="67"/>
      <c r="G621" s="126"/>
    </row>
    <row r="622" spans="5:7" ht="16.5">
      <c r="E622" s="67"/>
      <c r="F622" s="67"/>
      <c r="G622" s="126"/>
    </row>
    <row r="623" spans="5:7" ht="16.5">
      <c r="E623" s="67"/>
      <c r="F623" s="67"/>
      <c r="G623" s="126"/>
    </row>
    <row r="624" spans="5:7" ht="16.5">
      <c r="E624" s="67"/>
      <c r="F624" s="67"/>
      <c r="G624" s="126"/>
    </row>
    <row r="625" spans="5:7" ht="16.5">
      <c r="E625" s="67"/>
      <c r="F625" s="67"/>
      <c r="G625" s="126"/>
    </row>
    <row r="626" spans="5:7" ht="16.5">
      <c r="E626" s="67"/>
      <c r="F626" s="67"/>
      <c r="G626" s="126"/>
    </row>
    <row r="627" spans="5:7" ht="16.5">
      <c r="E627" s="67"/>
      <c r="F627" s="67"/>
      <c r="G627" s="126"/>
    </row>
    <row r="628" spans="5:7" ht="16.5">
      <c r="E628" s="67"/>
      <c r="F628" s="67"/>
      <c r="G628" s="126"/>
    </row>
    <row r="629" spans="5:7" ht="16.5">
      <c r="E629" s="67"/>
      <c r="F629" s="67"/>
      <c r="G629" s="126"/>
    </row>
    <row r="630" spans="5:7" ht="16.5">
      <c r="E630" s="67"/>
      <c r="F630" s="67"/>
      <c r="G630" s="126"/>
    </row>
    <row r="631" spans="5:7" ht="16.5">
      <c r="E631" s="67"/>
      <c r="F631" s="67"/>
      <c r="G631" s="126"/>
    </row>
    <row r="632" spans="5:7" ht="16.5">
      <c r="E632" s="67"/>
      <c r="F632" s="67"/>
      <c r="G632" s="126"/>
    </row>
    <row r="633" spans="5:7" ht="16.5">
      <c r="E633" s="67"/>
      <c r="F633" s="67"/>
      <c r="G633" s="126"/>
    </row>
    <row r="634" spans="5:7" ht="16.5">
      <c r="E634" s="67"/>
      <c r="F634" s="67"/>
      <c r="G634" s="126"/>
    </row>
    <row r="635" spans="5:7" ht="16.5">
      <c r="E635" s="67"/>
      <c r="F635" s="67"/>
      <c r="G635" s="126"/>
    </row>
    <row r="636" spans="5:7" ht="16.5">
      <c r="E636" s="67"/>
      <c r="F636" s="67"/>
      <c r="G636" s="126"/>
    </row>
    <row r="637" spans="5:7" ht="16.5">
      <c r="E637" s="67"/>
      <c r="F637" s="67"/>
      <c r="G637" s="126"/>
    </row>
    <row r="638" spans="5:7" ht="16.5">
      <c r="E638" s="67"/>
      <c r="F638" s="67"/>
      <c r="G638" s="126"/>
    </row>
    <row r="639" spans="5:7" ht="16.5">
      <c r="E639" s="67"/>
      <c r="F639" s="67"/>
      <c r="G639" s="126"/>
    </row>
    <row r="640" spans="5:7" ht="16.5">
      <c r="E640" s="67"/>
      <c r="F640" s="67"/>
      <c r="G640" s="126"/>
    </row>
    <row r="641" spans="5:7" ht="16.5">
      <c r="E641" s="67"/>
      <c r="F641" s="67"/>
      <c r="G641" s="126"/>
    </row>
    <row r="642" spans="5:7" ht="16.5">
      <c r="E642" s="67"/>
      <c r="F642" s="67"/>
      <c r="G642" s="126"/>
    </row>
    <row r="643" spans="5:7" ht="16.5">
      <c r="E643" s="67"/>
      <c r="F643" s="67"/>
      <c r="G643" s="126"/>
    </row>
    <row r="644" spans="5:7" ht="16.5">
      <c r="E644" s="67"/>
      <c r="F644" s="67"/>
      <c r="G644" s="126"/>
    </row>
    <row r="645" spans="5:7" ht="16.5">
      <c r="E645" s="67"/>
      <c r="F645" s="67"/>
      <c r="G645" s="126"/>
    </row>
    <row r="646" spans="5:7" ht="16.5">
      <c r="E646" s="67"/>
      <c r="F646" s="67"/>
      <c r="G646" s="126"/>
    </row>
    <row r="647" spans="5:7" ht="16.5">
      <c r="E647" s="67"/>
      <c r="F647" s="67"/>
      <c r="G647" s="126"/>
    </row>
    <row r="648" spans="5:7" ht="16.5">
      <c r="E648" s="67"/>
      <c r="F648" s="67"/>
      <c r="G648" s="126"/>
    </row>
    <row r="649" spans="5:7" ht="16.5">
      <c r="E649" s="67"/>
      <c r="F649" s="67"/>
      <c r="G649" s="126"/>
    </row>
    <row r="650" spans="5:7" ht="16.5">
      <c r="E650" s="67"/>
      <c r="F650" s="67"/>
      <c r="G650" s="126"/>
    </row>
    <row r="651" spans="5:7" ht="16.5">
      <c r="E651" s="67"/>
      <c r="F651" s="67"/>
      <c r="G651" s="126"/>
    </row>
    <row r="652" spans="5:7" ht="16.5">
      <c r="E652" s="67"/>
      <c r="F652" s="67"/>
      <c r="G652" s="126"/>
    </row>
    <row r="653" spans="5:7" ht="16.5">
      <c r="E653" s="67"/>
      <c r="F653" s="67"/>
      <c r="G653" s="126"/>
    </row>
    <row r="654" spans="5:7" ht="16.5">
      <c r="E654" s="67"/>
      <c r="F654" s="67"/>
      <c r="G654" s="126"/>
    </row>
    <row r="655" spans="5:7" ht="16.5">
      <c r="E655" s="67"/>
      <c r="F655" s="67"/>
      <c r="G655" s="126"/>
    </row>
    <row r="656" spans="5:7" ht="16.5">
      <c r="E656" s="67"/>
      <c r="F656" s="67"/>
      <c r="G656" s="126"/>
    </row>
    <row r="657" spans="5:7" ht="16.5">
      <c r="E657" s="67"/>
      <c r="F657" s="67"/>
      <c r="G657" s="126"/>
    </row>
    <row r="658" spans="5:7" ht="16.5">
      <c r="E658" s="67"/>
      <c r="F658" s="67"/>
      <c r="G658" s="126"/>
    </row>
    <row r="659" spans="5:7" ht="16.5">
      <c r="E659" s="67"/>
      <c r="F659" s="67"/>
      <c r="G659" s="126"/>
    </row>
    <row r="660" spans="5:7" ht="16.5">
      <c r="E660" s="67"/>
      <c r="F660" s="67"/>
      <c r="G660" s="126"/>
    </row>
    <row r="661" spans="5:7" ht="16.5">
      <c r="E661" s="67"/>
      <c r="F661" s="67"/>
      <c r="G661" s="126"/>
    </row>
    <row r="662" spans="5:7" ht="16.5">
      <c r="E662" s="67"/>
      <c r="F662" s="67"/>
      <c r="G662" s="126"/>
    </row>
    <row r="663" spans="5:7" ht="16.5">
      <c r="E663" s="67"/>
      <c r="F663" s="67"/>
      <c r="G663" s="126"/>
    </row>
    <row r="664" spans="5:7" ht="16.5">
      <c r="E664" s="67"/>
      <c r="F664" s="67"/>
      <c r="G664" s="126"/>
    </row>
    <row r="665" spans="5:7" ht="16.5">
      <c r="E665" s="67"/>
      <c r="F665" s="67"/>
      <c r="G665" s="126"/>
    </row>
    <row r="666" spans="5:7" ht="16.5">
      <c r="E666" s="67"/>
      <c r="F666" s="67"/>
      <c r="G666" s="126"/>
    </row>
    <row r="667" spans="5:7" ht="16.5">
      <c r="E667" s="67"/>
      <c r="F667" s="67"/>
      <c r="G667" s="126"/>
    </row>
    <row r="668" spans="5:7" ht="16.5">
      <c r="E668" s="67"/>
      <c r="F668" s="67"/>
      <c r="G668" s="126"/>
    </row>
    <row r="669" spans="5:7" ht="16.5">
      <c r="E669" s="67"/>
      <c r="F669" s="67"/>
      <c r="G669" s="126"/>
    </row>
    <row r="670" spans="5:7" ht="16.5">
      <c r="E670" s="67"/>
      <c r="F670" s="67"/>
      <c r="G670" s="126"/>
    </row>
    <row r="671" spans="5:7" ht="16.5">
      <c r="E671" s="67"/>
      <c r="F671" s="67"/>
      <c r="G671" s="126"/>
    </row>
    <row r="672" spans="5:7" ht="16.5">
      <c r="E672" s="67"/>
      <c r="F672" s="67"/>
      <c r="G672" s="126"/>
    </row>
    <row r="673" spans="5:7" ht="16.5">
      <c r="E673" s="67"/>
      <c r="F673" s="67"/>
      <c r="G673" s="126"/>
    </row>
    <row r="674" spans="5:7" ht="16.5">
      <c r="E674" s="67"/>
      <c r="F674" s="67"/>
      <c r="G674" s="126"/>
    </row>
    <row r="675" spans="5:7" ht="16.5">
      <c r="E675" s="67"/>
      <c r="F675" s="67"/>
      <c r="G675" s="126"/>
    </row>
    <row r="676" spans="5:7" ht="16.5">
      <c r="E676" s="67"/>
      <c r="F676" s="67"/>
      <c r="G676" s="126"/>
    </row>
    <row r="677" spans="5:7" ht="16.5">
      <c r="E677" s="67"/>
      <c r="F677" s="67"/>
      <c r="G677" s="126"/>
    </row>
    <row r="678" spans="5:7" ht="16.5">
      <c r="E678" s="67"/>
      <c r="F678" s="67"/>
      <c r="G678" s="126"/>
    </row>
    <row r="679" spans="5:7" ht="16.5">
      <c r="E679" s="67"/>
      <c r="F679" s="67"/>
      <c r="G679" s="126"/>
    </row>
    <row r="680" spans="5:7" ht="16.5">
      <c r="E680" s="67"/>
      <c r="F680" s="67"/>
      <c r="G680" s="126"/>
    </row>
    <row r="681" spans="5:7" ht="16.5">
      <c r="E681" s="67"/>
      <c r="F681" s="67"/>
      <c r="G681" s="126"/>
    </row>
    <row r="682" spans="5:7" ht="16.5">
      <c r="E682" s="67"/>
      <c r="F682" s="67"/>
      <c r="G682" s="126"/>
    </row>
    <row r="683" spans="5:7" ht="16.5">
      <c r="E683" s="67"/>
      <c r="F683" s="67"/>
      <c r="G683" s="126"/>
    </row>
    <row r="684" spans="5:7" ht="16.5">
      <c r="E684" s="67"/>
      <c r="F684" s="67"/>
      <c r="G684" s="126"/>
    </row>
    <row r="685" spans="5:7" ht="16.5">
      <c r="E685" s="67"/>
      <c r="F685" s="67"/>
      <c r="G685" s="126"/>
    </row>
    <row r="686" spans="5:7" ht="16.5">
      <c r="E686" s="67"/>
      <c r="F686" s="67"/>
      <c r="G686" s="126"/>
    </row>
    <row r="687" spans="5:7" ht="16.5">
      <c r="E687" s="67"/>
      <c r="F687" s="67"/>
      <c r="G687" s="126"/>
    </row>
    <row r="688" spans="5:7" ht="16.5">
      <c r="E688" s="67"/>
      <c r="F688" s="67"/>
      <c r="G688" s="126"/>
    </row>
    <row r="689" spans="5:7" ht="16.5">
      <c r="E689" s="67"/>
      <c r="F689" s="67"/>
      <c r="G689" s="126"/>
    </row>
    <row r="690" spans="5:7" ht="16.5">
      <c r="E690" s="67"/>
      <c r="F690" s="67"/>
      <c r="G690" s="126"/>
    </row>
    <row r="691" spans="5:7" ht="16.5">
      <c r="E691" s="67"/>
      <c r="F691" s="67"/>
      <c r="G691" s="126"/>
    </row>
    <row r="692" spans="5:7" ht="16.5">
      <c r="E692" s="67"/>
      <c r="F692" s="67"/>
      <c r="G692" s="126"/>
    </row>
    <row r="693" spans="5:7" ht="16.5">
      <c r="E693" s="67"/>
      <c r="F693" s="67"/>
      <c r="G693" s="126"/>
    </row>
    <row r="694" spans="5:7" ht="16.5">
      <c r="E694" s="67"/>
      <c r="F694" s="67"/>
      <c r="G694" s="126"/>
    </row>
    <row r="695" spans="5:7" ht="16.5">
      <c r="E695" s="67"/>
      <c r="F695" s="67"/>
      <c r="G695" s="126"/>
    </row>
    <row r="696" spans="5:7" ht="16.5">
      <c r="E696" s="67"/>
      <c r="F696" s="67"/>
      <c r="G696" s="126"/>
    </row>
    <row r="697" spans="5:7" ht="16.5">
      <c r="E697" s="67"/>
      <c r="F697" s="67"/>
      <c r="G697" s="126"/>
    </row>
    <row r="698" spans="5:7" ht="16.5">
      <c r="E698" s="67"/>
      <c r="F698" s="67"/>
      <c r="G698" s="126"/>
    </row>
    <row r="699" spans="5:7" ht="16.5">
      <c r="E699" s="67"/>
      <c r="F699" s="67"/>
      <c r="G699" s="126"/>
    </row>
    <row r="700" spans="5:7" ht="16.5">
      <c r="E700" s="67"/>
      <c r="F700" s="67"/>
      <c r="G700" s="126"/>
    </row>
    <row r="701" spans="5:7" ht="16.5">
      <c r="E701" s="67"/>
      <c r="F701" s="67"/>
      <c r="G701" s="126"/>
    </row>
    <row r="702" spans="5:7" ht="16.5">
      <c r="E702" s="67"/>
      <c r="F702" s="67"/>
      <c r="G702" s="126"/>
    </row>
    <row r="703" spans="5:7" ht="16.5">
      <c r="E703" s="67"/>
      <c r="F703" s="67"/>
      <c r="G703" s="126"/>
    </row>
    <row r="704" spans="5:7" ht="16.5">
      <c r="E704" s="67"/>
      <c r="F704" s="67"/>
      <c r="G704" s="126"/>
    </row>
    <row r="705" spans="5:7" ht="16.5">
      <c r="E705" s="67"/>
      <c r="F705" s="67"/>
      <c r="G705" s="126"/>
    </row>
    <row r="706" spans="5:7" ht="16.5">
      <c r="E706" s="67"/>
      <c r="F706" s="67"/>
      <c r="G706" s="126"/>
    </row>
    <row r="707" spans="5:7" ht="16.5">
      <c r="E707" s="67"/>
      <c r="F707" s="67"/>
      <c r="G707" s="126"/>
    </row>
    <row r="708" spans="5:7" ht="16.5">
      <c r="E708" s="67"/>
      <c r="F708" s="67"/>
      <c r="G708" s="126"/>
    </row>
    <row r="709" spans="5:7" ht="16.5">
      <c r="E709" s="67"/>
      <c r="F709" s="67"/>
      <c r="G709" s="126"/>
    </row>
    <row r="710" spans="5:7" ht="16.5">
      <c r="E710" s="67"/>
      <c r="F710" s="67"/>
      <c r="G710" s="126"/>
    </row>
    <row r="711" spans="5:7" ht="16.5">
      <c r="E711" s="67"/>
      <c r="F711" s="67"/>
      <c r="G711" s="126"/>
    </row>
    <row r="712" spans="5:7" ht="16.5">
      <c r="E712" s="67"/>
      <c r="F712" s="67"/>
      <c r="G712" s="126"/>
    </row>
    <row r="713" spans="5:7" ht="16.5">
      <c r="E713" s="67"/>
      <c r="F713" s="67"/>
      <c r="G713" s="126"/>
    </row>
    <row r="714" spans="5:7" ht="16.5">
      <c r="E714" s="67"/>
      <c r="F714" s="67"/>
      <c r="G714" s="126"/>
    </row>
    <row r="715" spans="5:7" ht="16.5">
      <c r="E715" s="67"/>
      <c r="F715" s="67"/>
      <c r="G715" s="126"/>
    </row>
    <row r="716" spans="5:7" ht="16.5">
      <c r="E716" s="67"/>
      <c r="F716" s="67"/>
      <c r="G716" s="126"/>
    </row>
    <row r="717" spans="5:7" ht="16.5">
      <c r="E717" s="67"/>
      <c r="F717" s="67"/>
      <c r="G717" s="126"/>
    </row>
    <row r="718" spans="5:7" ht="16.5">
      <c r="E718" s="67"/>
      <c r="F718" s="67"/>
      <c r="G718" s="126"/>
    </row>
    <row r="719" spans="5:7" ht="16.5">
      <c r="E719" s="67"/>
      <c r="F719" s="67"/>
      <c r="G719" s="126"/>
    </row>
    <row r="720" spans="5:7" ht="16.5">
      <c r="E720" s="67"/>
      <c r="F720" s="67"/>
      <c r="G720" s="126"/>
    </row>
    <row r="721" spans="5:7" ht="16.5">
      <c r="E721" s="67"/>
      <c r="F721" s="67"/>
      <c r="G721" s="126"/>
    </row>
    <row r="722" spans="5:7" ht="16.5">
      <c r="E722" s="67"/>
      <c r="F722" s="67"/>
      <c r="G722" s="126"/>
    </row>
    <row r="723" spans="5:7" ht="16.5">
      <c r="E723" s="67"/>
      <c r="F723" s="67"/>
      <c r="G723" s="126"/>
    </row>
    <row r="724" spans="5:7" ht="16.5">
      <c r="E724" s="67"/>
      <c r="F724" s="67"/>
      <c r="G724" s="126"/>
    </row>
    <row r="725" spans="5:7" ht="16.5">
      <c r="E725" s="67"/>
      <c r="F725" s="67"/>
      <c r="G725" s="126"/>
    </row>
    <row r="726" spans="5:7" ht="16.5">
      <c r="E726" s="67"/>
      <c r="F726" s="67"/>
      <c r="G726" s="126"/>
    </row>
    <row r="727" spans="5:7" ht="16.5">
      <c r="E727" s="67"/>
      <c r="F727" s="67"/>
      <c r="G727" s="126"/>
    </row>
    <row r="728" spans="5:7" ht="16.5">
      <c r="E728" s="67"/>
      <c r="F728" s="67"/>
      <c r="G728" s="126"/>
    </row>
    <row r="729" spans="5:7" ht="16.5">
      <c r="E729" s="67"/>
      <c r="F729" s="67"/>
      <c r="G729" s="126"/>
    </row>
    <row r="730" spans="5:7" ht="16.5">
      <c r="E730" s="67"/>
      <c r="F730" s="67"/>
      <c r="G730" s="126"/>
    </row>
    <row r="731" spans="5:7" ht="16.5">
      <c r="E731" s="67"/>
      <c r="F731" s="67"/>
      <c r="G731" s="126"/>
    </row>
    <row r="732" spans="5:7" ht="16.5">
      <c r="E732" s="67"/>
      <c r="F732" s="67"/>
      <c r="G732" s="126"/>
    </row>
    <row r="733" spans="5:7" ht="16.5">
      <c r="E733" s="67"/>
      <c r="F733" s="67"/>
      <c r="G733" s="126"/>
    </row>
    <row r="734" spans="5:7" ht="16.5">
      <c r="E734" s="67"/>
      <c r="F734" s="67"/>
      <c r="G734" s="126"/>
    </row>
    <row r="735" spans="5:7" ht="16.5">
      <c r="E735" s="67"/>
      <c r="F735" s="67"/>
      <c r="G735" s="126"/>
    </row>
    <row r="736" spans="5:7" ht="16.5">
      <c r="E736" s="67"/>
      <c r="F736" s="67"/>
      <c r="G736" s="126"/>
    </row>
    <row r="737" spans="5:7" ht="16.5">
      <c r="E737" s="67"/>
      <c r="F737" s="67"/>
      <c r="G737" s="126"/>
    </row>
    <row r="738" spans="5:7" ht="16.5">
      <c r="E738" s="67"/>
      <c r="F738" s="67"/>
      <c r="G738" s="126"/>
    </row>
    <row r="739" spans="5:7" ht="16.5">
      <c r="E739" s="67"/>
      <c r="F739" s="67"/>
      <c r="G739" s="126"/>
    </row>
    <row r="740" spans="5:7" ht="16.5">
      <c r="E740" s="67"/>
      <c r="F740" s="67"/>
      <c r="G740" s="126"/>
    </row>
    <row r="741" spans="5:7" ht="16.5">
      <c r="E741" s="67"/>
      <c r="F741" s="67"/>
      <c r="G741" s="126"/>
    </row>
    <row r="742" spans="5:7" ht="16.5">
      <c r="E742" s="67"/>
      <c r="F742" s="67"/>
      <c r="G742" s="126"/>
    </row>
    <row r="743" spans="5:7" ht="16.5">
      <c r="E743" s="67"/>
      <c r="F743" s="67"/>
      <c r="G743" s="126"/>
    </row>
    <row r="744" spans="5:7" ht="16.5">
      <c r="E744" s="67"/>
      <c r="F744" s="67"/>
      <c r="G744" s="126"/>
    </row>
    <row r="745" spans="5:7" ht="16.5">
      <c r="E745" s="67"/>
      <c r="F745" s="67"/>
      <c r="G745" s="126"/>
    </row>
    <row r="746" spans="5:7" ht="16.5">
      <c r="E746" s="67"/>
      <c r="F746" s="67"/>
      <c r="G746" s="126"/>
    </row>
    <row r="747" spans="5:7" ht="16.5">
      <c r="E747" s="67"/>
      <c r="F747" s="67"/>
      <c r="G747" s="126"/>
    </row>
    <row r="748" spans="5:7" ht="16.5">
      <c r="E748" s="67"/>
      <c r="F748" s="67"/>
      <c r="G748" s="126"/>
    </row>
    <row r="749" spans="5:7" ht="16.5">
      <c r="E749" s="67"/>
      <c r="F749" s="67"/>
      <c r="G749" s="126"/>
    </row>
    <row r="750" spans="5:7" ht="16.5">
      <c r="E750" s="67"/>
      <c r="F750" s="67"/>
      <c r="G750" s="126"/>
    </row>
    <row r="751" spans="5:7" ht="16.5">
      <c r="E751" s="67"/>
      <c r="F751" s="67"/>
      <c r="G751" s="126"/>
    </row>
    <row r="752" spans="5:7" ht="16.5">
      <c r="E752" s="67"/>
      <c r="F752" s="67"/>
      <c r="G752" s="126"/>
    </row>
    <row r="753" spans="5:7" ht="16.5">
      <c r="E753" s="67"/>
      <c r="F753" s="67"/>
      <c r="G753" s="126"/>
    </row>
    <row r="754" spans="5:7" ht="16.5">
      <c r="E754" s="67"/>
      <c r="F754" s="67"/>
      <c r="G754" s="126"/>
    </row>
    <row r="755" spans="5:7" ht="16.5">
      <c r="E755" s="67"/>
      <c r="F755" s="67"/>
      <c r="G755" s="126"/>
    </row>
    <row r="756" spans="5:7" ht="16.5">
      <c r="E756" s="67"/>
      <c r="F756" s="67"/>
      <c r="G756" s="126"/>
    </row>
    <row r="757" spans="5:7" ht="16.5">
      <c r="E757" s="67"/>
      <c r="F757" s="67"/>
      <c r="G757" s="126"/>
    </row>
    <row r="758" spans="5:7" ht="16.5">
      <c r="E758" s="67"/>
      <c r="F758" s="67"/>
      <c r="G758" s="126"/>
    </row>
    <row r="759" spans="5:7" ht="16.5">
      <c r="E759" s="67"/>
      <c r="F759" s="67"/>
      <c r="G759" s="126"/>
    </row>
    <row r="760" spans="5:7" ht="16.5">
      <c r="E760" s="67"/>
      <c r="F760" s="67"/>
      <c r="G760" s="126"/>
    </row>
    <row r="761" spans="5:7" ht="16.5">
      <c r="E761" s="67"/>
      <c r="F761" s="67"/>
      <c r="G761" s="126"/>
    </row>
    <row r="762" spans="5:7" ht="16.5">
      <c r="E762" s="67"/>
      <c r="F762" s="67"/>
      <c r="G762" s="126"/>
    </row>
    <row r="763" spans="5:7" ht="16.5">
      <c r="E763" s="67"/>
      <c r="F763" s="67"/>
      <c r="G763" s="126"/>
    </row>
    <row r="764" spans="5:7" ht="16.5">
      <c r="E764" s="67"/>
      <c r="F764" s="67"/>
      <c r="G764" s="126"/>
    </row>
    <row r="765" spans="5:7" ht="16.5">
      <c r="E765" s="67"/>
      <c r="F765" s="67"/>
      <c r="G765" s="126"/>
    </row>
    <row r="766" spans="5:7" ht="16.5">
      <c r="E766" s="67"/>
      <c r="F766" s="67"/>
      <c r="G766" s="126"/>
    </row>
    <row r="767" spans="5:7" ht="16.5">
      <c r="E767" s="67"/>
      <c r="F767" s="67"/>
      <c r="G767" s="126"/>
    </row>
    <row r="768" spans="5:7" ht="16.5">
      <c r="E768" s="67"/>
      <c r="F768" s="67"/>
      <c r="G768" s="126"/>
    </row>
    <row r="769" spans="5:7" ht="16.5">
      <c r="E769" s="67"/>
      <c r="F769" s="67"/>
      <c r="G769" s="126"/>
    </row>
  </sheetData>
  <mergeCells count="139">
    <mergeCell ref="C103:D103"/>
    <mergeCell ref="C86:D86"/>
    <mergeCell ref="C149:D149"/>
    <mergeCell ref="C143:D143"/>
    <mergeCell ref="C144:D144"/>
    <mergeCell ref="C145:D145"/>
    <mergeCell ref="C146:D146"/>
    <mergeCell ref="C142:D142"/>
    <mergeCell ref="A140:D140"/>
    <mergeCell ref="C147:D147"/>
    <mergeCell ref="C148:D148"/>
    <mergeCell ref="C137:D137"/>
    <mergeCell ref="C138:D138"/>
    <mergeCell ref="C139:D139"/>
    <mergeCell ref="C141:D141"/>
    <mergeCell ref="C134:D134"/>
    <mergeCell ref="A131:D131"/>
    <mergeCell ref="C135:D135"/>
    <mergeCell ref="C136:D136"/>
    <mergeCell ref="C129:D129"/>
    <mergeCell ref="C130:D130"/>
    <mergeCell ref="C132:D132"/>
    <mergeCell ref="C133:D133"/>
    <mergeCell ref="C125:D125"/>
    <mergeCell ref="C126:D126"/>
    <mergeCell ref="C127:D127"/>
    <mergeCell ref="C128:D128"/>
    <mergeCell ref="C120:D120"/>
    <mergeCell ref="C121:D121"/>
    <mergeCell ref="C123:D123"/>
    <mergeCell ref="C124:D124"/>
    <mergeCell ref="A122:D122"/>
    <mergeCell ref="C116:D116"/>
    <mergeCell ref="C117:D117"/>
    <mergeCell ref="C118:D118"/>
    <mergeCell ref="C119:D119"/>
    <mergeCell ref="C114:D114"/>
    <mergeCell ref="C107:D107"/>
    <mergeCell ref="C108:D108"/>
    <mergeCell ref="C109:D109"/>
    <mergeCell ref="C110:D110"/>
    <mergeCell ref="C115:D115"/>
    <mergeCell ref="C96:D96"/>
    <mergeCell ref="A101:D101"/>
    <mergeCell ref="C105:D105"/>
    <mergeCell ref="C106:D106"/>
    <mergeCell ref="A99:D99"/>
    <mergeCell ref="A104:D104"/>
    <mergeCell ref="C111:D111"/>
    <mergeCell ref="A113:D113"/>
    <mergeCell ref="C112:D112"/>
    <mergeCell ref="C85:D85"/>
    <mergeCell ref="C87:D87"/>
    <mergeCell ref="C102:D102"/>
    <mergeCell ref="A84:D84"/>
    <mergeCell ref="C100:D100"/>
    <mergeCell ref="C89:D89"/>
    <mergeCell ref="C91:D91"/>
    <mergeCell ref="A88:D88"/>
    <mergeCell ref="C98:D98"/>
    <mergeCell ref="C93:D93"/>
    <mergeCell ref="C61:D61"/>
    <mergeCell ref="C63:D63"/>
    <mergeCell ref="C59:D59"/>
    <mergeCell ref="C83:D83"/>
    <mergeCell ref="C67:D67"/>
    <mergeCell ref="C70:D70"/>
    <mergeCell ref="C71:D71"/>
    <mergeCell ref="A68:D68"/>
    <mergeCell ref="C76:D76"/>
    <mergeCell ref="C78:D78"/>
    <mergeCell ref="A92:D92"/>
    <mergeCell ref="C55:D55"/>
    <mergeCell ref="C56:D56"/>
    <mergeCell ref="A95:D95"/>
    <mergeCell ref="C82:D82"/>
    <mergeCell ref="A90:D90"/>
    <mergeCell ref="C65:D65"/>
    <mergeCell ref="A81:D81"/>
    <mergeCell ref="A64:D64"/>
    <mergeCell ref="C66:D66"/>
    <mergeCell ref="C73:D73"/>
    <mergeCell ref="A97:D97"/>
    <mergeCell ref="C80:D80"/>
    <mergeCell ref="A45:D45"/>
    <mergeCell ref="A51:D51"/>
    <mergeCell ref="A57:D57"/>
    <mergeCell ref="A60:D60"/>
    <mergeCell ref="C50:D50"/>
    <mergeCell ref="A72:D72"/>
    <mergeCell ref="A75:D75"/>
    <mergeCell ref="C44:D44"/>
    <mergeCell ref="A37:D37"/>
    <mergeCell ref="A39:D39"/>
    <mergeCell ref="A41:D41"/>
    <mergeCell ref="A43:D43"/>
    <mergeCell ref="C38:D38"/>
    <mergeCell ref="C42:D42"/>
    <mergeCell ref="C40:D40"/>
    <mergeCell ref="C79:D79"/>
    <mergeCell ref="C74:D74"/>
    <mergeCell ref="C46:D46"/>
    <mergeCell ref="C47:D47"/>
    <mergeCell ref="C48:D48"/>
    <mergeCell ref="C49:D49"/>
    <mergeCell ref="C69:D69"/>
    <mergeCell ref="C58:D58"/>
    <mergeCell ref="C52:D52"/>
    <mergeCell ref="C53:D53"/>
    <mergeCell ref="A22:D22"/>
    <mergeCell ref="A24:D24"/>
    <mergeCell ref="C32:D32"/>
    <mergeCell ref="A30:D30"/>
    <mergeCell ref="C31:D31"/>
    <mergeCell ref="C29:D29"/>
    <mergeCell ref="C23:D23"/>
    <mergeCell ref="C25:D25"/>
    <mergeCell ref="C26:D26"/>
    <mergeCell ref="C27:D27"/>
    <mergeCell ref="A35:D35"/>
    <mergeCell ref="A10:E10"/>
    <mergeCell ref="C11:D11"/>
    <mergeCell ref="A12:D12"/>
    <mergeCell ref="C18:D18"/>
    <mergeCell ref="C13:D13"/>
    <mergeCell ref="C14:D14"/>
    <mergeCell ref="C16:D16"/>
    <mergeCell ref="C17:D17"/>
    <mergeCell ref="C15:D15"/>
    <mergeCell ref="C62:D62"/>
    <mergeCell ref="C77:D77"/>
    <mergeCell ref="C94:D94"/>
    <mergeCell ref="C19:D19"/>
    <mergeCell ref="C21:D21"/>
    <mergeCell ref="A20:D20"/>
    <mergeCell ref="C28:D28"/>
    <mergeCell ref="A33:D33"/>
    <mergeCell ref="C34:D34"/>
    <mergeCell ref="C36:D36"/>
  </mergeCells>
  <printOptions/>
  <pageMargins left="0.7874015748031497" right="0" top="0" bottom="0" header="0.5118110236220472" footer="0.5118110236220472"/>
  <pageSetup horizontalDpi="300" verticalDpi="300" orientation="portrait" paperSize="9" scale="84" r:id="rId1"/>
  <rowBreaks count="2" manualBreakCount="2">
    <brk id="50" max="5" man="1"/>
    <brk id="1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2006-07-20T08:04:28Z</cp:lastPrinted>
  <dcterms:created xsi:type="dcterms:W3CDTF">2004-11-28T14:17:07Z</dcterms:created>
  <dcterms:modified xsi:type="dcterms:W3CDTF">2006-07-20T08:04:48Z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