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постан. уточн.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<sst xmlns="http://schemas.openxmlformats.org/spreadsheetml/2006/main" count="241" uniqueCount="112">
  <si>
    <t>№ п/п</t>
  </si>
  <si>
    <t>Адрес многоквартирного дома</t>
  </si>
  <si>
    <t>Год ввода в эксплуатацию</t>
  </si>
  <si>
    <t>Общая площадь помещений, кв.м</t>
  </si>
  <si>
    <t>в том числе за счет средств</t>
  </si>
  <si>
    <t xml:space="preserve">всего </t>
  </si>
  <si>
    <t>за счет средств Фонда</t>
  </si>
  <si>
    <t>бюджета субъекта Российской Федерации</t>
  </si>
  <si>
    <t>предусмотренные в местном бюджете  на долевое финансирование</t>
  </si>
  <si>
    <t>ТСЖ, других кооперативов либо собственников помещений в МКД</t>
  </si>
  <si>
    <t>Ремонт крыши, 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</si>
  <si>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ремонт внутридомовых инженерных систем</t>
  </si>
  <si>
    <t xml:space="preserve"> Ремонт внутридомовых инженерных систем</t>
  </si>
  <si>
    <t xml:space="preserve"> Утепление и ремонт  фасада, ремонт внутридомовых инженерных систем,  ремонт подвальных помещений</t>
  </si>
  <si>
    <t>Ремонт  внутридомовых инженерных систем,  ремонт подвальных помещений</t>
  </si>
  <si>
    <t>Ремонт крыши, утепление и ремонт  фасада,   ремонт подвальных помещений</t>
  </si>
  <si>
    <t>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</si>
  <si>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 ремонт подвальных помещений</t>
  </si>
  <si>
    <t>Ремонт крыши, утепление и ремонт  фасада</t>
  </si>
  <si>
    <t xml:space="preserve"> Утепление и ремонт  фасада, ремонт внутридомовых инженерных систем</t>
  </si>
  <si>
    <t xml:space="preserve"> Утепление и ремонт  фасада</t>
  </si>
  <si>
    <t>Ремонт крыши,  ремонт внутридомовых инженерных систем,  ремонт подвальных помещений</t>
  </si>
  <si>
    <t>Утепление и ремонт  фасада</t>
  </si>
  <si>
    <t>Ремонт внутридомовых инженерных систем</t>
  </si>
  <si>
    <t>Ремонт внутридомовых инженерных систем,  ремонт подвальных помещений</t>
  </si>
  <si>
    <t>Утепление и ремонт  фасада, ремонт внутридомовых инженерных систем</t>
  </si>
  <si>
    <t>Ремонт  внутридомовых инженерных систем</t>
  </si>
  <si>
    <t xml:space="preserve"> пер Загородный, д.14-16</t>
  </si>
  <si>
    <t xml:space="preserve"> пер Радищева, д.12-14</t>
  </si>
  <si>
    <t>пр-кт Калинина, д.59-63</t>
  </si>
  <si>
    <t xml:space="preserve"> пр-кт Победы, д.52</t>
  </si>
  <si>
    <t>пр-кт Советский, д.173</t>
  </si>
  <si>
    <t xml:space="preserve"> проезд Дзержинского, д.6-12</t>
  </si>
  <si>
    <t>туп Зоологический, д.1</t>
  </si>
  <si>
    <t xml:space="preserve"> ул Аллея Смелых, д.10-22</t>
  </si>
  <si>
    <t xml:space="preserve"> ул Аллея Смелых, д.86а</t>
  </si>
  <si>
    <t xml:space="preserve"> ул Баумана, д.40-42</t>
  </si>
  <si>
    <t xml:space="preserve"> ул Беговая, д.14-16</t>
  </si>
  <si>
    <t xml:space="preserve"> ул Береговая, д.14</t>
  </si>
  <si>
    <t xml:space="preserve"> ул Больничная, д.28</t>
  </si>
  <si>
    <t xml:space="preserve"> ул Бородинская, д.12-14</t>
  </si>
  <si>
    <t xml:space="preserve"> ул Верхнеозерная, д.22</t>
  </si>
  <si>
    <t xml:space="preserve"> ул Воздушная, д.83</t>
  </si>
  <si>
    <t xml:space="preserve"> ул Волочаевская, д.36</t>
  </si>
  <si>
    <t xml:space="preserve"> ул Глинки, д.18-20</t>
  </si>
  <si>
    <t xml:space="preserve"> ул Гоголя, д.3</t>
  </si>
  <si>
    <t xml:space="preserve"> ул Заводская, д.8</t>
  </si>
  <si>
    <t xml:space="preserve"> ул К.Заслонова, д.29</t>
  </si>
  <si>
    <t xml:space="preserve"> ул Камская, д.41</t>
  </si>
  <si>
    <t>ул Каштановая Аллея, д.12</t>
  </si>
  <si>
    <t xml:space="preserve"> ул Каштановая Аллея, д.33</t>
  </si>
  <si>
    <t xml:space="preserve"> ул Каштановая Аллея, д.57</t>
  </si>
  <si>
    <t xml:space="preserve"> ул Киевская, д.93</t>
  </si>
  <si>
    <t xml:space="preserve"> ул Книжная, д.10</t>
  </si>
  <si>
    <t xml:space="preserve"> ул Колесная, д.20-22</t>
  </si>
  <si>
    <t xml:space="preserve"> ул Красная, д.12-14</t>
  </si>
  <si>
    <t xml:space="preserve"> ул Красная, д.20-22</t>
  </si>
  <si>
    <t xml:space="preserve"> ул Красная, д.230-234</t>
  </si>
  <si>
    <t xml:space="preserve"> ул Краснодонская, д.8</t>
  </si>
  <si>
    <t>ул Красносельская, д.42</t>
  </si>
  <si>
    <t xml:space="preserve"> ул Красносельская, д.44</t>
  </si>
  <si>
    <t xml:space="preserve"> ул Л.Голикова, д.5а</t>
  </si>
  <si>
    <t>ул Ленинградская, д.53</t>
  </si>
  <si>
    <t xml:space="preserve"> ул Лесная, д.83-85</t>
  </si>
  <si>
    <t xml:space="preserve"> ул Машиностроительная, д.12-18</t>
  </si>
  <si>
    <t xml:space="preserve"> ул Минина и Пожарского, д.11</t>
  </si>
  <si>
    <t xml:space="preserve"> ул Мукомольная, д.1-27</t>
  </si>
  <si>
    <t xml:space="preserve"> ул Мукомольная, д.29-57</t>
  </si>
  <si>
    <t xml:space="preserve"> ул Муромская, д.60</t>
  </si>
  <si>
    <t>ул Новый Вал, д.18-24</t>
  </si>
  <si>
    <t xml:space="preserve"> ул Одесская, д.13</t>
  </si>
  <si>
    <t xml:space="preserve"> ул Ольштынская, д.44а-52</t>
  </si>
  <si>
    <t xml:space="preserve"> ул Ольштынская, д.54-56</t>
  </si>
  <si>
    <t xml:space="preserve"> ул Подполковника Емельянова, д.284-298</t>
  </si>
  <si>
    <t xml:space="preserve"> ул Радистов, д.14</t>
  </si>
  <si>
    <t xml:space="preserve"> ул Радистов, д.6</t>
  </si>
  <si>
    <t xml:space="preserve"> ул Радищева, д.83-85</t>
  </si>
  <si>
    <t xml:space="preserve"> ул Саратовская, д.18</t>
  </si>
  <si>
    <t xml:space="preserve"> ул Сержанта Мишина, д.32</t>
  </si>
  <si>
    <t>ул Тельмана, д.2</t>
  </si>
  <si>
    <t>ул Тихоненко, д.13</t>
  </si>
  <si>
    <t xml:space="preserve"> ул Тихоненко, д.25</t>
  </si>
  <si>
    <t xml:space="preserve"> ул Товарная, д.1-3</t>
  </si>
  <si>
    <t xml:space="preserve"> ул Харьковская, д.77-81</t>
  </si>
  <si>
    <t xml:space="preserve"> ул Энгельса, д.24</t>
  </si>
  <si>
    <t xml:space="preserve"> ул Аллея Смелых, д.41-45а, ул.Черниговская, д.2а-4</t>
  </si>
  <si>
    <t xml:space="preserve">ул.Батальная, д.22-36, ул.Автомобильная, 2-12 и ул.Альпийская, 21-31 и пер.2-й Альпийский, 3-11 </t>
  </si>
  <si>
    <t xml:space="preserve"> ул Красная, д.21-21а, ул.Степана Разина, д.25</t>
  </si>
  <si>
    <t xml:space="preserve"> ул Ремонтная, д.2, ул.Литейная, д.10</t>
  </si>
  <si>
    <t xml:space="preserve"> ул Черниговская, д.55-57, ул.Дзержинского, д.108-114</t>
  </si>
  <si>
    <t>ул Ю.Гагарина, д.10, ул.Стрелецкая, д.2-6</t>
  </si>
  <si>
    <t>Итого:</t>
  </si>
  <si>
    <t>% софинасир.</t>
  </si>
  <si>
    <t>ул.Машиностроительная, д.86-96</t>
  </si>
  <si>
    <t>ул.Тургенева, д.20</t>
  </si>
  <si>
    <t>ул.Красная, д.69-71</t>
  </si>
  <si>
    <t>ул.Красная, д.80-86</t>
  </si>
  <si>
    <t xml:space="preserve">                           </t>
  </si>
  <si>
    <t>Адресный перечень многоквартирных домов, в отношении которых  предоставлена финансовая поддержка в рамках адресной программы,   подлежащих капитальному ремонту в 2010 году</t>
  </si>
  <si>
    <t>от "_____"_________2010 г  №______</t>
  </si>
  <si>
    <t>Район</t>
  </si>
  <si>
    <t>Планируемый перечень работ по капитальному ремонту</t>
  </si>
  <si>
    <t>Ремонт крыши, утепление и ремонт фасада, ремонт внутридомовых инженерных систем</t>
  </si>
  <si>
    <r>
      <t xml:space="preserve">Стоимость капитального ремонта, руб.      </t>
    </r>
    <r>
      <rPr>
        <b/>
        <sz val="12"/>
        <rFont val="Times New Roman"/>
        <family val="1"/>
      </rPr>
      <t>ЗАЯВКА</t>
    </r>
  </si>
  <si>
    <t xml:space="preserve">Стоимость капитального ремонта, руб.     </t>
  </si>
  <si>
    <t>Лен.</t>
  </si>
  <si>
    <t>Центр.</t>
  </si>
  <si>
    <t>Моск.</t>
  </si>
  <si>
    <t xml:space="preserve">Приложение </t>
  </si>
  <si>
    <t>городского округа  "Город Калининград"</t>
  </si>
  <si>
    <t>к постановлению администрации</t>
  </si>
  <si>
    <t>от "31"_12__2010 г    № 2423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</si>
</sst>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textRotation="90"/>
    </xf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1"/>
  <sheetViews>
    <sheetView tabSelected="1" zoomScale="75" zoomScaleNormal="75" workbookViewId="0" topLeftCell="B1">
      <pane xSplit="12" ySplit="11" topLeftCell="N77" activePane="bottomRight" state="frozen"/>
      <selection pane="topLeft" activeCell="B1" sqref="B1"/>
      <selection pane="topRight" activeCell="N1" sqref="N1"/>
      <selection pane="bottomLeft" activeCell="B8" sqref="B8"/>
      <selection pane="bottomRight" activeCell="U4" sqref="U4:V4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25.57421875" style="0" customWidth="1"/>
    <col min="4" max="4" width="10.00390625" style="0" hidden="1" customWidth="1"/>
    <col min="5" max="5" width="5.8515625" style="0" customWidth="1"/>
    <col min="6" max="6" width="10.140625" style="0" customWidth="1"/>
    <col min="7" max="7" width="31.140625" style="3" customWidth="1"/>
    <col min="8" max="8" width="14.57421875" style="0" hidden="1" customWidth="1"/>
    <col min="9" max="9" width="13.00390625" style="0" hidden="1" customWidth="1"/>
    <col min="10" max="10" width="11.140625" style="0" hidden="1" customWidth="1"/>
    <col min="11" max="11" width="13.00390625" style="0" hidden="1" customWidth="1"/>
    <col min="12" max="12" width="12.00390625" style="0" hidden="1" customWidth="1"/>
    <col min="13" max="13" width="6.8515625" style="0" hidden="1" customWidth="1"/>
    <col min="14" max="14" width="19.7109375" style="0" hidden="1" customWidth="1"/>
    <col min="15" max="15" width="15.7109375" style="0" hidden="1" customWidth="1"/>
    <col min="16" max="16" width="14.7109375" style="0" hidden="1" customWidth="1"/>
    <col min="17" max="17" width="14.421875" style="0" hidden="1" customWidth="1"/>
    <col min="18" max="18" width="15.8515625" style="0" hidden="1" customWidth="1"/>
    <col min="19" max="19" width="17.57421875" style="0" customWidth="1"/>
    <col min="20" max="21" width="15.421875" style="0" customWidth="1"/>
    <col min="22" max="22" width="19.28125" style="0" customWidth="1"/>
    <col min="23" max="23" width="19.421875" style="0" customWidth="1"/>
  </cols>
  <sheetData>
    <row r="1" spans="21:23" ht="15.75">
      <c r="U1" s="49" t="s">
        <v>108</v>
      </c>
      <c r="V1" s="50"/>
      <c r="W1" s="50"/>
    </row>
    <row r="2" spans="21:23" ht="15.75">
      <c r="U2" s="49" t="s">
        <v>110</v>
      </c>
      <c r="V2" s="50"/>
      <c r="W2" s="50"/>
    </row>
    <row r="3" spans="1:23" ht="15.75">
      <c r="A3" s="1"/>
      <c r="B3" s="1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 t="s">
        <v>99</v>
      </c>
      <c r="Q3" s="6"/>
      <c r="R3" s="6"/>
      <c r="S3" s="6"/>
      <c r="T3" s="6"/>
      <c r="U3" s="49" t="s">
        <v>109</v>
      </c>
      <c r="V3" s="50"/>
      <c r="W3" s="49"/>
    </row>
    <row r="4" spans="1:23" ht="15.75">
      <c r="A4" s="1"/>
      <c r="B4" s="1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49" t="s">
        <v>111</v>
      </c>
      <c r="V4" s="50"/>
      <c r="W4" s="6"/>
    </row>
    <row r="5" spans="1:21" ht="15.75">
      <c r="A5" s="1"/>
      <c r="B5" s="1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29.25" customHeight="1">
      <c r="A6" s="1"/>
      <c r="B6" s="1"/>
      <c r="C6" s="52" t="s">
        <v>98</v>
      </c>
      <c r="D6" s="52"/>
      <c r="E6" s="52"/>
      <c r="F6" s="52"/>
      <c r="G6" s="52"/>
      <c r="H6" s="52"/>
      <c r="I6" s="52"/>
      <c r="J6" s="52"/>
      <c r="K6" s="52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</row>
    <row r="7" spans="1:22" ht="15.75">
      <c r="A7" s="1"/>
      <c r="B7" s="1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42"/>
      <c r="V7" s="3"/>
    </row>
    <row r="8" spans="1:23" ht="12.75" customHeight="1">
      <c r="A8" s="56" t="s">
        <v>0</v>
      </c>
      <c r="B8" s="46" t="s">
        <v>0</v>
      </c>
      <c r="C8" s="44" t="s">
        <v>1</v>
      </c>
      <c r="D8" s="51" t="s">
        <v>100</v>
      </c>
      <c r="E8" s="44" t="s">
        <v>2</v>
      </c>
      <c r="F8" s="44" t="s">
        <v>3</v>
      </c>
      <c r="G8" s="58" t="s">
        <v>101</v>
      </c>
      <c r="H8" s="55" t="s">
        <v>103</v>
      </c>
      <c r="I8" s="55"/>
      <c r="J8" s="55"/>
      <c r="K8" s="55"/>
      <c r="L8" s="55"/>
      <c r="M8" s="23"/>
      <c r="N8" s="55" t="s">
        <v>104</v>
      </c>
      <c r="O8" s="55"/>
      <c r="P8" s="55"/>
      <c r="Q8" s="55"/>
      <c r="R8" s="55"/>
      <c r="S8" s="55" t="s">
        <v>104</v>
      </c>
      <c r="T8" s="55"/>
      <c r="U8" s="55"/>
      <c r="V8" s="55"/>
      <c r="W8" s="55"/>
    </row>
    <row r="9" spans="1:23" ht="12.75" customHeight="1">
      <c r="A9" s="56"/>
      <c r="B9" s="47"/>
      <c r="C9" s="45"/>
      <c r="D9" s="47"/>
      <c r="E9" s="45"/>
      <c r="F9" s="45"/>
      <c r="G9" s="59"/>
      <c r="H9" s="44" t="s">
        <v>5</v>
      </c>
      <c r="I9" s="43" t="s">
        <v>4</v>
      </c>
      <c r="J9" s="43"/>
      <c r="K9" s="43"/>
      <c r="L9" s="43"/>
      <c r="M9" s="23"/>
      <c r="N9" s="44" t="s">
        <v>5</v>
      </c>
      <c r="O9" s="43" t="s">
        <v>4</v>
      </c>
      <c r="P9" s="43"/>
      <c r="Q9" s="43"/>
      <c r="R9" s="43"/>
      <c r="S9" s="44" t="s">
        <v>5</v>
      </c>
      <c r="T9" s="43" t="s">
        <v>4</v>
      </c>
      <c r="U9" s="43"/>
      <c r="V9" s="43"/>
      <c r="W9" s="43"/>
    </row>
    <row r="10" spans="1:23" ht="110.25" customHeight="1">
      <c r="A10" s="57"/>
      <c r="B10" s="48"/>
      <c r="C10" s="45"/>
      <c r="D10" s="48"/>
      <c r="E10" s="45"/>
      <c r="F10" s="45"/>
      <c r="G10" s="59"/>
      <c r="H10" s="44"/>
      <c r="I10" s="8" t="s">
        <v>6</v>
      </c>
      <c r="J10" s="10" t="s">
        <v>7</v>
      </c>
      <c r="K10" s="10" t="s">
        <v>8</v>
      </c>
      <c r="L10" s="8" t="s">
        <v>9</v>
      </c>
      <c r="M10" s="24" t="s">
        <v>92</v>
      </c>
      <c r="N10" s="44"/>
      <c r="O10" s="8" t="s">
        <v>6</v>
      </c>
      <c r="P10" s="10" t="s">
        <v>7</v>
      </c>
      <c r="Q10" s="10" t="s">
        <v>8</v>
      </c>
      <c r="R10" s="8" t="s">
        <v>9</v>
      </c>
      <c r="S10" s="44"/>
      <c r="T10" s="8" t="s">
        <v>6</v>
      </c>
      <c r="U10" s="10" t="s">
        <v>7</v>
      </c>
      <c r="V10" s="10" t="s">
        <v>8</v>
      </c>
      <c r="W10" s="8" t="s">
        <v>9</v>
      </c>
    </row>
    <row r="11" spans="1:23" ht="61.5" customHeight="1">
      <c r="A11" s="5"/>
      <c r="B11" s="5">
        <v>1</v>
      </c>
      <c r="C11" s="11" t="s">
        <v>27</v>
      </c>
      <c r="D11" s="11" t="s">
        <v>105</v>
      </c>
      <c r="E11" s="11">
        <v>1945</v>
      </c>
      <c r="F11" s="20">
        <v>219.5</v>
      </c>
      <c r="G11" s="12" t="s">
        <v>10</v>
      </c>
      <c r="H11" s="25">
        <v>2268902</v>
      </c>
      <c r="I11" s="25">
        <f aca="true" t="shared" si="0" ref="I11:I21">(H11-L11)*90.91/100</f>
        <v>1856392.92738</v>
      </c>
      <c r="J11" s="26">
        <v>37123.78</v>
      </c>
      <c r="K11" s="26">
        <v>148495.09</v>
      </c>
      <c r="L11" s="25">
        <f>H11*M11/100</f>
        <v>226890.2</v>
      </c>
      <c r="M11" s="15">
        <v>10</v>
      </c>
      <c r="N11" s="16">
        <v>2128902</v>
      </c>
      <c r="O11" s="16">
        <f>(N11-R11)*90.91/100</f>
        <v>1741846.3273800001</v>
      </c>
      <c r="P11" s="16">
        <v>34833.1</v>
      </c>
      <c r="Q11" s="16">
        <f>N11-O11-P11-R11</f>
        <v>139332.37261999986</v>
      </c>
      <c r="R11" s="16">
        <f>N11*M11/100</f>
        <v>212890.2</v>
      </c>
      <c r="S11" s="16">
        <v>2073872.43</v>
      </c>
      <c r="T11" s="16">
        <v>1696821.69</v>
      </c>
      <c r="U11" s="16">
        <f aca="true" t="shared" si="1" ref="U11:U51">(S11-T11-W11)*20/100</f>
        <v>33932.6994</v>
      </c>
      <c r="V11" s="16">
        <f>S11-T11-U11-W11</f>
        <v>135730.7976</v>
      </c>
      <c r="W11" s="16">
        <f aca="true" t="shared" si="2" ref="W11:W21">S11*M11/100</f>
        <v>207387.24300000002</v>
      </c>
    </row>
    <row r="12" spans="1:23" ht="76.5" customHeight="1">
      <c r="A12" s="5"/>
      <c r="B12" s="5">
        <v>2</v>
      </c>
      <c r="C12" s="11" t="s">
        <v>28</v>
      </c>
      <c r="D12" s="11" t="s">
        <v>106</v>
      </c>
      <c r="E12" s="11">
        <v>1945</v>
      </c>
      <c r="F12" s="20">
        <v>337.3</v>
      </c>
      <c r="G12" s="12" t="s">
        <v>11</v>
      </c>
      <c r="H12" s="25">
        <v>3145559.51</v>
      </c>
      <c r="I12" s="26">
        <f t="shared" si="0"/>
        <v>2688050.4615085395</v>
      </c>
      <c r="J12" s="25">
        <f aca="true" t="shared" si="3" ref="J12:J31">(H12-I12-L12)*20/100</f>
        <v>53755.09557829206</v>
      </c>
      <c r="K12" s="25">
        <f aca="true" t="shared" si="4" ref="K12:K17">H12-I12-J12-L12</f>
        <v>215020.38231316826</v>
      </c>
      <c r="L12" s="25">
        <f>H12*M12/100</f>
        <v>188733.57059999998</v>
      </c>
      <c r="M12" s="15">
        <v>6</v>
      </c>
      <c r="N12" s="16">
        <v>2969244.47</v>
      </c>
      <c r="O12" s="16">
        <f>(N12-R12)*90.91/100</f>
        <v>2537379.73881638</v>
      </c>
      <c r="P12" s="16">
        <f>(N12-O12-R12)*20/100</f>
        <v>50742.01259672403</v>
      </c>
      <c r="Q12" s="16">
        <f>N12-O12-P12-R12</f>
        <v>202968.05038689612</v>
      </c>
      <c r="R12" s="16">
        <f>N12*M12/100</f>
        <v>178154.66820000001</v>
      </c>
      <c r="S12" s="16">
        <v>2969244.47</v>
      </c>
      <c r="T12" s="16">
        <f>(S12-W12)*90.91/100</f>
        <v>2537379.73881638</v>
      </c>
      <c r="U12" s="16">
        <f t="shared" si="1"/>
        <v>50742.01259672403</v>
      </c>
      <c r="V12" s="16">
        <f>S12-T12-U12-W12</f>
        <v>202968.05038689612</v>
      </c>
      <c r="W12" s="16">
        <f t="shared" si="2"/>
        <v>178154.66820000001</v>
      </c>
    </row>
    <row r="13" spans="1:23" ht="49.5" customHeight="1">
      <c r="A13" s="5"/>
      <c r="B13" s="5">
        <v>3</v>
      </c>
      <c r="C13" s="11" t="s">
        <v>29</v>
      </c>
      <c r="D13" s="11" t="s">
        <v>107</v>
      </c>
      <c r="E13" s="11">
        <v>1966</v>
      </c>
      <c r="F13" s="17">
        <v>1994.7</v>
      </c>
      <c r="G13" s="12" t="s">
        <v>12</v>
      </c>
      <c r="H13" s="25">
        <v>458529.9</v>
      </c>
      <c r="I13" s="25">
        <f t="shared" si="0"/>
        <v>396007.060031</v>
      </c>
      <c r="J13" s="25">
        <f t="shared" si="3"/>
        <v>7919.269993800004</v>
      </c>
      <c r="K13" s="25">
        <f t="shared" si="4"/>
        <v>31677.07997520002</v>
      </c>
      <c r="L13" s="26">
        <v>22926.49</v>
      </c>
      <c r="M13" s="15">
        <v>5</v>
      </c>
      <c r="N13" s="16">
        <v>458529.9</v>
      </c>
      <c r="O13" s="16">
        <f>(N13-R13)*90.91/100</f>
        <v>396007.060031</v>
      </c>
      <c r="P13" s="16">
        <f>(N13-O13-R13)*20/100</f>
        <v>7919.269993800004</v>
      </c>
      <c r="Q13" s="16">
        <f>N13-O13-P13-R13</f>
        <v>31677.07997520002</v>
      </c>
      <c r="R13" s="16">
        <v>22926.49</v>
      </c>
      <c r="S13" s="16">
        <v>311397.14</v>
      </c>
      <c r="T13" s="16">
        <f>(S13-W13)*90.91/100</f>
        <v>268936.58297529997</v>
      </c>
      <c r="U13" s="16">
        <f t="shared" si="1"/>
        <v>5378.140004940007</v>
      </c>
      <c r="V13" s="16">
        <f>S13-T13-U13-W13</f>
        <v>21512.56001976003</v>
      </c>
      <c r="W13" s="16">
        <f t="shared" si="2"/>
        <v>15569.857000000002</v>
      </c>
    </row>
    <row r="14" spans="1:23" ht="65.25" customHeight="1">
      <c r="A14" s="5"/>
      <c r="B14" s="5">
        <v>4</v>
      </c>
      <c r="C14" s="11" t="s">
        <v>30</v>
      </c>
      <c r="D14" s="11" t="s">
        <v>106</v>
      </c>
      <c r="E14" s="11">
        <v>1945</v>
      </c>
      <c r="F14" s="20">
        <v>122.4</v>
      </c>
      <c r="G14" s="12" t="s">
        <v>13</v>
      </c>
      <c r="H14" s="25">
        <v>730789.06</v>
      </c>
      <c r="I14" s="25">
        <f t="shared" si="0"/>
        <v>597924.3010014001</v>
      </c>
      <c r="J14" s="25">
        <f t="shared" si="3"/>
        <v>11957.17059971999</v>
      </c>
      <c r="K14" s="25">
        <f t="shared" si="4"/>
        <v>47828.68239887996</v>
      </c>
      <c r="L14" s="25">
        <f>H14*M14/100</f>
        <v>73078.906</v>
      </c>
      <c r="M14" s="15">
        <v>10</v>
      </c>
      <c r="N14" s="16">
        <v>714823.99</v>
      </c>
      <c r="O14" s="16">
        <f>(N14-R14)*90.91/100</f>
        <v>584861.8403780999</v>
      </c>
      <c r="P14" s="16">
        <f>(N14-O14-R14)*20/100</f>
        <v>11695.950124380011</v>
      </c>
      <c r="Q14" s="16">
        <f>N14-O14-P14-R14</f>
        <v>46783.800497520046</v>
      </c>
      <c r="R14" s="16">
        <f>N14*M14/100</f>
        <v>71482.399</v>
      </c>
      <c r="S14" s="16">
        <v>714823.99</v>
      </c>
      <c r="T14" s="16">
        <f>(S14-W14)*90.91/100</f>
        <v>584861.8403780999</v>
      </c>
      <c r="U14" s="16">
        <f t="shared" si="1"/>
        <v>11695.950124380011</v>
      </c>
      <c r="V14" s="16">
        <f>S14-T14-U14-W14</f>
        <v>46783.800497520046</v>
      </c>
      <c r="W14" s="16">
        <f t="shared" si="2"/>
        <v>71482.399</v>
      </c>
    </row>
    <row r="15" spans="1:23" ht="75.75" customHeight="1">
      <c r="A15" s="5"/>
      <c r="B15" s="5">
        <v>5</v>
      </c>
      <c r="C15" s="11" t="s">
        <v>31</v>
      </c>
      <c r="D15" s="11" t="s">
        <v>106</v>
      </c>
      <c r="E15" s="11">
        <v>1945</v>
      </c>
      <c r="F15" s="20">
        <v>247.6</v>
      </c>
      <c r="G15" s="12" t="s">
        <v>11</v>
      </c>
      <c r="H15" s="25">
        <v>2437883.58</v>
      </c>
      <c r="I15" s="25">
        <f t="shared" si="0"/>
        <v>2105465.9644490997</v>
      </c>
      <c r="J15" s="25">
        <f t="shared" si="3"/>
        <v>42104.68731018007</v>
      </c>
      <c r="K15" s="25">
        <f t="shared" si="4"/>
        <v>168418.7492407203</v>
      </c>
      <c r="L15" s="25">
        <f>H15*M15/100</f>
        <v>121894.179</v>
      </c>
      <c r="M15" s="15">
        <v>5</v>
      </c>
      <c r="N15" s="16">
        <v>2423728.47</v>
      </c>
      <c r="O15" s="16">
        <v>2093240.98</v>
      </c>
      <c r="P15" s="16">
        <v>41860.22</v>
      </c>
      <c r="Q15" s="16">
        <v>167440.85</v>
      </c>
      <c r="R15" s="16">
        <f>N15*M15/100</f>
        <v>121186.42350000002</v>
      </c>
      <c r="S15" s="16">
        <v>2423728.47</v>
      </c>
      <c r="T15" s="16">
        <v>2093240.98</v>
      </c>
      <c r="U15" s="16">
        <f t="shared" si="1"/>
        <v>41860.21330000004</v>
      </c>
      <c r="V15" s="16">
        <v>167440.86</v>
      </c>
      <c r="W15" s="16">
        <f t="shared" si="2"/>
        <v>121186.42350000002</v>
      </c>
    </row>
    <row r="16" spans="1:23" ht="49.5" customHeight="1">
      <c r="A16" s="5"/>
      <c r="B16" s="5">
        <v>6</v>
      </c>
      <c r="C16" s="9" t="s">
        <v>32</v>
      </c>
      <c r="D16" s="9" t="s">
        <v>107</v>
      </c>
      <c r="E16" s="11">
        <v>1959</v>
      </c>
      <c r="F16" s="17">
        <v>1559.2</v>
      </c>
      <c r="G16" s="12" t="s">
        <v>14</v>
      </c>
      <c r="H16" s="25">
        <v>2927999.64</v>
      </c>
      <c r="I16" s="25">
        <f t="shared" si="0"/>
        <v>2528752.2490878003</v>
      </c>
      <c r="J16" s="25">
        <f t="shared" si="3"/>
        <v>50569.481782439965</v>
      </c>
      <c r="K16" s="25">
        <f t="shared" si="4"/>
        <v>202277.92712975986</v>
      </c>
      <c r="L16" s="25">
        <f>H16*M16/100</f>
        <v>146399.98200000002</v>
      </c>
      <c r="M16" s="15">
        <v>5</v>
      </c>
      <c r="N16" s="16">
        <v>2927999.64</v>
      </c>
      <c r="O16" s="16">
        <f aca="true" t="shared" si="5" ref="O16:O21">(N16-R16)*90.91/100</f>
        <v>2528752.2490878003</v>
      </c>
      <c r="P16" s="16">
        <f aca="true" t="shared" si="6" ref="P16:P51">(N16-O16-R16)*20/100</f>
        <v>50569.481782439965</v>
      </c>
      <c r="Q16" s="16">
        <f>N16-O16-P16-R16</f>
        <v>202277.92712975986</v>
      </c>
      <c r="R16" s="16">
        <f>N16*M16/100</f>
        <v>146399.98200000002</v>
      </c>
      <c r="S16" s="16">
        <v>2457534.57</v>
      </c>
      <c r="T16" s="16">
        <f>(S16-W16)*90.91/100</f>
        <v>2122437.4437076496</v>
      </c>
      <c r="U16" s="16">
        <f t="shared" si="1"/>
        <v>42444.079558470046</v>
      </c>
      <c r="V16" s="16">
        <f aca="true" t="shared" si="7" ref="V16:V22">S16-T16-U16-W16</f>
        <v>169776.31823388019</v>
      </c>
      <c r="W16" s="16">
        <f t="shared" si="2"/>
        <v>122876.7285</v>
      </c>
    </row>
    <row r="17" spans="1:23" ht="49.5" customHeight="1">
      <c r="A17" s="5"/>
      <c r="B17" s="5">
        <v>7</v>
      </c>
      <c r="C17" s="11" t="s">
        <v>33</v>
      </c>
      <c r="D17" s="11" t="s">
        <v>106</v>
      </c>
      <c r="E17" s="11">
        <v>1945</v>
      </c>
      <c r="F17" s="20">
        <v>738.8</v>
      </c>
      <c r="G17" s="12" t="s">
        <v>15</v>
      </c>
      <c r="H17" s="25">
        <v>3449962.04</v>
      </c>
      <c r="I17" s="25">
        <f t="shared" si="0"/>
        <v>2979542.4660358</v>
      </c>
      <c r="J17" s="25">
        <f t="shared" si="3"/>
        <v>59584.294392840005</v>
      </c>
      <c r="K17" s="25">
        <f t="shared" si="4"/>
        <v>238337.17757136</v>
      </c>
      <c r="L17" s="25">
        <f>H17*M17/100</f>
        <v>172498.10199999998</v>
      </c>
      <c r="M17" s="15">
        <v>5</v>
      </c>
      <c r="N17" s="16">
        <v>3278899.35</v>
      </c>
      <c r="O17" s="16">
        <f t="shared" si="5"/>
        <v>2831805.0291307503</v>
      </c>
      <c r="P17" s="16">
        <f t="shared" si="6"/>
        <v>56629.870673849946</v>
      </c>
      <c r="Q17" s="16">
        <f>N17-O17-P17-R17</f>
        <v>226519.4826953998</v>
      </c>
      <c r="R17" s="16">
        <f>N17*M17/100</f>
        <v>163944.9675</v>
      </c>
      <c r="S17" s="16">
        <v>3278899.35</v>
      </c>
      <c r="T17" s="16">
        <f>(S17-W17)*90.91/100</f>
        <v>2831805.0291307503</v>
      </c>
      <c r="U17" s="16">
        <f t="shared" si="1"/>
        <v>56629.870673849946</v>
      </c>
      <c r="V17" s="16">
        <f t="shared" si="7"/>
        <v>226519.4826953998</v>
      </c>
      <c r="W17" s="16">
        <f t="shared" si="2"/>
        <v>163944.9675</v>
      </c>
    </row>
    <row r="18" spans="1:23" ht="61.5" customHeight="1">
      <c r="A18" s="5"/>
      <c r="B18" s="5">
        <v>8</v>
      </c>
      <c r="C18" s="11" t="s">
        <v>34</v>
      </c>
      <c r="D18" s="11" t="s">
        <v>107</v>
      </c>
      <c r="E18" s="11">
        <v>1945</v>
      </c>
      <c r="F18" s="17">
        <v>1695.2</v>
      </c>
      <c r="G18" s="12" t="s">
        <v>16</v>
      </c>
      <c r="H18" s="25">
        <v>10788056.49</v>
      </c>
      <c r="I18" s="25">
        <f t="shared" si="0"/>
        <v>9317051.04730605</v>
      </c>
      <c r="J18" s="25">
        <f t="shared" si="3"/>
        <v>186320.52363879012</v>
      </c>
      <c r="K18" s="26">
        <v>745282.1</v>
      </c>
      <c r="L18" s="25">
        <f>H18*M18/100</f>
        <v>539402.8245</v>
      </c>
      <c r="M18" s="15">
        <v>5</v>
      </c>
      <c r="N18" s="16">
        <v>10788056.49</v>
      </c>
      <c r="O18" s="16">
        <f t="shared" si="5"/>
        <v>9317051.04730605</v>
      </c>
      <c r="P18" s="16">
        <f t="shared" si="6"/>
        <v>186320.52363879012</v>
      </c>
      <c r="Q18" s="16">
        <v>745282.1</v>
      </c>
      <c r="R18" s="16">
        <f>N18*M18/100</f>
        <v>539402.8245</v>
      </c>
      <c r="S18" s="16">
        <v>8364900.85</v>
      </c>
      <c r="T18" s="16">
        <v>7224304.8</v>
      </c>
      <c r="U18" s="16">
        <f t="shared" si="1"/>
        <v>144470.20149999997</v>
      </c>
      <c r="V18" s="16">
        <f t="shared" si="7"/>
        <v>577880.8059999999</v>
      </c>
      <c r="W18" s="16">
        <f t="shared" si="2"/>
        <v>418245.0425</v>
      </c>
    </row>
    <row r="19" spans="1:23" ht="65.25" customHeight="1">
      <c r="A19" s="5"/>
      <c r="B19" s="5">
        <v>9</v>
      </c>
      <c r="C19" s="9" t="s">
        <v>85</v>
      </c>
      <c r="D19" s="9" t="s">
        <v>107</v>
      </c>
      <c r="E19" s="11">
        <v>1945</v>
      </c>
      <c r="F19" s="17">
        <v>2176.8</v>
      </c>
      <c r="G19" s="12" t="s">
        <v>13</v>
      </c>
      <c r="H19" s="25">
        <v>11048703.1</v>
      </c>
      <c r="I19" s="25">
        <f t="shared" si="0"/>
        <v>9542157.193345</v>
      </c>
      <c r="J19" s="25">
        <f t="shared" si="3"/>
        <v>190822.15133100012</v>
      </c>
      <c r="K19" s="25">
        <v>763288.61</v>
      </c>
      <c r="L19" s="25">
        <v>552435.15</v>
      </c>
      <c r="M19" s="15">
        <v>5</v>
      </c>
      <c r="N19" s="16">
        <v>11048703.1</v>
      </c>
      <c r="O19" s="16">
        <f t="shared" si="5"/>
        <v>9542157.193345</v>
      </c>
      <c r="P19" s="16">
        <f t="shared" si="6"/>
        <v>190822.15133100012</v>
      </c>
      <c r="Q19" s="16">
        <f>N19-O19-P19-R19</f>
        <v>763288.6053240005</v>
      </c>
      <c r="R19" s="16">
        <v>552435.15</v>
      </c>
      <c r="S19" s="16">
        <v>10107821.44</v>
      </c>
      <c r="T19" s="16">
        <f aca="true" t="shared" si="8" ref="T19:T28">(S19-W19)*90.91/100</f>
        <v>8729569.4475488</v>
      </c>
      <c r="U19" s="16">
        <f t="shared" si="1"/>
        <v>174572.18409024007</v>
      </c>
      <c r="V19" s="16">
        <f t="shared" si="7"/>
        <v>698288.7363609602</v>
      </c>
      <c r="W19" s="16">
        <f t="shared" si="2"/>
        <v>505391.0719999999</v>
      </c>
    </row>
    <row r="20" spans="1:23" ht="87" customHeight="1">
      <c r="A20" s="5"/>
      <c r="B20" s="5">
        <v>10</v>
      </c>
      <c r="C20" s="11" t="s">
        <v>35</v>
      </c>
      <c r="D20" s="11" t="s">
        <v>107</v>
      </c>
      <c r="E20" s="11">
        <v>1945</v>
      </c>
      <c r="F20" s="20">
        <v>399.4</v>
      </c>
      <c r="G20" s="12" t="s">
        <v>10</v>
      </c>
      <c r="H20" s="25">
        <v>3899999</v>
      </c>
      <c r="I20" s="25">
        <f t="shared" si="0"/>
        <v>3368214.6363549996</v>
      </c>
      <c r="J20" s="25">
        <f t="shared" si="3"/>
        <v>67356.88272900008</v>
      </c>
      <c r="K20" s="25">
        <f>H20-I20-J20-L20</f>
        <v>269427.5309160003</v>
      </c>
      <c r="L20" s="25">
        <f aca="true" t="shared" si="9" ref="L20:L32">H20*M20/100</f>
        <v>194999.95</v>
      </c>
      <c r="M20" s="15">
        <v>5</v>
      </c>
      <c r="N20" s="16">
        <v>3899999</v>
      </c>
      <c r="O20" s="16">
        <f t="shared" si="5"/>
        <v>3368214.6363549996</v>
      </c>
      <c r="P20" s="16">
        <f t="shared" si="6"/>
        <v>67356.88272900008</v>
      </c>
      <c r="Q20" s="16">
        <f>N20-O20-P20-R20</f>
        <v>269427.5309160003</v>
      </c>
      <c r="R20" s="16">
        <f aca="true" t="shared" si="10" ref="R20:R32">N20*M20/100</f>
        <v>194999.95</v>
      </c>
      <c r="S20" s="16">
        <v>3127357.2</v>
      </c>
      <c r="T20" s="16">
        <f t="shared" si="8"/>
        <v>2700926.408994</v>
      </c>
      <c r="U20" s="16">
        <f t="shared" si="1"/>
        <v>54012.58620120006</v>
      </c>
      <c r="V20" s="16">
        <f t="shared" si="7"/>
        <v>216050.34480480023</v>
      </c>
      <c r="W20" s="16">
        <f t="shared" si="2"/>
        <v>156367.86</v>
      </c>
    </row>
    <row r="21" spans="1:23" ht="73.5" customHeight="1">
      <c r="A21" s="5"/>
      <c r="B21" s="5">
        <v>11</v>
      </c>
      <c r="C21" s="9" t="s">
        <v>86</v>
      </c>
      <c r="D21" s="9" t="s">
        <v>107</v>
      </c>
      <c r="E21" s="11">
        <v>1945</v>
      </c>
      <c r="F21" s="17">
        <v>9614.4</v>
      </c>
      <c r="G21" s="12" t="s">
        <v>11</v>
      </c>
      <c r="H21" s="25">
        <v>75350779.93</v>
      </c>
      <c r="I21" s="25">
        <f t="shared" si="0"/>
        <v>61651254.630926706</v>
      </c>
      <c r="J21" s="25">
        <f t="shared" si="3"/>
        <v>1232889.4612146602</v>
      </c>
      <c r="K21" s="26">
        <v>4931557.85</v>
      </c>
      <c r="L21" s="25">
        <f t="shared" si="9"/>
        <v>7535077.993000001</v>
      </c>
      <c r="M21" s="15">
        <v>10</v>
      </c>
      <c r="N21" s="16">
        <v>75350779.93</v>
      </c>
      <c r="O21" s="16">
        <f t="shared" si="5"/>
        <v>61651254.630926706</v>
      </c>
      <c r="P21" s="16">
        <f t="shared" si="6"/>
        <v>1232889.4612146602</v>
      </c>
      <c r="Q21" s="16">
        <v>4931557.85</v>
      </c>
      <c r="R21" s="16">
        <f t="shared" si="10"/>
        <v>7535077.993000001</v>
      </c>
      <c r="S21" s="16">
        <v>72613064.84</v>
      </c>
      <c r="T21" s="16">
        <f t="shared" si="8"/>
        <v>59411283.5214396</v>
      </c>
      <c r="U21" s="16">
        <f t="shared" si="1"/>
        <v>1188094.966912081</v>
      </c>
      <c r="V21" s="16">
        <f t="shared" si="7"/>
        <v>4752379.867648324</v>
      </c>
      <c r="W21" s="16">
        <f t="shared" si="2"/>
        <v>7261306.484000001</v>
      </c>
    </row>
    <row r="22" spans="1:23" ht="87" customHeight="1">
      <c r="A22" s="5"/>
      <c r="B22" s="5">
        <v>12</v>
      </c>
      <c r="C22" s="11" t="s">
        <v>36</v>
      </c>
      <c r="D22" s="11" t="s">
        <v>107</v>
      </c>
      <c r="E22" s="11">
        <v>1945</v>
      </c>
      <c r="F22" s="20">
        <v>490.5</v>
      </c>
      <c r="G22" s="12" t="s">
        <v>10</v>
      </c>
      <c r="H22" s="25">
        <v>3913367.49</v>
      </c>
      <c r="I22" s="25">
        <v>3201878.14</v>
      </c>
      <c r="J22" s="25">
        <f t="shared" si="3"/>
        <v>64030.520200000006</v>
      </c>
      <c r="K22" s="25">
        <f>H22-I22-J22-L22</f>
        <v>256122.0808</v>
      </c>
      <c r="L22" s="25">
        <f t="shared" si="9"/>
        <v>391336.74900000007</v>
      </c>
      <c r="M22" s="15">
        <v>10</v>
      </c>
      <c r="N22" s="16">
        <v>3913367.49</v>
      </c>
      <c r="O22" s="16">
        <v>3201878.14</v>
      </c>
      <c r="P22" s="16">
        <f t="shared" si="6"/>
        <v>64030.520200000006</v>
      </c>
      <c r="Q22" s="16">
        <f>N22-O22-P22-R22</f>
        <v>256122.0808</v>
      </c>
      <c r="R22" s="16">
        <f t="shared" si="10"/>
        <v>391336.74900000007</v>
      </c>
      <c r="S22" s="16">
        <v>3838783.85</v>
      </c>
      <c r="T22" s="16">
        <f t="shared" si="8"/>
        <v>3140854.562777</v>
      </c>
      <c r="U22" s="16">
        <f t="shared" si="1"/>
        <v>62810.18144460002</v>
      </c>
      <c r="V22" s="16">
        <f t="shared" si="7"/>
        <v>251240.72577840008</v>
      </c>
      <c r="W22" s="16">
        <v>383878.38</v>
      </c>
    </row>
    <row r="23" spans="1:23" ht="66.75" customHeight="1">
      <c r="A23" s="5"/>
      <c r="B23" s="5">
        <v>13</v>
      </c>
      <c r="C23" s="11" t="s">
        <v>37</v>
      </c>
      <c r="D23" s="11" t="s">
        <v>107</v>
      </c>
      <c r="E23" s="11">
        <v>1945</v>
      </c>
      <c r="F23" s="20">
        <v>308.7</v>
      </c>
      <c r="G23" s="12" t="s">
        <v>11</v>
      </c>
      <c r="H23" s="25">
        <v>2515712.01</v>
      </c>
      <c r="I23" s="25">
        <f>(H23-L23)*90.91/100</f>
        <v>2126941.4231106294</v>
      </c>
      <c r="J23" s="25">
        <f t="shared" si="3"/>
        <v>42534.149237874066</v>
      </c>
      <c r="K23" s="25">
        <f>H23-I23-J23-L23</f>
        <v>170136.59695149626</v>
      </c>
      <c r="L23" s="25">
        <f t="shared" si="9"/>
        <v>176099.8407</v>
      </c>
      <c r="M23" s="15">
        <v>7</v>
      </c>
      <c r="N23" s="16">
        <v>2213011.98</v>
      </c>
      <c r="O23" s="16">
        <f aca="true" t="shared" si="11" ref="O23:O28">(N23-R23)*90.91/100</f>
        <v>1871019.7476467402</v>
      </c>
      <c r="P23" s="16">
        <f t="shared" si="6"/>
        <v>37416.27875065196</v>
      </c>
      <c r="Q23" s="16">
        <v>149665.11</v>
      </c>
      <c r="R23" s="16">
        <f t="shared" si="10"/>
        <v>154910.8386</v>
      </c>
      <c r="S23" s="16">
        <v>2213011.98</v>
      </c>
      <c r="T23" s="16">
        <f t="shared" si="8"/>
        <v>1871019.7476467402</v>
      </c>
      <c r="U23" s="16">
        <f t="shared" si="1"/>
        <v>37416.27875065196</v>
      </c>
      <c r="V23" s="16">
        <v>149665.11</v>
      </c>
      <c r="W23" s="16">
        <f>S23*M23/100</f>
        <v>154910.8386</v>
      </c>
    </row>
    <row r="24" spans="1:23" ht="69.75" customHeight="1">
      <c r="A24" s="5"/>
      <c r="B24" s="5">
        <v>14</v>
      </c>
      <c r="C24" s="11" t="s">
        <v>38</v>
      </c>
      <c r="D24" s="11" t="s">
        <v>105</v>
      </c>
      <c r="E24" s="11">
        <v>1945</v>
      </c>
      <c r="F24" s="20">
        <v>977</v>
      </c>
      <c r="G24" s="12" t="s">
        <v>11</v>
      </c>
      <c r="H24" s="25">
        <v>5609430</v>
      </c>
      <c r="I24" s="25">
        <f>(H24-L24)*90.91/100</f>
        <v>4589579.531699999</v>
      </c>
      <c r="J24" s="25">
        <f t="shared" si="3"/>
        <v>91781.49366000015</v>
      </c>
      <c r="K24" s="26">
        <v>367125.98</v>
      </c>
      <c r="L24" s="25">
        <f t="shared" si="9"/>
        <v>560943</v>
      </c>
      <c r="M24" s="15">
        <v>10</v>
      </c>
      <c r="N24" s="16">
        <v>5609430</v>
      </c>
      <c r="O24" s="16">
        <f t="shared" si="11"/>
        <v>4589579.531699999</v>
      </c>
      <c r="P24" s="16">
        <f t="shared" si="6"/>
        <v>91781.49366000015</v>
      </c>
      <c r="Q24" s="16">
        <v>367125.98</v>
      </c>
      <c r="R24" s="16">
        <f t="shared" si="10"/>
        <v>560943</v>
      </c>
      <c r="S24" s="16">
        <v>5240469.45</v>
      </c>
      <c r="T24" s="16">
        <f t="shared" si="8"/>
        <v>4287699.703841</v>
      </c>
      <c r="U24" s="16">
        <f t="shared" si="1"/>
        <v>85744.56123180006</v>
      </c>
      <c r="V24" s="16">
        <v>342978.25</v>
      </c>
      <c r="W24" s="16">
        <v>524046.94</v>
      </c>
    </row>
    <row r="25" spans="1:23" ht="39.75" customHeight="1">
      <c r="A25" s="5"/>
      <c r="B25" s="5">
        <v>15</v>
      </c>
      <c r="C25" s="11" t="s">
        <v>39</v>
      </c>
      <c r="D25" s="11" t="s">
        <v>105</v>
      </c>
      <c r="E25" s="11">
        <v>1945</v>
      </c>
      <c r="F25" s="20">
        <v>455.9</v>
      </c>
      <c r="G25" s="12" t="s">
        <v>18</v>
      </c>
      <c r="H25" s="25">
        <v>2114544</v>
      </c>
      <c r="I25" s="25">
        <f>(H25-L25)*90.91/100</f>
        <v>1826215.35288</v>
      </c>
      <c r="J25" s="25">
        <f t="shared" si="3"/>
        <v>36520.28942400002</v>
      </c>
      <c r="K25" s="25">
        <f>H25-I25-J25-L25</f>
        <v>146081.15769600007</v>
      </c>
      <c r="L25" s="25">
        <f t="shared" si="9"/>
        <v>105727.2</v>
      </c>
      <c r="M25" s="15">
        <v>5</v>
      </c>
      <c r="N25" s="16">
        <v>1872582</v>
      </c>
      <c r="O25" s="16">
        <f t="shared" si="11"/>
        <v>1617246.08139</v>
      </c>
      <c r="P25" s="16">
        <f t="shared" si="6"/>
        <v>32341.36372200001</v>
      </c>
      <c r="Q25" s="16">
        <v>129365.46</v>
      </c>
      <c r="R25" s="16">
        <f t="shared" si="10"/>
        <v>93629.1</v>
      </c>
      <c r="S25" s="16">
        <v>1872582</v>
      </c>
      <c r="T25" s="16">
        <f t="shared" si="8"/>
        <v>1617246.08139</v>
      </c>
      <c r="U25" s="16">
        <f t="shared" si="1"/>
        <v>32341.36372200001</v>
      </c>
      <c r="V25" s="16">
        <v>129365.46</v>
      </c>
      <c r="W25" s="16">
        <f>S25*M25/100</f>
        <v>93629.1</v>
      </c>
    </row>
    <row r="26" spans="1:23" ht="63.75" customHeight="1">
      <c r="A26" s="5"/>
      <c r="B26" s="5">
        <v>16</v>
      </c>
      <c r="C26" s="11" t="s">
        <v>40</v>
      </c>
      <c r="D26" s="11" t="s">
        <v>106</v>
      </c>
      <c r="E26" s="11">
        <v>1945</v>
      </c>
      <c r="F26" s="20">
        <v>773.7</v>
      </c>
      <c r="G26" s="12" t="s">
        <v>11</v>
      </c>
      <c r="H26" s="25">
        <v>6606769.22</v>
      </c>
      <c r="I26" s="25">
        <f>(H26-L26)*90.91/100</f>
        <v>5705903.203006899</v>
      </c>
      <c r="J26" s="25">
        <f t="shared" si="3"/>
        <v>114105.51119862017</v>
      </c>
      <c r="K26" s="26">
        <v>456422.05</v>
      </c>
      <c r="L26" s="25">
        <f t="shared" si="9"/>
        <v>330338.46099999995</v>
      </c>
      <c r="M26" s="15">
        <v>5</v>
      </c>
      <c r="N26" s="16">
        <v>6606769.22</v>
      </c>
      <c r="O26" s="16">
        <f t="shared" si="11"/>
        <v>5705903.203006899</v>
      </c>
      <c r="P26" s="16">
        <f t="shared" si="6"/>
        <v>114105.51119862017</v>
      </c>
      <c r="Q26" s="16">
        <v>456422.05</v>
      </c>
      <c r="R26" s="16">
        <f t="shared" si="10"/>
        <v>330338.46099999995</v>
      </c>
      <c r="S26" s="16">
        <v>4138488.51</v>
      </c>
      <c r="T26" s="16">
        <f t="shared" si="8"/>
        <v>3574184.914219</v>
      </c>
      <c r="U26" s="16">
        <f t="shared" si="1"/>
        <v>71475.83515619997</v>
      </c>
      <c r="V26" s="16">
        <f>S26-T26-U26-W26</f>
        <v>285903.34062479984</v>
      </c>
      <c r="W26" s="16">
        <v>206924.42</v>
      </c>
    </row>
    <row r="27" spans="1:23" ht="86.25" customHeight="1">
      <c r="A27" s="5"/>
      <c r="B27" s="5">
        <v>17</v>
      </c>
      <c r="C27" s="11" t="s">
        <v>41</v>
      </c>
      <c r="D27" s="11" t="s">
        <v>105</v>
      </c>
      <c r="E27" s="11">
        <v>1945</v>
      </c>
      <c r="F27" s="20">
        <v>716.3</v>
      </c>
      <c r="G27" s="12" t="s">
        <v>10</v>
      </c>
      <c r="H27" s="25">
        <v>4951557</v>
      </c>
      <c r="I27" s="25">
        <f>(H27-L27)*90.91/100</f>
        <v>4276387.445265001</v>
      </c>
      <c r="J27" s="25">
        <f t="shared" si="3"/>
        <v>85518.34094699986</v>
      </c>
      <c r="K27" s="25">
        <f>H27-I27-J27-L27</f>
        <v>342073.3637879995</v>
      </c>
      <c r="L27" s="25">
        <f t="shared" si="9"/>
        <v>247577.85</v>
      </c>
      <c r="M27" s="15">
        <v>5</v>
      </c>
      <c r="N27" s="16">
        <v>4951557</v>
      </c>
      <c r="O27" s="16">
        <f t="shared" si="11"/>
        <v>4276387.445265001</v>
      </c>
      <c r="P27" s="16">
        <f t="shared" si="6"/>
        <v>85518.34094699986</v>
      </c>
      <c r="Q27" s="16">
        <f>N27-O27-P27-R27</f>
        <v>342073.3637879995</v>
      </c>
      <c r="R27" s="16">
        <f t="shared" si="10"/>
        <v>247577.85</v>
      </c>
      <c r="S27" s="16">
        <v>4234826.09</v>
      </c>
      <c r="T27" s="16">
        <f t="shared" si="8"/>
        <v>3657386.3784980495</v>
      </c>
      <c r="U27" s="16">
        <f t="shared" si="1"/>
        <v>73139.68140039008</v>
      </c>
      <c r="V27" s="16">
        <f>S27-T27-U27-W27</f>
        <v>292558.7256015603</v>
      </c>
      <c r="W27" s="16">
        <f aca="true" t="shared" si="12" ref="W27:W56">S27*M27/100</f>
        <v>211741.3045</v>
      </c>
    </row>
    <row r="28" spans="1:23" ht="70.5" customHeight="1">
      <c r="A28" s="5"/>
      <c r="B28" s="5">
        <v>18</v>
      </c>
      <c r="C28" s="11" t="s">
        <v>42</v>
      </c>
      <c r="D28" s="11" t="s">
        <v>106</v>
      </c>
      <c r="E28" s="11">
        <v>1945</v>
      </c>
      <c r="F28" s="20">
        <v>308.5</v>
      </c>
      <c r="G28" s="12" t="s">
        <v>11</v>
      </c>
      <c r="H28" s="25">
        <v>2850695.07</v>
      </c>
      <c r="I28" s="26">
        <v>2461988.55</v>
      </c>
      <c r="J28" s="25">
        <f t="shared" si="3"/>
        <v>49234.3533</v>
      </c>
      <c r="K28" s="25">
        <v>196937.42</v>
      </c>
      <c r="L28" s="25">
        <f t="shared" si="9"/>
        <v>142534.7535</v>
      </c>
      <c r="M28" s="15">
        <v>5</v>
      </c>
      <c r="N28" s="16">
        <v>2722137.22</v>
      </c>
      <c r="O28" s="16">
        <f t="shared" si="11"/>
        <v>2350960.1993669</v>
      </c>
      <c r="P28" s="16">
        <f t="shared" si="6"/>
        <v>47014.03192662002</v>
      </c>
      <c r="Q28" s="16">
        <f>N28-O28-P28-R28</f>
        <v>188056.12770648007</v>
      </c>
      <c r="R28" s="16">
        <f t="shared" si="10"/>
        <v>136106.861</v>
      </c>
      <c r="S28" s="16">
        <v>2722137.22</v>
      </c>
      <c r="T28" s="16">
        <f t="shared" si="8"/>
        <v>2350960.1993669</v>
      </c>
      <c r="U28" s="16">
        <f t="shared" si="1"/>
        <v>47014.03192662002</v>
      </c>
      <c r="V28" s="16">
        <f>S28-T28-U28-W28</f>
        <v>188056.12770648007</v>
      </c>
      <c r="W28" s="16">
        <f t="shared" si="12"/>
        <v>136106.861</v>
      </c>
    </row>
    <row r="29" spans="1:23" ht="65.25" customHeight="1">
      <c r="A29" s="5"/>
      <c r="B29" s="5">
        <v>19</v>
      </c>
      <c r="C29" s="11" t="s">
        <v>43</v>
      </c>
      <c r="D29" s="11" t="s">
        <v>107</v>
      </c>
      <c r="E29" s="11">
        <v>1945</v>
      </c>
      <c r="F29" s="20">
        <v>73.6</v>
      </c>
      <c r="G29" s="12" t="s">
        <v>11</v>
      </c>
      <c r="H29" s="25">
        <v>554929.6</v>
      </c>
      <c r="I29" s="25">
        <f>(H29-L29)*90.91/100</f>
        <v>454037.84942399996</v>
      </c>
      <c r="J29" s="25">
        <f t="shared" si="3"/>
        <v>9079.758115200004</v>
      </c>
      <c r="K29" s="25">
        <f>H29-I29-J29-L29</f>
        <v>36319.032460800016</v>
      </c>
      <c r="L29" s="25">
        <f t="shared" si="9"/>
        <v>55492.96</v>
      </c>
      <c r="M29" s="15">
        <v>10</v>
      </c>
      <c r="N29" s="16">
        <v>554929.55</v>
      </c>
      <c r="O29" s="16">
        <v>454037.8</v>
      </c>
      <c r="P29" s="16">
        <f t="shared" si="6"/>
        <v>9079.759000000011</v>
      </c>
      <c r="Q29" s="16">
        <v>36319.03</v>
      </c>
      <c r="R29" s="16">
        <f t="shared" si="10"/>
        <v>55492.955</v>
      </c>
      <c r="S29" s="16">
        <v>554929.55</v>
      </c>
      <c r="T29" s="16">
        <v>454037.8</v>
      </c>
      <c r="U29" s="16">
        <f t="shared" si="1"/>
        <v>9079.759000000011</v>
      </c>
      <c r="V29" s="16">
        <v>36319.03</v>
      </c>
      <c r="W29" s="16">
        <f t="shared" si="12"/>
        <v>55492.955</v>
      </c>
    </row>
    <row r="30" spans="1:23" ht="81" customHeight="1">
      <c r="A30" s="5"/>
      <c r="B30" s="5">
        <v>20</v>
      </c>
      <c r="C30" s="11" t="s">
        <v>44</v>
      </c>
      <c r="D30" s="11" t="s">
        <v>105</v>
      </c>
      <c r="E30" s="11">
        <v>1945</v>
      </c>
      <c r="F30" s="20">
        <v>619.4</v>
      </c>
      <c r="G30" s="12" t="s">
        <v>10</v>
      </c>
      <c r="H30" s="25">
        <v>4352173</v>
      </c>
      <c r="I30" s="25">
        <f>(H30-L30)*90.91/100</f>
        <v>3560904.4268699996</v>
      </c>
      <c r="J30" s="25">
        <f t="shared" si="3"/>
        <v>71210.25462600008</v>
      </c>
      <c r="K30" s="25">
        <f>H30-I30-J30-L30</f>
        <v>284841.0185040003</v>
      </c>
      <c r="L30" s="25">
        <f t="shared" si="9"/>
        <v>435217.3</v>
      </c>
      <c r="M30" s="15">
        <v>10</v>
      </c>
      <c r="N30" s="16">
        <v>4352173</v>
      </c>
      <c r="O30" s="16">
        <f>(N30-R30)*90.91/100</f>
        <v>3560904.4268699996</v>
      </c>
      <c r="P30" s="16">
        <f t="shared" si="6"/>
        <v>71210.25462600008</v>
      </c>
      <c r="Q30" s="16">
        <f>N30-O30-P30-R30</f>
        <v>284841.0185040003</v>
      </c>
      <c r="R30" s="16">
        <f t="shared" si="10"/>
        <v>435217.3</v>
      </c>
      <c r="S30" s="16">
        <v>3875570.94</v>
      </c>
      <c r="T30" s="16">
        <f>(S30-W30)*90.91/100</f>
        <v>3170953.3873986</v>
      </c>
      <c r="U30" s="16">
        <f t="shared" si="1"/>
        <v>63412.09172027997</v>
      </c>
      <c r="V30" s="16">
        <f>S30-T30-U30-W30</f>
        <v>253648.36688111984</v>
      </c>
      <c r="W30" s="16">
        <f t="shared" si="12"/>
        <v>387557.094</v>
      </c>
    </row>
    <row r="31" spans="1:23" ht="85.5" customHeight="1">
      <c r="A31" s="5"/>
      <c r="B31" s="5">
        <v>21</v>
      </c>
      <c r="C31" s="11" t="s">
        <v>45</v>
      </c>
      <c r="D31" s="11" t="s">
        <v>105</v>
      </c>
      <c r="E31" s="11">
        <v>1945</v>
      </c>
      <c r="F31" s="20">
        <v>263.6</v>
      </c>
      <c r="G31" s="12" t="s">
        <v>10</v>
      </c>
      <c r="H31" s="25">
        <v>4587309</v>
      </c>
      <c r="I31" s="25">
        <f>(H31-L31)*90.91/100</f>
        <v>3961806.4813049994</v>
      </c>
      <c r="J31" s="25">
        <f t="shared" si="3"/>
        <v>79227.41373900011</v>
      </c>
      <c r="K31" s="26">
        <v>316909.66</v>
      </c>
      <c r="L31" s="25">
        <f t="shared" si="9"/>
        <v>229365.45</v>
      </c>
      <c r="M31" s="15">
        <v>5</v>
      </c>
      <c r="N31" s="16">
        <v>4466287.85</v>
      </c>
      <c r="O31" s="16">
        <f>(N31-R31)*90.91/100</f>
        <v>3857287.1702132495</v>
      </c>
      <c r="P31" s="16">
        <f t="shared" si="6"/>
        <v>77137.25745735003</v>
      </c>
      <c r="Q31" s="16">
        <f>N31-O31-P31-R31</f>
        <v>308549.0298294001</v>
      </c>
      <c r="R31" s="16">
        <f t="shared" si="10"/>
        <v>223314.3925</v>
      </c>
      <c r="S31" s="16">
        <v>4466287.85</v>
      </c>
      <c r="T31" s="16">
        <f>(S31-W31)*90.91/100</f>
        <v>3857287.1702132495</v>
      </c>
      <c r="U31" s="16">
        <f t="shared" si="1"/>
        <v>77137.25745735003</v>
      </c>
      <c r="V31" s="16">
        <f>S31-T31-U31-W31</f>
        <v>308549.0298294001</v>
      </c>
      <c r="W31" s="16">
        <f t="shared" si="12"/>
        <v>223314.3925</v>
      </c>
    </row>
    <row r="32" spans="1:23" ht="49.5" customHeight="1">
      <c r="A32" s="5"/>
      <c r="B32" s="5">
        <v>22</v>
      </c>
      <c r="C32" s="11" t="s">
        <v>46</v>
      </c>
      <c r="D32" s="11" t="s">
        <v>107</v>
      </c>
      <c r="E32" s="11">
        <v>1945</v>
      </c>
      <c r="F32" s="20">
        <v>339.9</v>
      </c>
      <c r="G32" s="12" t="s">
        <v>19</v>
      </c>
      <c r="H32" s="25">
        <v>1486146.2</v>
      </c>
      <c r="I32" s="26">
        <v>1256481.63</v>
      </c>
      <c r="J32" s="25">
        <v>25126.88</v>
      </c>
      <c r="K32" s="25">
        <f>H32-I32-J32-L32</f>
        <v>100507.45600000006</v>
      </c>
      <c r="L32" s="25">
        <f t="shared" si="9"/>
        <v>104030.234</v>
      </c>
      <c r="M32" s="15">
        <v>7</v>
      </c>
      <c r="N32" s="16">
        <v>1373394.77</v>
      </c>
      <c r="O32" s="16">
        <v>1161154.47</v>
      </c>
      <c r="P32" s="16">
        <f t="shared" si="6"/>
        <v>23220.533220000012</v>
      </c>
      <c r="Q32" s="16">
        <v>92882.14</v>
      </c>
      <c r="R32" s="16">
        <f t="shared" si="10"/>
        <v>96137.6339</v>
      </c>
      <c r="S32" s="16">
        <v>1373394.77</v>
      </c>
      <c r="T32" s="16">
        <v>1161154.47</v>
      </c>
      <c r="U32" s="16">
        <f t="shared" si="1"/>
        <v>23220.533220000012</v>
      </c>
      <c r="V32" s="16">
        <v>92882.14</v>
      </c>
      <c r="W32" s="16">
        <f t="shared" si="12"/>
        <v>96137.6339</v>
      </c>
    </row>
    <row r="33" spans="1:23" ht="42.75" customHeight="1">
      <c r="A33" s="5"/>
      <c r="B33" s="5">
        <v>23</v>
      </c>
      <c r="C33" s="11" t="s">
        <v>47</v>
      </c>
      <c r="D33" s="11" t="s">
        <v>107</v>
      </c>
      <c r="E33" s="11">
        <v>1945</v>
      </c>
      <c r="F33" s="20">
        <v>170.3</v>
      </c>
      <c r="G33" s="12" t="s">
        <v>18</v>
      </c>
      <c r="H33" s="25">
        <v>1121503.28</v>
      </c>
      <c r="I33" s="25">
        <f>(H33-L33)*90.91/100</f>
        <v>968580.6948010001</v>
      </c>
      <c r="J33" s="25">
        <f aca="true" t="shared" si="13" ref="J33:J49">(H33-I33-L33)*20/100</f>
        <v>19369.483039799994</v>
      </c>
      <c r="K33" s="26">
        <v>77477.94</v>
      </c>
      <c r="L33" s="25">
        <v>56075.17</v>
      </c>
      <c r="M33" s="15">
        <v>5</v>
      </c>
      <c r="N33" s="16">
        <v>1121503.28</v>
      </c>
      <c r="O33" s="16">
        <f>(N33-R33)*90.91/100</f>
        <v>968580.6948010001</v>
      </c>
      <c r="P33" s="16">
        <f t="shared" si="6"/>
        <v>19369.483039799994</v>
      </c>
      <c r="Q33" s="16">
        <v>77477.94</v>
      </c>
      <c r="R33" s="16">
        <v>56075.17</v>
      </c>
      <c r="S33" s="16">
        <v>1121424.28</v>
      </c>
      <c r="T33" s="16">
        <v>968512.48</v>
      </c>
      <c r="U33" s="16">
        <f t="shared" si="1"/>
        <v>19368.117200000008</v>
      </c>
      <c r="V33" s="16">
        <f>S33-T33-U33-W33</f>
        <v>77472.46880000003</v>
      </c>
      <c r="W33" s="16">
        <f t="shared" si="12"/>
        <v>56071.21400000001</v>
      </c>
    </row>
    <row r="34" spans="1:23" ht="66.75" customHeight="1">
      <c r="A34" s="5"/>
      <c r="B34" s="5">
        <v>24</v>
      </c>
      <c r="C34" s="11" t="s">
        <v>48</v>
      </c>
      <c r="D34" s="11" t="s">
        <v>107</v>
      </c>
      <c r="E34" s="11">
        <v>1945</v>
      </c>
      <c r="F34" s="20">
        <v>337.5</v>
      </c>
      <c r="G34" s="12" t="s">
        <v>11</v>
      </c>
      <c r="H34" s="25">
        <v>3001000.88</v>
      </c>
      <c r="I34" s="25">
        <f>(H34-L34)*90.91/100</f>
        <v>2455388.9100071997</v>
      </c>
      <c r="J34" s="25">
        <f t="shared" si="13"/>
        <v>49102.37639856003</v>
      </c>
      <c r="K34" s="25">
        <v>196409.5</v>
      </c>
      <c r="L34" s="25">
        <f>H34*M34/100</f>
        <v>300100.088</v>
      </c>
      <c r="M34" s="15">
        <v>10</v>
      </c>
      <c r="N34" s="16">
        <v>2425961.23</v>
      </c>
      <c r="O34" s="16">
        <f>(N34-R34)*90.91/100</f>
        <v>1984897.2187736996</v>
      </c>
      <c r="P34" s="16">
        <f t="shared" si="6"/>
        <v>39693.57764526007</v>
      </c>
      <c r="Q34" s="16">
        <f>N34-O34-P34-R34</f>
        <v>158774.31058104028</v>
      </c>
      <c r="R34" s="16">
        <f aca="true" t="shared" si="14" ref="R34:R52">N34*M34/100</f>
        <v>242596.12300000002</v>
      </c>
      <c r="S34" s="16">
        <v>2425961.23</v>
      </c>
      <c r="T34" s="16">
        <f>(S34-W34)*90.91/100</f>
        <v>1984897.2187736996</v>
      </c>
      <c r="U34" s="16">
        <f t="shared" si="1"/>
        <v>39693.57764526007</v>
      </c>
      <c r="V34" s="16">
        <f>S34-T34-U34-W34</f>
        <v>158774.31058104028</v>
      </c>
      <c r="W34" s="16">
        <f t="shared" si="12"/>
        <v>242596.12300000002</v>
      </c>
    </row>
    <row r="35" spans="1:23" ht="49.5" customHeight="1">
      <c r="A35" s="5"/>
      <c r="B35" s="5">
        <v>25</v>
      </c>
      <c r="C35" s="11" t="s">
        <v>49</v>
      </c>
      <c r="D35" s="11" t="s">
        <v>106</v>
      </c>
      <c r="E35" s="11">
        <v>1945</v>
      </c>
      <c r="F35" s="20">
        <v>608.8</v>
      </c>
      <c r="G35" s="12" t="s">
        <v>20</v>
      </c>
      <c r="H35" s="25">
        <v>2285600.71</v>
      </c>
      <c r="I35" s="25">
        <f>(H35-L35)*90.91/100</f>
        <v>1973947.6301880002</v>
      </c>
      <c r="J35" s="25">
        <f t="shared" si="13"/>
        <v>39474.60996239996</v>
      </c>
      <c r="K35" s="25">
        <f>H35-I35-J35-L35</f>
        <v>157898.43984959988</v>
      </c>
      <c r="L35" s="26">
        <v>114280.03</v>
      </c>
      <c r="M35" s="15">
        <v>5</v>
      </c>
      <c r="N35" s="16">
        <v>1903153.12</v>
      </c>
      <c r="O35" s="16">
        <v>1643648.67</v>
      </c>
      <c r="P35" s="16">
        <f t="shared" si="6"/>
        <v>32869.35880000004</v>
      </c>
      <c r="Q35" s="16">
        <v>131477.43</v>
      </c>
      <c r="R35" s="16">
        <f t="shared" si="14"/>
        <v>95157.65600000002</v>
      </c>
      <c r="S35" s="16">
        <v>1901640.12</v>
      </c>
      <c r="T35" s="16">
        <f>(S35-W35)*90.91/100</f>
        <v>1642341.9814374</v>
      </c>
      <c r="U35" s="16">
        <f t="shared" si="1"/>
        <v>32843.22651252002</v>
      </c>
      <c r="V35" s="16">
        <v>131372.9</v>
      </c>
      <c r="W35" s="16">
        <f t="shared" si="12"/>
        <v>95082.00600000001</v>
      </c>
    </row>
    <row r="36" spans="1:23" ht="72" customHeight="1">
      <c r="A36" s="5"/>
      <c r="B36" s="5">
        <v>26</v>
      </c>
      <c r="C36" s="11" t="s">
        <v>50</v>
      </c>
      <c r="D36" s="11" t="s">
        <v>106</v>
      </c>
      <c r="E36" s="11">
        <v>1945</v>
      </c>
      <c r="F36" s="20">
        <v>441.2</v>
      </c>
      <c r="G36" s="12" t="s">
        <v>11</v>
      </c>
      <c r="H36" s="25">
        <v>4341708.13</v>
      </c>
      <c r="I36" s="26">
        <v>3749694.51</v>
      </c>
      <c r="J36" s="25">
        <f t="shared" si="13"/>
        <v>74985.64270000003</v>
      </c>
      <c r="K36" s="25">
        <f>H36-I36-J36-L36</f>
        <v>299942.5708000001</v>
      </c>
      <c r="L36" s="25">
        <f>H36*M36/100</f>
        <v>217085.40649999998</v>
      </c>
      <c r="M36" s="15">
        <v>5</v>
      </c>
      <c r="N36" s="16">
        <v>4341708.13</v>
      </c>
      <c r="O36" s="16">
        <v>3749694.51</v>
      </c>
      <c r="P36" s="16">
        <f t="shared" si="6"/>
        <v>74985.64270000003</v>
      </c>
      <c r="Q36" s="16">
        <f>N36-O36-P36-R36</f>
        <v>299942.5708000001</v>
      </c>
      <c r="R36" s="16">
        <f t="shared" si="14"/>
        <v>217085.40649999998</v>
      </c>
      <c r="S36" s="16">
        <v>3280569.87</v>
      </c>
      <c r="T36" s="16">
        <f>(S36-W36)*90.91/100</f>
        <v>2833247.76537615</v>
      </c>
      <c r="U36" s="16">
        <f t="shared" si="1"/>
        <v>56658.722224770005</v>
      </c>
      <c r="V36" s="16">
        <f>S36-T36-U36-W36</f>
        <v>226634.88889907996</v>
      </c>
      <c r="W36" s="16">
        <f t="shared" si="12"/>
        <v>164028.4935</v>
      </c>
    </row>
    <row r="37" spans="1:23" ht="86.25" customHeight="1">
      <c r="A37" s="5"/>
      <c r="B37" s="5">
        <v>27</v>
      </c>
      <c r="C37" s="11" t="s">
        <v>51</v>
      </c>
      <c r="D37" s="11" t="s">
        <v>106</v>
      </c>
      <c r="E37" s="11">
        <v>1945</v>
      </c>
      <c r="F37" s="20">
        <v>287.3</v>
      </c>
      <c r="G37" s="12" t="s">
        <v>10</v>
      </c>
      <c r="H37" s="25">
        <v>2779340.18</v>
      </c>
      <c r="I37" s="25">
        <f aca="true" t="shared" si="15" ref="I37:I43">(H37-L37)*90.91/100</f>
        <v>2400363.257938</v>
      </c>
      <c r="J37" s="25">
        <f t="shared" si="13"/>
        <v>48001.98441240005</v>
      </c>
      <c r="K37" s="25">
        <f>H37-I37-J37-L37</f>
        <v>192007.9376496002</v>
      </c>
      <c r="L37" s="26">
        <v>138967</v>
      </c>
      <c r="M37" s="15">
        <v>5</v>
      </c>
      <c r="N37" s="16">
        <v>2768675.54</v>
      </c>
      <c r="O37" s="16">
        <v>2391152.78</v>
      </c>
      <c r="P37" s="16">
        <f t="shared" si="6"/>
        <v>47817.796600000045</v>
      </c>
      <c r="Q37" s="16">
        <v>191271.18</v>
      </c>
      <c r="R37" s="16">
        <f t="shared" si="14"/>
        <v>138433.777</v>
      </c>
      <c r="S37" s="16">
        <v>2768675.54</v>
      </c>
      <c r="T37" s="16">
        <v>2391152.78</v>
      </c>
      <c r="U37" s="16">
        <f t="shared" si="1"/>
        <v>47817.796600000045</v>
      </c>
      <c r="V37" s="16">
        <v>191271.18</v>
      </c>
      <c r="W37" s="16">
        <f t="shared" si="12"/>
        <v>138433.777</v>
      </c>
    </row>
    <row r="38" spans="1:23" ht="67.5" customHeight="1">
      <c r="A38" s="5"/>
      <c r="B38" s="5">
        <v>28</v>
      </c>
      <c r="C38" s="11" t="s">
        <v>52</v>
      </c>
      <c r="D38" s="11" t="s">
        <v>107</v>
      </c>
      <c r="E38" s="11">
        <v>1945</v>
      </c>
      <c r="F38" s="20">
        <v>397.7</v>
      </c>
      <c r="G38" s="12" t="s">
        <v>13</v>
      </c>
      <c r="H38" s="25">
        <v>1613570.42</v>
      </c>
      <c r="I38" s="25">
        <f t="shared" si="15"/>
        <v>1393552.0253809</v>
      </c>
      <c r="J38" s="25">
        <f t="shared" si="13"/>
        <v>27867.974723820007</v>
      </c>
      <c r="K38" s="25">
        <f>H38-I38-J38-L38</f>
        <v>111471.89889528004</v>
      </c>
      <c r="L38" s="25">
        <f>H38*M38/100</f>
        <v>80678.521</v>
      </c>
      <c r="M38" s="15">
        <v>5</v>
      </c>
      <c r="N38" s="16">
        <v>1613570.42</v>
      </c>
      <c r="O38" s="16">
        <f>(N38-R38)*90.91/100</f>
        <v>1393552.0253809</v>
      </c>
      <c r="P38" s="16">
        <f t="shared" si="6"/>
        <v>27867.974723820007</v>
      </c>
      <c r="Q38" s="16">
        <f>N38-O38-P38-R38</f>
        <v>111471.89889528004</v>
      </c>
      <c r="R38" s="16">
        <f t="shared" si="14"/>
        <v>80678.521</v>
      </c>
      <c r="S38" s="16">
        <v>1500085.81</v>
      </c>
      <c r="T38" s="16">
        <f>(S38-W38)*90.91/100</f>
        <v>1295541.6093774498</v>
      </c>
      <c r="U38" s="16">
        <f t="shared" si="1"/>
        <v>25907.98202451004</v>
      </c>
      <c r="V38" s="16">
        <f>S38-T38-U38-W38</f>
        <v>103631.92809804017</v>
      </c>
      <c r="W38" s="16">
        <f t="shared" si="12"/>
        <v>75004.2905</v>
      </c>
    </row>
    <row r="39" spans="1:23" ht="73.5" customHeight="1">
      <c r="A39" s="5"/>
      <c r="B39" s="5">
        <v>29</v>
      </c>
      <c r="C39" s="11" t="s">
        <v>53</v>
      </c>
      <c r="D39" s="11" t="s">
        <v>107</v>
      </c>
      <c r="E39" s="11">
        <v>1945</v>
      </c>
      <c r="F39" s="20">
        <v>437.2</v>
      </c>
      <c r="G39" s="12" t="s">
        <v>11</v>
      </c>
      <c r="H39" s="25">
        <v>2278709.48</v>
      </c>
      <c r="I39" s="25">
        <f t="shared" si="15"/>
        <v>1967996.0434</v>
      </c>
      <c r="J39" s="25">
        <f t="shared" si="13"/>
        <v>39355.591319999985</v>
      </c>
      <c r="K39" s="25">
        <f>H39-I39-J39-L39</f>
        <v>157422.3652799999</v>
      </c>
      <c r="L39" s="25">
        <v>113935.48</v>
      </c>
      <c r="M39" s="15">
        <v>5</v>
      </c>
      <c r="N39" s="16">
        <v>2190914.22</v>
      </c>
      <c r="O39" s="16">
        <f>(N39-R39)*90.91/100</f>
        <v>1892172.1115318998</v>
      </c>
      <c r="P39" s="16">
        <f t="shared" si="6"/>
        <v>37839.27949362008</v>
      </c>
      <c r="Q39" s="16">
        <f>N39-O39-P39-R39</f>
        <v>151357.11797448032</v>
      </c>
      <c r="R39" s="16">
        <f t="shared" si="14"/>
        <v>109545.71100000001</v>
      </c>
      <c r="S39" s="16">
        <v>2190914.22</v>
      </c>
      <c r="T39" s="16">
        <f>(S39-W39)*90.91/100</f>
        <v>1892172.1115318998</v>
      </c>
      <c r="U39" s="16">
        <f t="shared" si="1"/>
        <v>37839.27949362008</v>
      </c>
      <c r="V39" s="16">
        <f>S39-T39-U39-W39</f>
        <v>151357.11797448032</v>
      </c>
      <c r="W39" s="16">
        <f t="shared" si="12"/>
        <v>109545.71100000001</v>
      </c>
    </row>
    <row r="40" spans="1:23" ht="86.25" customHeight="1">
      <c r="A40" s="5"/>
      <c r="B40" s="5">
        <v>30</v>
      </c>
      <c r="C40" s="11" t="s">
        <v>54</v>
      </c>
      <c r="D40" s="11" t="s">
        <v>106</v>
      </c>
      <c r="E40" s="11">
        <v>1945</v>
      </c>
      <c r="F40" s="20">
        <v>241.9</v>
      </c>
      <c r="G40" s="12" t="s">
        <v>10</v>
      </c>
      <c r="H40" s="25">
        <v>2180862.89</v>
      </c>
      <c r="I40" s="25">
        <f t="shared" si="15"/>
        <v>1883491.33063405</v>
      </c>
      <c r="J40" s="25">
        <f t="shared" si="13"/>
        <v>37665.682973190014</v>
      </c>
      <c r="K40" s="26">
        <v>150662.74</v>
      </c>
      <c r="L40" s="25">
        <f aca="true" t="shared" si="16" ref="L40:L52">H40*M40/100</f>
        <v>109043.14450000001</v>
      </c>
      <c r="M40" s="15">
        <v>5</v>
      </c>
      <c r="N40" s="16">
        <v>2025715.56</v>
      </c>
      <c r="O40" s="16">
        <f>(N40-R40)*90.91/100</f>
        <v>1749499.1148162002</v>
      </c>
      <c r="P40" s="16">
        <f t="shared" si="6"/>
        <v>34986.13343675997</v>
      </c>
      <c r="Q40" s="16">
        <v>139944.54</v>
      </c>
      <c r="R40" s="16">
        <f t="shared" si="14"/>
        <v>101285.778</v>
      </c>
      <c r="S40" s="16">
        <v>2025715.56</v>
      </c>
      <c r="T40" s="16">
        <f>(S40-W40)*90.91/100</f>
        <v>1749499.1148162002</v>
      </c>
      <c r="U40" s="16">
        <f t="shared" si="1"/>
        <v>34986.13343675997</v>
      </c>
      <c r="V40" s="16">
        <v>139944.54</v>
      </c>
      <c r="W40" s="16">
        <f t="shared" si="12"/>
        <v>101285.778</v>
      </c>
    </row>
    <row r="41" spans="1:23" ht="49.5" customHeight="1">
      <c r="A41" s="5"/>
      <c r="B41" s="5">
        <v>31</v>
      </c>
      <c r="C41" s="11" t="s">
        <v>55</v>
      </c>
      <c r="D41" s="11" t="s">
        <v>106</v>
      </c>
      <c r="E41" s="11">
        <v>1945</v>
      </c>
      <c r="F41" s="17">
        <v>1576.6</v>
      </c>
      <c r="G41" s="12" t="s">
        <v>22</v>
      </c>
      <c r="H41" s="25">
        <v>4199924.41</v>
      </c>
      <c r="I41" s="25">
        <f t="shared" si="15"/>
        <v>3627243.71707445</v>
      </c>
      <c r="J41" s="25">
        <f t="shared" si="13"/>
        <v>72536.89448511001</v>
      </c>
      <c r="K41" s="25">
        <f>H41-I41-J41-L41</f>
        <v>290147.57794044004</v>
      </c>
      <c r="L41" s="25">
        <f t="shared" si="16"/>
        <v>209996.2205</v>
      </c>
      <c r="M41" s="15">
        <v>5</v>
      </c>
      <c r="N41" s="16">
        <v>4067683.09</v>
      </c>
      <c r="O41" s="16">
        <v>3513034.17</v>
      </c>
      <c r="P41" s="16">
        <f t="shared" si="6"/>
        <v>70252.95309999998</v>
      </c>
      <c r="Q41" s="16">
        <v>281011.82</v>
      </c>
      <c r="R41" s="16">
        <f t="shared" si="14"/>
        <v>203384.1545</v>
      </c>
      <c r="S41" s="16">
        <v>4067683.09</v>
      </c>
      <c r="T41" s="16">
        <v>3513034.17</v>
      </c>
      <c r="U41" s="16">
        <f t="shared" si="1"/>
        <v>70252.95309999998</v>
      </c>
      <c r="V41" s="16">
        <v>281011.82</v>
      </c>
      <c r="W41" s="16">
        <f t="shared" si="12"/>
        <v>203384.1545</v>
      </c>
    </row>
    <row r="42" spans="1:23" ht="49.5" customHeight="1">
      <c r="A42" s="5"/>
      <c r="B42" s="5">
        <v>32</v>
      </c>
      <c r="C42" s="11" t="s">
        <v>56</v>
      </c>
      <c r="D42" s="11" t="s">
        <v>106</v>
      </c>
      <c r="E42" s="11">
        <v>1945</v>
      </c>
      <c r="F42" s="17">
        <v>1196.4</v>
      </c>
      <c r="G42" s="12" t="s">
        <v>23</v>
      </c>
      <c r="H42" s="25">
        <v>2726877.05</v>
      </c>
      <c r="I42" s="25">
        <f t="shared" si="15"/>
        <v>2355053.7298472496</v>
      </c>
      <c r="J42" s="25">
        <f t="shared" si="13"/>
        <v>47095.89353055005</v>
      </c>
      <c r="K42" s="26">
        <v>188383.58</v>
      </c>
      <c r="L42" s="25">
        <f t="shared" si="16"/>
        <v>136343.8525</v>
      </c>
      <c r="M42" s="15">
        <v>5</v>
      </c>
      <c r="N42" s="16">
        <v>1719857.56</v>
      </c>
      <c r="O42" s="16">
        <f aca="true" t="shared" si="17" ref="O42:O50">(N42-R42)*90.91/100</f>
        <v>1485346.3824061998</v>
      </c>
      <c r="P42" s="16">
        <f t="shared" si="6"/>
        <v>29703.659918760044</v>
      </c>
      <c r="Q42" s="16">
        <f aca="true" t="shared" si="18" ref="Q42:Q47">N42-O42-P42-R42</f>
        <v>118814.63967504019</v>
      </c>
      <c r="R42" s="16">
        <f t="shared" si="14"/>
        <v>85992.87800000001</v>
      </c>
      <c r="S42" s="16">
        <v>1719857.56</v>
      </c>
      <c r="T42" s="16">
        <f>(S42-W42)*90.91/100</f>
        <v>1485346.3824061998</v>
      </c>
      <c r="U42" s="16">
        <f t="shared" si="1"/>
        <v>29703.659918760044</v>
      </c>
      <c r="V42" s="16">
        <f>S42-T42-U42-W42</f>
        <v>118814.63967504019</v>
      </c>
      <c r="W42" s="16">
        <f t="shared" si="12"/>
        <v>85992.87800000001</v>
      </c>
    </row>
    <row r="43" spans="1:23" ht="66.75" customHeight="1">
      <c r="A43" s="5"/>
      <c r="B43" s="5">
        <v>33</v>
      </c>
      <c r="C43" s="9" t="s">
        <v>87</v>
      </c>
      <c r="D43" s="9" t="s">
        <v>106</v>
      </c>
      <c r="E43" s="11">
        <v>1945</v>
      </c>
      <c r="F43" s="17">
        <v>2624.6</v>
      </c>
      <c r="G43" s="12" t="s">
        <v>11</v>
      </c>
      <c r="H43" s="25">
        <v>17706306.54</v>
      </c>
      <c r="I43" s="25">
        <f t="shared" si="15"/>
        <v>15291963.111738298</v>
      </c>
      <c r="J43" s="25">
        <f t="shared" si="13"/>
        <v>305805.6202523402</v>
      </c>
      <c r="K43" s="25">
        <f>H43-I43-J43-L43</f>
        <v>1223222.4810093609</v>
      </c>
      <c r="L43" s="25">
        <f t="shared" si="16"/>
        <v>885315.3269999999</v>
      </c>
      <c r="M43" s="15">
        <v>5</v>
      </c>
      <c r="N43" s="16">
        <f>15490155.45+272523</f>
        <v>15762678.45</v>
      </c>
      <c r="O43" s="16">
        <f t="shared" si="17"/>
        <v>13613358.429950248</v>
      </c>
      <c r="P43" s="16">
        <f t="shared" si="6"/>
        <v>272237.2195099502</v>
      </c>
      <c r="Q43" s="16">
        <f t="shared" si="18"/>
        <v>1088948.8780398006</v>
      </c>
      <c r="R43" s="16">
        <f t="shared" si="14"/>
        <v>788133.9225</v>
      </c>
      <c r="S43" s="16">
        <v>15490155.45</v>
      </c>
      <c r="T43" s="16">
        <v>13377995.31</v>
      </c>
      <c r="U43" s="16">
        <f t="shared" si="1"/>
        <v>267530.47349999973</v>
      </c>
      <c r="V43" s="16">
        <v>1070121.9</v>
      </c>
      <c r="W43" s="16">
        <f t="shared" si="12"/>
        <v>774507.7725</v>
      </c>
    </row>
    <row r="44" spans="1:23" ht="49.5" customHeight="1">
      <c r="A44" s="5"/>
      <c r="B44" s="5">
        <v>34</v>
      </c>
      <c r="C44" s="11" t="s">
        <v>57</v>
      </c>
      <c r="D44" s="11" t="s">
        <v>106</v>
      </c>
      <c r="E44" s="11">
        <v>1945</v>
      </c>
      <c r="F44" s="20">
        <v>857.5</v>
      </c>
      <c r="G44" s="12" t="s">
        <v>22</v>
      </c>
      <c r="H44" s="25">
        <v>2947412.3</v>
      </c>
      <c r="I44" s="26">
        <v>2545517.89</v>
      </c>
      <c r="J44" s="25">
        <f t="shared" si="13"/>
        <v>50904.75899999994</v>
      </c>
      <c r="K44" s="25">
        <v>203619.03</v>
      </c>
      <c r="L44" s="25">
        <f t="shared" si="16"/>
        <v>147370.615</v>
      </c>
      <c r="M44" s="15">
        <v>5</v>
      </c>
      <c r="N44" s="16">
        <v>2750895.59</v>
      </c>
      <c r="O44" s="16">
        <f t="shared" si="17"/>
        <v>2375797.2218255494</v>
      </c>
      <c r="P44" s="16">
        <f t="shared" si="6"/>
        <v>47510.717734890095</v>
      </c>
      <c r="Q44" s="16">
        <f t="shared" si="18"/>
        <v>190042.87093956035</v>
      </c>
      <c r="R44" s="16">
        <f t="shared" si="14"/>
        <v>137544.7795</v>
      </c>
      <c r="S44" s="16">
        <v>2750895.59</v>
      </c>
      <c r="T44" s="16">
        <f aca="true" t="shared" si="19" ref="T44:T51">(S44-W44)*90.91/100</f>
        <v>2375797.2218255494</v>
      </c>
      <c r="U44" s="16">
        <f t="shared" si="1"/>
        <v>47510.717734890095</v>
      </c>
      <c r="V44" s="16">
        <f>S44-T44-U44-W44</f>
        <v>190042.87093956035</v>
      </c>
      <c r="W44" s="16">
        <f t="shared" si="12"/>
        <v>137544.7795</v>
      </c>
    </row>
    <row r="45" spans="1:23" ht="65.25" customHeight="1">
      <c r="A45" s="5"/>
      <c r="B45" s="5">
        <v>35</v>
      </c>
      <c r="C45" s="9" t="s">
        <v>95</v>
      </c>
      <c r="D45" s="9" t="s">
        <v>106</v>
      </c>
      <c r="E45" s="11">
        <v>1945</v>
      </c>
      <c r="F45" s="17">
        <v>469</v>
      </c>
      <c r="G45" s="12" t="s">
        <v>102</v>
      </c>
      <c r="H45" s="25"/>
      <c r="I45" s="26"/>
      <c r="J45" s="25"/>
      <c r="K45" s="25"/>
      <c r="L45" s="25"/>
      <c r="M45" s="15">
        <v>5</v>
      </c>
      <c r="N45" s="16">
        <v>3435270</v>
      </c>
      <c r="O45" s="16">
        <f>(N45-R45)*90.91/100</f>
        <v>2966853.75915</v>
      </c>
      <c r="P45" s="16">
        <f t="shared" si="6"/>
        <v>59330.54817000004</v>
      </c>
      <c r="Q45" s="16">
        <f t="shared" si="18"/>
        <v>237322.19268000015</v>
      </c>
      <c r="R45" s="16">
        <f t="shared" si="14"/>
        <v>171763.5</v>
      </c>
      <c r="S45" s="16">
        <v>3319780.52</v>
      </c>
      <c r="T45" s="16">
        <v>2867111.84</v>
      </c>
      <c r="U45" s="16">
        <f t="shared" si="1"/>
        <v>57335.93080000004</v>
      </c>
      <c r="V45" s="16">
        <f>S45-T45-U45-W45</f>
        <v>229343.72320000015</v>
      </c>
      <c r="W45" s="16">
        <f t="shared" si="12"/>
        <v>165989.02599999998</v>
      </c>
    </row>
    <row r="46" spans="1:23" ht="69" customHeight="1">
      <c r="A46" s="5"/>
      <c r="B46" s="5">
        <v>36</v>
      </c>
      <c r="C46" s="9" t="s">
        <v>96</v>
      </c>
      <c r="D46" s="9" t="s">
        <v>106</v>
      </c>
      <c r="E46" s="11">
        <v>1945</v>
      </c>
      <c r="F46" s="17">
        <v>673.8</v>
      </c>
      <c r="G46" s="12" t="s">
        <v>102</v>
      </c>
      <c r="H46" s="25"/>
      <c r="I46" s="26"/>
      <c r="J46" s="25"/>
      <c r="K46" s="25"/>
      <c r="L46" s="25"/>
      <c r="M46" s="15">
        <v>5</v>
      </c>
      <c r="N46" s="16">
        <v>7093188</v>
      </c>
      <c r="O46" s="16">
        <f>(N46-R46)*90.91/100</f>
        <v>6125996.350259999</v>
      </c>
      <c r="P46" s="16">
        <f t="shared" si="6"/>
        <v>122506.44994800024</v>
      </c>
      <c r="Q46" s="16">
        <f t="shared" si="18"/>
        <v>490025.7997920009</v>
      </c>
      <c r="R46" s="16">
        <f t="shared" si="14"/>
        <v>354659.4</v>
      </c>
      <c r="S46" s="16">
        <v>6222218.12</v>
      </c>
      <c r="T46" s="16">
        <f>(S46-W46)*90.91/100</f>
        <v>5373787.568247399</v>
      </c>
      <c r="U46" s="16">
        <v>107463.92</v>
      </c>
      <c r="V46" s="16">
        <v>429855.72</v>
      </c>
      <c r="W46" s="16">
        <f t="shared" si="12"/>
        <v>311110.906</v>
      </c>
    </row>
    <row r="47" spans="1:23" ht="87" customHeight="1">
      <c r="A47" s="5"/>
      <c r="B47" s="5">
        <v>37</v>
      </c>
      <c r="C47" s="11" t="s">
        <v>58</v>
      </c>
      <c r="D47" s="11" t="s">
        <v>105</v>
      </c>
      <c r="E47" s="11">
        <v>1945</v>
      </c>
      <c r="F47" s="20">
        <v>773.5</v>
      </c>
      <c r="G47" s="12" t="s">
        <v>10</v>
      </c>
      <c r="H47" s="25">
        <v>5554123</v>
      </c>
      <c r="I47" s="25">
        <f>(H47-L47)*90.91/100</f>
        <v>4291865.236404999</v>
      </c>
      <c r="J47" s="25">
        <f t="shared" si="13"/>
        <v>85827.86271900017</v>
      </c>
      <c r="K47" s="25">
        <f aca="true" t="shared" si="20" ref="K47:K62">H47-I47-J47-L47</f>
        <v>343311.4508760008</v>
      </c>
      <c r="L47" s="25">
        <f t="shared" si="16"/>
        <v>833118.45</v>
      </c>
      <c r="M47" s="15">
        <v>15</v>
      </c>
      <c r="N47" s="16">
        <v>5554123</v>
      </c>
      <c r="O47" s="16">
        <f t="shared" si="17"/>
        <v>4291865.236404999</v>
      </c>
      <c r="P47" s="16">
        <f t="shared" si="6"/>
        <v>85827.86271900017</v>
      </c>
      <c r="Q47" s="16">
        <f t="shared" si="18"/>
        <v>343311.4508760008</v>
      </c>
      <c r="R47" s="16">
        <f t="shared" si="14"/>
        <v>833118.45</v>
      </c>
      <c r="S47" s="16">
        <v>5045897</v>
      </c>
      <c r="T47" s="16">
        <f t="shared" si="19"/>
        <v>3899141.218295</v>
      </c>
      <c r="U47" s="16">
        <f t="shared" si="1"/>
        <v>77974.24634099999</v>
      </c>
      <c r="V47" s="16">
        <v>311896.98</v>
      </c>
      <c r="W47" s="16">
        <f t="shared" si="12"/>
        <v>756884.55</v>
      </c>
    </row>
    <row r="48" spans="1:23" ht="65.25" customHeight="1">
      <c r="A48" s="5"/>
      <c r="B48" s="5">
        <v>38</v>
      </c>
      <c r="C48" s="11" t="s">
        <v>59</v>
      </c>
      <c r="D48" s="11" t="s">
        <v>106</v>
      </c>
      <c r="E48" s="11">
        <v>1945</v>
      </c>
      <c r="F48" s="20">
        <v>220.2</v>
      </c>
      <c r="G48" s="12" t="s">
        <v>21</v>
      </c>
      <c r="H48" s="25">
        <v>1062105.4</v>
      </c>
      <c r="I48" s="25">
        <f>(H48-L48)*90.91/100</f>
        <v>917282.0181829998</v>
      </c>
      <c r="J48" s="25">
        <f t="shared" si="13"/>
        <v>18343.62236340002</v>
      </c>
      <c r="K48" s="25">
        <f t="shared" si="20"/>
        <v>73374.48945360008</v>
      </c>
      <c r="L48" s="25">
        <f t="shared" si="16"/>
        <v>53105.27</v>
      </c>
      <c r="M48" s="15">
        <v>5</v>
      </c>
      <c r="N48" s="16">
        <v>778356</v>
      </c>
      <c r="O48" s="16">
        <f t="shared" si="17"/>
        <v>672223.2676199999</v>
      </c>
      <c r="P48" s="16">
        <f t="shared" si="6"/>
        <v>13442.986476000013</v>
      </c>
      <c r="Q48" s="16">
        <v>53771.94</v>
      </c>
      <c r="R48" s="16">
        <f t="shared" si="14"/>
        <v>38917.8</v>
      </c>
      <c r="S48" s="16">
        <v>778356</v>
      </c>
      <c r="T48" s="16">
        <f t="shared" si="19"/>
        <v>672223.2676199999</v>
      </c>
      <c r="U48" s="16">
        <f t="shared" si="1"/>
        <v>13442.986476000013</v>
      </c>
      <c r="V48" s="16">
        <v>53771.94</v>
      </c>
      <c r="W48" s="16">
        <f t="shared" si="12"/>
        <v>38917.8</v>
      </c>
    </row>
    <row r="49" spans="1:23" ht="78.75" customHeight="1">
      <c r="A49" s="5"/>
      <c r="B49" s="5">
        <v>39</v>
      </c>
      <c r="C49" s="11" t="s">
        <v>60</v>
      </c>
      <c r="D49" s="11" t="s">
        <v>106</v>
      </c>
      <c r="E49" s="11">
        <v>1945</v>
      </c>
      <c r="F49" s="20">
        <v>215.8</v>
      </c>
      <c r="G49" s="12" t="s">
        <v>10</v>
      </c>
      <c r="H49" s="25">
        <v>1844576.18</v>
      </c>
      <c r="I49" s="25">
        <f>(H49-L49)*90.91/100</f>
        <v>1593058.9949760998</v>
      </c>
      <c r="J49" s="25">
        <f t="shared" si="13"/>
        <v>31857.675204780022</v>
      </c>
      <c r="K49" s="25">
        <f t="shared" si="20"/>
        <v>127430.7008191201</v>
      </c>
      <c r="L49" s="25">
        <f t="shared" si="16"/>
        <v>92228.80900000001</v>
      </c>
      <c r="M49" s="15">
        <v>5</v>
      </c>
      <c r="N49" s="16">
        <v>1550737.89</v>
      </c>
      <c r="O49" s="16">
        <f t="shared" si="17"/>
        <v>1339287.02500905</v>
      </c>
      <c r="P49" s="16">
        <f t="shared" si="6"/>
        <v>26782.794098189977</v>
      </c>
      <c r="Q49" s="16">
        <f>N49-O49-P49-R49</f>
        <v>107131.1763927599</v>
      </c>
      <c r="R49" s="16">
        <f t="shared" si="14"/>
        <v>77536.8945</v>
      </c>
      <c r="S49" s="16">
        <v>1550737.89</v>
      </c>
      <c r="T49" s="16">
        <f t="shared" si="19"/>
        <v>1339287.02500905</v>
      </c>
      <c r="U49" s="16">
        <f t="shared" si="1"/>
        <v>26782.794098189977</v>
      </c>
      <c r="V49" s="16">
        <f aca="true" t="shared" si="21" ref="V49:V59">S49-T49-U49-W49</f>
        <v>107131.1763927599</v>
      </c>
      <c r="W49" s="16">
        <f t="shared" si="12"/>
        <v>77536.8945</v>
      </c>
    </row>
    <row r="50" spans="1:23" ht="66.75" customHeight="1">
      <c r="A50" s="5"/>
      <c r="B50" s="5">
        <v>40</v>
      </c>
      <c r="C50" s="11" t="s">
        <v>61</v>
      </c>
      <c r="D50" s="11" t="s">
        <v>105</v>
      </c>
      <c r="E50" s="11">
        <v>1963</v>
      </c>
      <c r="F50" s="20">
        <v>418.2</v>
      </c>
      <c r="G50" s="12" t="s">
        <v>11</v>
      </c>
      <c r="H50" s="25">
        <v>2799796</v>
      </c>
      <c r="I50" s="25">
        <f>(H50-L50)*90.91/100</f>
        <v>2290765.08924</v>
      </c>
      <c r="J50" s="26">
        <v>45810.27</v>
      </c>
      <c r="K50" s="25">
        <f t="shared" si="20"/>
        <v>183241.0407599999</v>
      </c>
      <c r="L50" s="25">
        <f t="shared" si="16"/>
        <v>279979.6</v>
      </c>
      <c r="M50" s="15">
        <v>10</v>
      </c>
      <c r="N50" s="16">
        <v>2520584.77</v>
      </c>
      <c r="O50" s="16">
        <f t="shared" si="17"/>
        <v>2062317.2529663</v>
      </c>
      <c r="P50" s="16">
        <f t="shared" si="6"/>
        <v>41241.80800674003</v>
      </c>
      <c r="Q50" s="16">
        <f>N50-O50-P50-R50</f>
        <v>164967.2320269601</v>
      </c>
      <c r="R50" s="16">
        <f t="shared" si="14"/>
        <v>252058.47699999998</v>
      </c>
      <c r="S50" s="16">
        <v>2520584.77</v>
      </c>
      <c r="T50" s="16">
        <f t="shared" si="19"/>
        <v>2062317.2529663</v>
      </c>
      <c r="U50" s="16">
        <f t="shared" si="1"/>
        <v>41241.80800674003</v>
      </c>
      <c r="V50" s="16">
        <f t="shared" si="21"/>
        <v>164967.2320269601</v>
      </c>
      <c r="W50" s="16">
        <f t="shared" si="12"/>
        <v>252058.47699999998</v>
      </c>
    </row>
    <row r="51" spans="1:23" ht="65.25" customHeight="1">
      <c r="A51" s="5"/>
      <c r="B51" s="5">
        <v>41</v>
      </c>
      <c r="C51" s="11" t="s">
        <v>62</v>
      </c>
      <c r="D51" s="11" t="s">
        <v>105</v>
      </c>
      <c r="E51" s="11">
        <v>1945</v>
      </c>
      <c r="F51" s="20">
        <v>522</v>
      </c>
      <c r="G51" s="12" t="s">
        <v>13</v>
      </c>
      <c r="H51" s="25">
        <v>2625599</v>
      </c>
      <c r="I51" s="25">
        <v>2267585.44</v>
      </c>
      <c r="J51" s="25">
        <f>(H51-I51-L51)*20/100</f>
        <v>45346.72200000001</v>
      </c>
      <c r="K51" s="25">
        <f t="shared" si="20"/>
        <v>181386.88800000004</v>
      </c>
      <c r="L51" s="25">
        <f t="shared" si="16"/>
        <v>131279.95</v>
      </c>
      <c r="M51" s="15">
        <v>5</v>
      </c>
      <c r="N51" s="16">
        <v>2625599</v>
      </c>
      <c r="O51" s="16">
        <v>2267585.44</v>
      </c>
      <c r="P51" s="16">
        <f t="shared" si="6"/>
        <v>45346.72200000001</v>
      </c>
      <c r="Q51" s="16">
        <f>N51-O51-P51-R51</f>
        <v>181386.88800000004</v>
      </c>
      <c r="R51" s="16">
        <f t="shared" si="14"/>
        <v>131279.95</v>
      </c>
      <c r="S51" s="16">
        <v>2186289.83</v>
      </c>
      <c r="T51" s="16">
        <f t="shared" si="19"/>
        <v>1888178.2802303499</v>
      </c>
      <c r="U51" s="16">
        <f t="shared" si="1"/>
        <v>37759.411653930045</v>
      </c>
      <c r="V51" s="16">
        <f t="shared" si="21"/>
        <v>151037.64661572018</v>
      </c>
      <c r="W51" s="16">
        <f t="shared" si="12"/>
        <v>109314.4915</v>
      </c>
    </row>
    <row r="52" spans="1:23" ht="49.5" customHeight="1">
      <c r="A52" s="5"/>
      <c r="B52" s="5">
        <v>42</v>
      </c>
      <c r="C52" s="11" t="s">
        <v>63</v>
      </c>
      <c r="D52" s="11" t="s">
        <v>105</v>
      </c>
      <c r="E52" s="11">
        <v>1945</v>
      </c>
      <c r="F52" s="20">
        <v>469.4</v>
      </c>
      <c r="G52" s="12" t="s">
        <v>18</v>
      </c>
      <c r="H52" s="25">
        <v>2969150</v>
      </c>
      <c r="I52" s="26">
        <f>(H52-L52)*90.91/100</f>
        <v>2429328.8385</v>
      </c>
      <c r="J52" s="25">
        <f>(H52-I52-L52)*20/100</f>
        <v>48581.23229999999</v>
      </c>
      <c r="K52" s="25">
        <f t="shared" si="20"/>
        <v>194324.92919999996</v>
      </c>
      <c r="L52" s="25">
        <f t="shared" si="16"/>
        <v>296915</v>
      </c>
      <c r="M52" s="15">
        <v>10</v>
      </c>
      <c r="N52" s="16">
        <v>2810418.93</v>
      </c>
      <c r="O52" s="16">
        <v>2299456.67</v>
      </c>
      <c r="P52" s="16">
        <v>45984.08</v>
      </c>
      <c r="Q52" s="16">
        <f>N52-O52-P52-R52</f>
        <v>183936.28700000024</v>
      </c>
      <c r="R52" s="16">
        <f t="shared" si="14"/>
        <v>281041.893</v>
      </c>
      <c r="S52" s="16">
        <v>2810418.93</v>
      </c>
      <c r="T52" s="16">
        <v>2299456.67</v>
      </c>
      <c r="U52" s="16">
        <v>45984.08</v>
      </c>
      <c r="V52" s="16">
        <f t="shared" si="21"/>
        <v>183936.28700000024</v>
      </c>
      <c r="W52" s="16">
        <f t="shared" si="12"/>
        <v>281041.893</v>
      </c>
    </row>
    <row r="53" spans="1:23" ht="49.5" customHeight="1">
      <c r="A53" s="5"/>
      <c r="B53" s="5">
        <v>43</v>
      </c>
      <c r="C53" s="9" t="s">
        <v>64</v>
      </c>
      <c r="D53" s="9" t="s">
        <v>107</v>
      </c>
      <c r="E53" s="11">
        <v>1976</v>
      </c>
      <c r="F53" s="17">
        <v>3032.5</v>
      </c>
      <c r="G53" s="12" t="s">
        <v>19</v>
      </c>
      <c r="H53" s="25">
        <v>18823565</v>
      </c>
      <c r="I53" s="26">
        <v>16256878</v>
      </c>
      <c r="J53" s="26">
        <v>325102</v>
      </c>
      <c r="K53" s="26">
        <f t="shared" si="20"/>
        <v>1300407</v>
      </c>
      <c r="L53" s="26">
        <v>941178</v>
      </c>
      <c r="M53" s="15">
        <v>5</v>
      </c>
      <c r="N53" s="16">
        <v>16598707</v>
      </c>
      <c r="O53" s="16">
        <v>14335391</v>
      </c>
      <c r="P53" s="16">
        <v>286676</v>
      </c>
      <c r="Q53" s="16">
        <v>1146705</v>
      </c>
      <c r="R53" s="16">
        <v>829935</v>
      </c>
      <c r="S53" s="16">
        <v>13966484.02</v>
      </c>
      <c r="T53" s="16">
        <f>(S53-W53)*90.91/100</f>
        <v>12062084.091452898</v>
      </c>
      <c r="U53" s="16">
        <f aca="true" t="shared" si="22" ref="U53:U78">(S53-T53-W53)*20/100</f>
        <v>241215.14550942025</v>
      </c>
      <c r="V53" s="16">
        <f t="shared" si="21"/>
        <v>964860.582037681</v>
      </c>
      <c r="W53" s="16">
        <f t="shared" si="12"/>
        <v>698324.2009999999</v>
      </c>
    </row>
    <row r="54" spans="1:23" ht="49.5" customHeight="1">
      <c r="A54" s="5"/>
      <c r="B54" s="5">
        <v>44</v>
      </c>
      <c r="C54" s="9" t="s">
        <v>93</v>
      </c>
      <c r="D54" s="9" t="s">
        <v>107</v>
      </c>
      <c r="E54" s="11">
        <v>1977</v>
      </c>
      <c r="F54" s="17">
        <v>4525.6</v>
      </c>
      <c r="G54" s="12" t="s">
        <v>22</v>
      </c>
      <c r="H54" s="25"/>
      <c r="I54" s="26"/>
      <c r="J54" s="25"/>
      <c r="K54" s="25"/>
      <c r="L54" s="25"/>
      <c r="M54" s="15">
        <v>5</v>
      </c>
      <c r="N54" s="16">
        <v>10383515</v>
      </c>
      <c r="O54" s="16">
        <f>(N54-R54)*90.91/100</f>
        <v>8967670.812175</v>
      </c>
      <c r="P54" s="16">
        <f>(N54-O54-R54)*20/100</f>
        <v>179333.68756499997</v>
      </c>
      <c r="Q54" s="16">
        <f>N54-O54-P54-R54</f>
        <v>717334.7502599999</v>
      </c>
      <c r="R54" s="16">
        <f>N54*M54/100</f>
        <v>519175.75</v>
      </c>
      <c r="S54" s="16">
        <v>8953187.42</v>
      </c>
      <c r="T54" s="16">
        <f>(S54-W54)*90.91/100</f>
        <v>7732375.549345899</v>
      </c>
      <c r="U54" s="16">
        <f>(S54-T54-W54)*20/100</f>
        <v>154630.49993082008</v>
      </c>
      <c r="V54" s="16">
        <f>S54-T54-U54-W54</f>
        <v>618521.9997232805</v>
      </c>
      <c r="W54" s="16">
        <f>S54*M54/100</f>
        <v>447659.37100000004</v>
      </c>
    </row>
    <row r="55" spans="1:23" ht="85.5" customHeight="1">
      <c r="A55" s="5"/>
      <c r="B55" s="5">
        <v>45</v>
      </c>
      <c r="C55" s="9" t="s">
        <v>65</v>
      </c>
      <c r="D55" s="11" t="s">
        <v>106</v>
      </c>
      <c r="E55" s="11">
        <v>1945</v>
      </c>
      <c r="F55" s="20">
        <v>221.7</v>
      </c>
      <c r="G55" s="12" t="s">
        <v>10</v>
      </c>
      <c r="H55" s="25">
        <v>3417502.18</v>
      </c>
      <c r="I55" s="25">
        <f aca="true" t="shared" si="23" ref="I55:I61">(H55-L55)*90.91/100</f>
        <v>2951508.6702461</v>
      </c>
      <c r="J55" s="25">
        <f aca="true" t="shared" si="24" ref="J55:J61">(H55-I55-L55)*20/100</f>
        <v>59023.680150780005</v>
      </c>
      <c r="K55" s="25">
        <f t="shared" si="20"/>
        <v>236094.72060312008</v>
      </c>
      <c r="L55" s="25">
        <f aca="true" t="shared" si="25" ref="L55:L65">H55*M55/100</f>
        <v>170875.10900000003</v>
      </c>
      <c r="M55" s="15">
        <v>5</v>
      </c>
      <c r="N55" s="16">
        <v>3315066.06</v>
      </c>
      <c r="O55" s="16">
        <f aca="true" t="shared" si="26" ref="O55:O61">(N55-R55)*90.91/100</f>
        <v>2863040.2273887005</v>
      </c>
      <c r="P55" s="16">
        <f aca="true" t="shared" si="27" ref="P55:P61">(N55-O55-R55)*20/100</f>
        <v>57254.50592225991</v>
      </c>
      <c r="Q55" s="16">
        <f aca="true" t="shared" si="28" ref="Q55:Q63">N55-O55-P55-R55</f>
        <v>229018.0236890397</v>
      </c>
      <c r="R55" s="16">
        <f aca="true" t="shared" si="29" ref="R55:R78">N55*M55/100</f>
        <v>165753.303</v>
      </c>
      <c r="S55" s="16">
        <v>3315066.06</v>
      </c>
      <c r="T55" s="16">
        <f>(S55-W55)*90.91/100</f>
        <v>2863040.2273887005</v>
      </c>
      <c r="U55" s="16">
        <f t="shared" si="22"/>
        <v>57254.50592225991</v>
      </c>
      <c r="V55" s="16">
        <f t="shared" si="21"/>
        <v>229018.0236890397</v>
      </c>
      <c r="W55" s="16">
        <f t="shared" si="12"/>
        <v>165753.303</v>
      </c>
    </row>
    <row r="56" spans="1:23" ht="49.5" customHeight="1">
      <c r="A56" s="5"/>
      <c r="B56" s="5">
        <v>46</v>
      </c>
      <c r="C56" s="11" t="s">
        <v>66</v>
      </c>
      <c r="D56" s="11" t="s">
        <v>107</v>
      </c>
      <c r="E56" s="11">
        <v>1945</v>
      </c>
      <c r="F56" s="17">
        <v>2355.3</v>
      </c>
      <c r="G56" s="12" t="s">
        <v>24</v>
      </c>
      <c r="H56" s="25">
        <v>8208116.48</v>
      </c>
      <c r="I56" s="25">
        <f t="shared" si="23"/>
        <v>7088898.7573696</v>
      </c>
      <c r="J56" s="25">
        <f t="shared" si="24"/>
        <v>141762.37972608005</v>
      </c>
      <c r="K56" s="25">
        <f t="shared" si="20"/>
        <v>567049.5189043202</v>
      </c>
      <c r="L56" s="25">
        <f t="shared" si="25"/>
        <v>410405.8240000001</v>
      </c>
      <c r="M56" s="15">
        <v>5</v>
      </c>
      <c r="N56" s="16">
        <v>8208116.48</v>
      </c>
      <c r="O56" s="16">
        <f t="shared" si="26"/>
        <v>7088898.7573696</v>
      </c>
      <c r="P56" s="16">
        <f t="shared" si="27"/>
        <v>141762.37972608005</v>
      </c>
      <c r="Q56" s="16">
        <f t="shared" si="28"/>
        <v>567049.5189043202</v>
      </c>
      <c r="R56" s="16">
        <f t="shared" si="29"/>
        <v>410405.8240000001</v>
      </c>
      <c r="S56" s="16">
        <v>5095657.05</v>
      </c>
      <c r="T56" s="16">
        <v>4400838.74</v>
      </c>
      <c r="U56" s="16">
        <f t="shared" si="22"/>
        <v>88007.09149999991</v>
      </c>
      <c r="V56" s="16">
        <f t="shared" si="21"/>
        <v>352028.3659999997</v>
      </c>
      <c r="W56" s="16">
        <f t="shared" si="12"/>
        <v>254782.8525</v>
      </c>
    </row>
    <row r="57" spans="1:23" ht="49.5" customHeight="1">
      <c r="A57" s="5"/>
      <c r="B57" s="5">
        <v>47</v>
      </c>
      <c r="C57" s="11" t="s">
        <v>67</v>
      </c>
      <c r="D57" s="11" t="s">
        <v>107</v>
      </c>
      <c r="E57" s="11">
        <v>1945</v>
      </c>
      <c r="F57" s="17">
        <v>2634.8</v>
      </c>
      <c r="G57" s="12" t="s">
        <v>24</v>
      </c>
      <c r="H57" s="25">
        <v>9331117.53</v>
      </c>
      <c r="I57" s="25">
        <f t="shared" si="23"/>
        <v>8058772.99919685</v>
      </c>
      <c r="J57" s="25">
        <f t="shared" si="24"/>
        <v>161157.7308606299</v>
      </c>
      <c r="K57" s="25">
        <f t="shared" si="20"/>
        <v>644630.9234425197</v>
      </c>
      <c r="L57" s="25">
        <f t="shared" si="25"/>
        <v>466555.8765</v>
      </c>
      <c r="M57" s="15">
        <v>5</v>
      </c>
      <c r="N57" s="16">
        <v>9331117.53</v>
      </c>
      <c r="O57" s="16">
        <f t="shared" si="26"/>
        <v>8058772.99919685</v>
      </c>
      <c r="P57" s="16">
        <f t="shared" si="27"/>
        <v>161157.7308606299</v>
      </c>
      <c r="Q57" s="16">
        <f t="shared" si="28"/>
        <v>644630.9234425197</v>
      </c>
      <c r="R57" s="16">
        <f t="shared" si="29"/>
        <v>466555.8765</v>
      </c>
      <c r="S57" s="16">
        <v>5606033.51</v>
      </c>
      <c r="T57" s="16">
        <f aca="true" t="shared" si="30" ref="T57:T65">(S57-W57)*90.91/100</f>
        <v>4841622.815744</v>
      </c>
      <c r="U57" s="16">
        <f t="shared" si="22"/>
        <v>96821.80485120004</v>
      </c>
      <c r="V57" s="16">
        <f t="shared" si="21"/>
        <v>387287.21940480015</v>
      </c>
      <c r="W57" s="16">
        <v>280301.67</v>
      </c>
    </row>
    <row r="58" spans="1:23" ht="65.25" customHeight="1">
      <c r="A58" s="5"/>
      <c r="B58" s="5">
        <v>48</v>
      </c>
      <c r="C58" s="11" t="s">
        <v>68</v>
      </c>
      <c r="D58" s="11" t="s">
        <v>107</v>
      </c>
      <c r="E58" s="11">
        <v>1945</v>
      </c>
      <c r="F58" s="20">
        <v>223.9</v>
      </c>
      <c r="G58" s="12" t="s">
        <v>17</v>
      </c>
      <c r="H58" s="25">
        <v>2174552.26</v>
      </c>
      <c r="I58" s="25">
        <f t="shared" si="23"/>
        <v>1878041.1865877</v>
      </c>
      <c r="J58" s="25">
        <f t="shared" si="24"/>
        <v>37556.69208245997</v>
      </c>
      <c r="K58" s="25">
        <f t="shared" si="20"/>
        <v>150226.7683298399</v>
      </c>
      <c r="L58" s="25">
        <f t="shared" si="25"/>
        <v>108727.61299999998</v>
      </c>
      <c r="M58" s="15">
        <v>5</v>
      </c>
      <c r="N58" s="16">
        <v>2174552.26</v>
      </c>
      <c r="O58" s="16">
        <f t="shared" si="26"/>
        <v>1878041.1865877</v>
      </c>
      <c r="P58" s="16">
        <f t="shared" si="27"/>
        <v>37556.69208245997</v>
      </c>
      <c r="Q58" s="16">
        <f t="shared" si="28"/>
        <v>150226.7683298399</v>
      </c>
      <c r="R58" s="16">
        <f t="shared" si="29"/>
        <v>108727.61299999998</v>
      </c>
      <c r="S58" s="16">
        <v>1631778.26</v>
      </c>
      <c r="T58" s="16">
        <f t="shared" si="30"/>
        <v>1409277.1353577</v>
      </c>
      <c r="U58" s="16">
        <f t="shared" si="22"/>
        <v>28182.442328459994</v>
      </c>
      <c r="V58" s="16">
        <f t="shared" si="21"/>
        <v>112729.76931383996</v>
      </c>
      <c r="W58" s="16">
        <f aca="true" t="shared" si="31" ref="W58:W78">S58*M58/100</f>
        <v>81588.913</v>
      </c>
    </row>
    <row r="59" spans="1:23" ht="63" customHeight="1">
      <c r="A59" s="5"/>
      <c r="B59" s="5">
        <v>49</v>
      </c>
      <c r="C59" s="11" t="s">
        <v>69</v>
      </c>
      <c r="D59" s="11" t="s">
        <v>107</v>
      </c>
      <c r="E59" s="11">
        <v>1976</v>
      </c>
      <c r="F59" s="17">
        <v>3042.2</v>
      </c>
      <c r="G59" s="12" t="s">
        <v>10</v>
      </c>
      <c r="H59" s="25">
        <v>17484901.32</v>
      </c>
      <c r="I59" s="25">
        <f t="shared" si="23"/>
        <v>15100747.6005114</v>
      </c>
      <c r="J59" s="25">
        <f t="shared" si="24"/>
        <v>301981.7306977201</v>
      </c>
      <c r="K59" s="25">
        <f t="shared" si="20"/>
        <v>1207926.9227908803</v>
      </c>
      <c r="L59" s="25">
        <f t="shared" si="25"/>
        <v>874245.066</v>
      </c>
      <c r="M59" s="15">
        <v>5</v>
      </c>
      <c r="N59" s="16">
        <v>17484901.32</v>
      </c>
      <c r="O59" s="16">
        <f t="shared" si="26"/>
        <v>15100747.6005114</v>
      </c>
      <c r="P59" s="16">
        <f t="shared" si="27"/>
        <v>301981.7306977201</v>
      </c>
      <c r="Q59" s="16">
        <f t="shared" si="28"/>
        <v>1207926.9227908803</v>
      </c>
      <c r="R59" s="16">
        <f t="shared" si="29"/>
        <v>874245.066</v>
      </c>
      <c r="S59" s="16">
        <v>16377849.74</v>
      </c>
      <c r="T59" s="16">
        <f t="shared" si="30"/>
        <v>14144648.0387023</v>
      </c>
      <c r="U59" s="16">
        <f t="shared" si="22"/>
        <v>282861.8428595401</v>
      </c>
      <c r="V59" s="16">
        <f t="shared" si="21"/>
        <v>1131447.37143816</v>
      </c>
      <c r="W59" s="16">
        <f t="shared" si="31"/>
        <v>818892.4870000001</v>
      </c>
    </row>
    <row r="60" spans="1:23" ht="49.5" customHeight="1">
      <c r="A60" s="5"/>
      <c r="B60" s="5">
        <v>50</v>
      </c>
      <c r="C60" s="11" t="s">
        <v>70</v>
      </c>
      <c r="D60" s="11" t="s">
        <v>107</v>
      </c>
      <c r="E60" s="11">
        <v>1945</v>
      </c>
      <c r="F60" s="20">
        <v>315.9</v>
      </c>
      <c r="G60" s="12" t="s">
        <v>19</v>
      </c>
      <c r="H60" s="25">
        <v>1616961.36</v>
      </c>
      <c r="I60" s="25">
        <f t="shared" si="23"/>
        <v>1396480.5937572</v>
      </c>
      <c r="J60" s="25">
        <f t="shared" si="24"/>
        <v>27926.539648560007</v>
      </c>
      <c r="K60" s="25">
        <f t="shared" si="20"/>
        <v>111706.15859424004</v>
      </c>
      <c r="L60" s="25">
        <f t="shared" si="25"/>
        <v>80848.06800000001</v>
      </c>
      <c r="M60" s="15">
        <v>5</v>
      </c>
      <c r="N60" s="16">
        <v>1616961.36</v>
      </c>
      <c r="O60" s="16">
        <f t="shared" si="26"/>
        <v>1396480.5937572</v>
      </c>
      <c r="P60" s="16">
        <f t="shared" si="27"/>
        <v>27926.539648560007</v>
      </c>
      <c r="Q60" s="16">
        <f t="shared" si="28"/>
        <v>111706.15859424004</v>
      </c>
      <c r="R60" s="16">
        <f t="shared" si="29"/>
        <v>80848.06800000001</v>
      </c>
      <c r="S60" s="16">
        <v>1418631.86</v>
      </c>
      <c r="T60" s="16">
        <f t="shared" si="30"/>
        <v>1225194.3127297</v>
      </c>
      <c r="U60" s="16">
        <f t="shared" si="22"/>
        <v>24501.190854060016</v>
      </c>
      <c r="V60" s="16">
        <v>98004.77</v>
      </c>
      <c r="W60" s="16">
        <f t="shared" si="31"/>
        <v>70931.59300000001</v>
      </c>
    </row>
    <row r="61" spans="1:23" ht="49.5" customHeight="1">
      <c r="A61" s="5"/>
      <c r="B61" s="5">
        <v>51</v>
      </c>
      <c r="C61" s="11" t="s">
        <v>71</v>
      </c>
      <c r="D61" s="11" t="s">
        <v>107</v>
      </c>
      <c r="E61" s="11">
        <v>1945</v>
      </c>
      <c r="F61" s="17">
        <v>2491.8</v>
      </c>
      <c r="G61" s="12" t="s">
        <v>23</v>
      </c>
      <c r="H61" s="25">
        <v>5062316.83</v>
      </c>
      <c r="I61" s="25">
        <f t="shared" si="23"/>
        <v>4372044.6186453495</v>
      </c>
      <c r="J61" s="25">
        <f t="shared" si="24"/>
        <v>87431.27397093011</v>
      </c>
      <c r="K61" s="25">
        <f t="shared" si="20"/>
        <v>349725.09588372044</v>
      </c>
      <c r="L61" s="25">
        <f t="shared" si="25"/>
        <v>253115.84149999998</v>
      </c>
      <c r="M61" s="15">
        <v>5</v>
      </c>
      <c r="N61" s="16">
        <v>5062316.83</v>
      </c>
      <c r="O61" s="16">
        <f t="shared" si="26"/>
        <v>4372044.6186453495</v>
      </c>
      <c r="P61" s="16">
        <f t="shared" si="27"/>
        <v>87431.27397093011</v>
      </c>
      <c r="Q61" s="16">
        <f t="shared" si="28"/>
        <v>349725.09588372044</v>
      </c>
      <c r="R61" s="16">
        <f t="shared" si="29"/>
        <v>253115.84149999998</v>
      </c>
      <c r="S61" s="16">
        <v>2684069.83</v>
      </c>
      <c r="T61" s="16">
        <f t="shared" si="30"/>
        <v>2318083.48833035</v>
      </c>
      <c r="U61" s="16">
        <f t="shared" si="22"/>
        <v>46356.57003393005</v>
      </c>
      <c r="V61" s="16">
        <f>S61-T61-U61-W61</f>
        <v>185426.2801357202</v>
      </c>
      <c r="W61" s="16">
        <f t="shared" si="31"/>
        <v>134203.4915</v>
      </c>
    </row>
    <row r="62" spans="1:23" ht="66.75" customHeight="1">
      <c r="A62" s="5"/>
      <c r="B62" s="5">
        <v>52</v>
      </c>
      <c r="C62" s="11" t="s">
        <v>72</v>
      </c>
      <c r="D62" s="11" t="s">
        <v>107</v>
      </c>
      <c r="E62" s="11">
        <v>1945</v>
      </c>
      <c r="F62" s="20">
        <v>965.2</v>
      </c>
      <c r="G62" s="12" t="s">
        <v>11</v>
      </c>
      <c r="H62" s="25">
        <v>6049541.36</v>
      </c>
      <c r="I62" s="25">
        <v>5224656.14</v>
      </c>
      <c r="J62" s="25">
        <v>104481.64</v>
      </c>
      <c r="K62" s="25">
        <f t="shared" si="20"/>
        <v>417926.5120000006</v>
      </c>
      <c r="L62" s="25">
        <f t="shared" si="25"/>
        <v>302477.068</v>
      </c>
      <c r="M62" s="15">
        <v>5</v>
      </c>
      <c r="N62" s="16">
        <v>6049541.36</v>
      </c>
      <c r="O62" s="16">
        <v>5224656.14</v>
      </c>
      <c r="P62" s="16">
        <v>104481.64</v>
      </c>
      <c r="Q62" s="16">
        <f t="shared" si="28"/>
        <v>417926.5120000006</v>
      </c>
      <c r="R62" s="16">
        <f t="shared" si="29"/>
        <v>302477.068</v>
      </c>
      <c r="S62" s="16">
        <v>4465081.64</v>
      </c>
      <c r="T62" s="16">
        <f t="shared" si="30"/>
        <v>3856245.4329777993</v>
      </c>
      <c r="U62" s="16">
        <f t="shared" si="22"/>
        <v>77116.42500444007</v>
      </c>
      <c r="V62" s="16">
        <f>S62-T62-U62-W62</f>
        <v>308465.7000177602</v>
      </c>
      <c r="W62" s="16">
        <f t="shared" si="31"/>
        <v>223254.082</v>
      </c>
    </row>
    <row r="63" spans="1:23" ht="49.5" customHeight="1">
      <c r="A63" s="5"/>
      <c r="B63" s="5">
        <v>53</v>
      </c>
      <c r="C63" s="9" t="s">
        <v>73</v>
      </c>
      <c r="D63" s="9" t="s">
        <v>107</v>
      </c>
      <c r="E63" s="11">
        <v>1977</v>
      </c>
      <c r="F63" s="17">
        <v>5603.6</v>
      </c>
      <c r="G63" s="12" t="s">
        <v>25</v>
      </c>
      <c r="H63" s="25">
        <v>28426983.82</v>
      </c>
      <c r="I63" s="25">
        <f aca="true" t="shared" si="32" ref="I63:I69">(H63-L63)*90.91/100</f>
        <v>24550822.441223897</v>
      </c>
      <c r="J63" s="25">
        <v>490962.43</v>
      </c>
      <c r="K63" s="25">
        <v>1963849.76</v>
      </c>
      <c r="L63" s="25">
        <f t="shared" si="25"/>
        <v>1421349.1909999999</v>
      </c>
      <c r="M63" s="15">
        <v>5</v>
      </c>
      <c r="N63" s="16">
        <v>28426983.82</v>
      </c>
      <c r="O63" s="16">
        <f>(N63-R63)*90.91/100</f>
        <v>24550822.441223897</v>
      </c>
      <c r="P63" s="16">
        <v>490962.43</v>
      </c>
      <c r="Q63" s="16">
        <f t="shared" si="28"/>
        <v>1963849.7577761032</v>
      </c>
      <c r="R63" s="16">
        <f t="shared" si="29"/>
        <v>1421349.1909999999</v>
      </c>
      <c r="S63" s="16">
        <v>25111981.41</v>
      </c>
      <c r="T63" s="16">
        <f t="shared" si="30"/>
        <v>21687837.18483945</v>
      </c>
      <c r="U63" s="16">
        <f t="shared" si="22"/>
        <v>433709.0309321101</v>
      </c>
      <c r="V63" s="16">
        <v>1734836.13</v>
      </c>
      <c r="W63" s="16">
        <f t="shared" si="31"/>
        <v>1255599.0705</v>
      </c>
    </row>
    <row r="64" spans="1:23" ht="49.5" customHeight="1">
      <c r="A64" s="5"/>
      <c r="B64" s="5">
        <v>54</v>
      </c>
      <c r="C64" s="11" t="s">
        <v>74</v>
      </c>
      <c r="D64" s="11" t="s">
        <v>106</v>
      </c>
      <c r="E64" s="11">
        <v>1960</v>
      </c>
      <c r="F64" s="20">
        <v>580.8</v>
      </c>
      <c r="G64" s="12" t="s">
        <v>26</v>
      </c>
      <c r="H64" s="25">
        <v>1418839.88</v>
      </c>
      <c r="I64" s="25">
        <f t="shared" si="32"/>
        <v>1225373.9681626</v>
      </c>
      <c r="J64" s="25">
        <f aca="true" t="shared" si="33" ref="J64:J69">(H64-I64-L64)*20/100</f>
        <v>24504.78356747999</v>
      </c>
      <c r="K64" s="25">
        <v>98019.14</v>
      </c>
      <c r="L64" s="25">
        <f t="shared" si="25"/>
        <v>70941.99399999999</v>
      </c>
      <c r="M64" s="15">
        <v>5</v>
      </c>
      <c r="N64" s="16">
        <v>1418839.88</v>
      </c>
      <c r="O64" s="16">
        <f>(N64-R64)*90.91/100</f>
        <v>1225373.9681626</v>
      </c>
      <c r="P64" s="16">
        <f aca="true" t="shared" si="34" ref="P64:P78">(N64-O64-R64)*20/100</f>
        <v>24504.78356747999</v>
      </c>
      <c r="Q64" s="16">
        <v>98019.14</v>
      </c>
      <c r="R64" s="16">
        <f t="shared" si="29"/>
        <v>70941.99399999999</v>
      </c>
      <c r="S64" s="16">
        <v>1418839.88</v>
      </c>
      <c r="T64" s="16">
        <f t="shared" si="30"/>
        <v>1225373.9681626</v>
      </c>
      <c r="U64" s="16">
        <f t="shared" si="22"/>
        <v>24504.78356747999</v>
      </c>
      <c r="V64" s="16">
        <v>98019.14</v>
      </c>
      <c r="W64" s="16">
        <f t="shared" si="31"/>
        <v>70941.99399999999</v>
      </c>
    </row>
    <row r="65" spans="1:23" ht="70.5" customHeight="1">
      <c r="A65" s="5"/>
      <c r="B65" s="5">
        <v>55</v>
      </c>
      <c r="C65" s="11" t="s">
        <v>75</v>
      </c>
      <c r="D65" s="11" t="s">
        <v>106</v>
      </c>
      <c r="E65" s="11">
        <v>1959</v>
      </c>
      <c r="F65" s="20">
        <v>408.4</v>
      </c>
      <c r="G65" s="12" t="s">
        <v>11</v>
      </c>
      <c r="H65" s="25">
        <v>2982684.25</v>
      </c>
      <c r="I65" s="25">
        <f t="shared" si="32"/>
        <v>2575980.33909125</v>
      </c>
      <c r="J65" s="25">
        <f t="shared" si="33"/>
        <v>51513.93968174996</v>
      </c>
      <c r="K65" s="25">
        <f aca="true" t="shared" si="35" ref="K65:K75">H65-I65-J65-L65</f>
        <v>206055.75872699983</v>
      </c>
      <c r="L65" s="25">
        <f t="shared" si="25"/>
        <v>149134.2125</v>
      </c>
      <c r="M65" s="15">
        <v>5</v>
      </c>
      <c r="N65" s="16">
        <v>2738016.8</v>
      </c>
      <c r="O65" s="16">
        <f>(N65-R65)*90.91/100</f>
        <v>2364674.519236</v>
      </c>
      <c r="P65" s="16">
        <f t="shared" si="34"/>
        <v>47288.28815280001</v>
      </c>
      <c r="Q65" s="16">
        <f>N65-O65-P65-R65</f>
        <v>189153.15261120003</v>
      </c>
      <c r="R65" s="16">
        <f t="shared" si="29"/>
        <v>136900.84</v>
      </c>
      <c r="S65" s="16">
        <v>2738016.8</v>
      </c>
      <c r="T65" s="16">
        <f t="shared" si="30"/>
        <v>2364674.519236</v>
      </c>
      <c r="U65" s="16">
        <f t="shared" si="22"/>
        <v>47288.28815280001</v>
      </c>
      <c r="V65" s="16">
        <f>S65-T65-U65-W65</f>
        <v>189153.15261120003</v>
      </c>
      <c r="W65" s="16">
        <f t="shared" si="31"/>
        <v>136900.84</v>
      </c>
    </row>
    <row r="66" spans="1:23" ht="70.5" customHeight="1">
      <c r="A66" s="5"/>
      <c r="B66" s="5">
        <v>56</v>
      </c>
      <c r="C66" s="11" t="s">
        <v>76</v>
      </c>
      <c r="D66" s="11" t="s">
        <v>106</v>
      </c>
      <c r="E66" s="11">
        <v>1945</v>
      </c>
      <c r="F66" s="20">
        <v>219.7</v>
      </c>
      <c r="G66" s="12" t="s">
        <v>11</v>
      </c>
      <c r="H66" s="25">
        <v>2195797.13</v>
      </c>
      <c r="I66" s="25">
        <f t="shared" si="32"/>
        <v>1896389.218248</v>
      </c>
      <c r="J66" s="25">
        <f t="shared" si="33"/>
        <v>37923.6123504</v>
      </c>
      <c r="K66" s="25">
        <f t="shared" si="35"/>
        <v>151694.44940159997</v>
      </c>
      <c r="L66" s="26">
        <v>109789.85</v>
      </c>
      <c r="M66" s="15">
        <v>5</v>
      </c>
      <c r="N66" s="16">
        <v>2185973.87</v>
      </c>
      <c r="O66" s="16">
        <v>1887905.41</v>
      </c>
      <c r="P66" s="16">
        <f t="shared" si="34"/>
        <v>37753.95330000004</v>
      </c>
      <c r="Q66" s="16">
        <v>151015.82</v>
      </c>
      <c r="R66" s="16">
        <f t="shared" si="29"/>
        <v>109298.69350000001</v>
      </c>
      <c r="S66" s="16">
        <v>2185973.87</v>
      </c>
      <c r="T66" s="16">
        <v>1887905.41</v>
      </c>
      <c r="U66" s="16">
        <f t="shared" si="22"/>
        <v>37753.95330000004</v>
      </c>
      <c r="V66" s="16">
        <v>151015.82</v>
      </c>
      <c r="W66" s="16">
        <f t="shared" si="31"/>
        <v>109298.69350000001</v>
      </c>
    </row>
    <row r="67" spans="1:23" ht="63.75" customHeight="1">
      <c r="A67" s="5"/>
      <c r="B67" s="5">
        <v>57</v>
      </c>
      <c r="C67" s="9" t="s">
        <v>88</v>
      </c>
      <c r="D67" s="9" t="s">
        <v>106</v>
      </c>
      <c r="E67" s="11">
        <v>1945</v>
      </c>
      <c r="F67" s="20">
        <v>211.5</v>
      </c>
      <c r="G67" s="12" t="s">
        <v>10</v>
      </c>
      <c r="H67" s="25">
        <v>2321972.28</v>
      </c>
      <c r="I67" s="25">
        <f t="shared" si="32"/>
        <v>1963141.6497656398</v>
      </c>
      <c r="J67" s="25">
        <f t="shared" si="33"/>
        <v>39258.514126872</v>
      </c>
      <c r="K67" s="25">
        <f t="shared" si="35"/>
        <v>157034.056507488</v>
      </c>
      <c r="L67" s="25">
        <f aca="true" t="shared" si="36" ref="L67:L78">H67*M67/100</f>
        <v>162538.05959999998</v>
      </c>
      <c r="M67" s="15">
        <v>7</v>
      </c>
      <c r="N67" s="16">
        <v>2321972.28</v>
      </c>
      <c r="O67" s="16">
        <f>(N67-R67)*90.91/100</f>
        <v>1963141.6497656398</v>
      </c>
      <c r="P67" s="16">
        <f t="shared" si="34"/>
        <v>39258.514126872</v>
      </c>
      <c r="Q67" s="16">
        <f aca="true" t="shared" si="37" ref="Q67:Q75">N67-O67-P67-R67</f>
        <v>157034.056507488</v>
      </c>
      <c r="R67" s="16">
        <f t="shared" si="29"/>
        <v>162538.05959999998</v>
      </c>
      <c r="S67" s="16">
        <v>1725295.85</v>
      </c>
      <c r="T67" s="16">
        <v>1458673.8</v>
      </c>
      <c r="U67" s="16">
        <f t="shared" si="22"/>
        <v>29170.26810000001</v>
      </c>
      <c r="V67" s="16">
        <f aca="true" t="shared" si="38" ref="V67:V78">S67-T67-U67-W67</f>
        <v>116681.07240000002</v>
      </c>
      <c r="W67" s="16">
        <f t="shared" si="31"/>
        <v>120770.70950000001</v>
      </c>
    </row>
    <row r="68" spans="1:23" ht="49.5" customHeight="1">
      <c r="A68" s="5"/>
      <c r="B68" s="5">
        <v>58</v>
      </c>
      <c r="C68" s="11" t="s">
        <v>77</v>
      </c>
      <c r="D68" s="11" t="s">
        <v>106</v>
      </c>
      <c r="E68" s="11">
        <v>1945</v>
      </c>
      <c r="F68" s="20">
        <v>163.5</v>
      </c>
      <c r="G68" s="12" t="s">
        <v>18</v>
      </c>
      <c r="H68" s="25">
        <v>1309852.84</v>
      </c>
      <c r="I68" s="25">
        <f t="shared" si="32"/>
        <v>1131247.8560018</v>
      </c>
      <c r="J68" s="25">
        <f t="shared" si="33"/>
        <v>22622.468399640034</v>
      </c>
      <c r="K68" s="25">
        <f t="shared" si="35"/>
        <v>90489.87359856014</v>
      </c>
      <c r="L68" s="25">
        <f t="shared" si="36"/>
        <v>65492.642</v>
      </c>
      <c r="M68" s="15">
        <v>5</v>
      </c>
      <c r="N68" s="16">
        <v>1041184.76</v>
      </c>
      <c r="O68" s="16">
        <f>(N68-R68)*90.91/100</f>
        <v>899214.0120501999</v>
      </c>
      <c r="P68" s="16">
        <f t="shared" si="34"/>
        <v>17982.301989960022</v>
      </c>
      <c r="Q68" s="16">
        <f t="shared" si="37"/>
        <v>71929.20795984009</v>
      </c>
      <c r="R68" s="16">
        <f t="shared" si="29"/>
        <v>52059.238</v>
      </c>
      <c r="S68" s="16">
        <v>1041184.76</v>
      </c>
      <c r="T68" s="16">
        <f aca="true" t="shared" si="39" ref="T68:T76">(S68-W68)*90.91/100</f>
        <v>899214.0120501999</v>
      </c>
      <c r="U68" s="16">
        <f t="shared" si="22"/>
        <v>17982.301989960022</v>
      </c>
      <c r="V68" s="16">
        <f t="shared" si="38"/>
        <v>71929.20795984009</v>
      </c>
      <c r="W68" s="16">
        <f t="shared" si="31"/>
        <v>52059.238</v>
      </c>
    </row>
    <row r="69" spans="1:23" ht="81" customHeight="1">
      <c r="A69" s="5"/>
      <c r="B69" s="5">
        <v>59</v>
      </c>
      <c r="C69" s="11" t="s">
        <v>78</v>
      </c>
      <c r="D69" s="11" t="s">
        <v>106</v>
      </c>
      <c r="E69" s="11">
        <v>1945</v>
      </c>
      <c r="F69" s="20">
        <v>182.5</v>
      </c>
      <c r="G69" s="12" t="s">
        <v>10</v>
      </c>
      <c r="H69" s="25">
        <v>1982559.63</v>
      </c>
      <c r="I69" s="25">
        <f t="shared" si="32"/>
        <v>1712227.71165135</v>
      </c>
      <c r="J69" s="25">
        <f t="shared" si="33"/>
        <v>34240.787369729995</v>
      </c>
      <c r="K69" s="25">
        <f t="shared" si="35"/>
        <v>136963.14947891998</v>
      </c>
      <c r="L69" s="25">
        <f t="shared" si="36"/>
        <v>99127.98149999998</v>
      </c>
      <c r="M69" s="15">
        <v>5</v>
      </c>
      <c r="N69" s="16">
        <v>1973375.62</v>
      </c>
      <c r="O69" s="16">
        <f>(N69-R69)*90.91/100</f>
        <v>1704295.9873349003</v>
      </c>
      <c r="P69" s="16">
        <f t="shared" si="34"/>
        <v>34082.17033301996</v>
      </c>
      <c r="Q69" s="16">
        <f t="shared" si="37"/>
        <v>136328.68133207984</v>
      </c>
      <c r="R69" s="16">
        <f t="shared" si="29"/>
        <v>98668.78100000002</v>
      </c>
      <c r="S69" s="16">
        <v>1973375.62</v>
      </c>
      <c r="T69" s="16">
        <f t="shared" si="39"/>
        <v>1704295.9873349003</v>
      </c>
      <c r="U69" s="16">
        <f t="shared" si="22"/>
        <v>34082.17033301996</v>
      </c>
      <c r="V69" s="16">
        <f t="shared" si="38"/>
        <v>136328.68133207984</v>
      </c>
      <c r="W69" s="16">
        <f t="shared" si="31"/>
        <v>98668.78100000002</v>
      </c>
    </row>
    <row r="70" spans="1:23" ht="90" customHeight="1">
      <c r="A70" s="5"/>
      <c r="B70" s="5">
        <v>60</v>
      </c>
      <c r="C70" s="11" t="s">
        <v>79</v>
      </c>
      <c r="D70" s="11" t="s">
        <v>105</v>
      </c>
      <c r="E70" s="11">
        <v>1945</v>
      </c>
      <c r="F70" s="20">
        <v>284</v>
      </c>
      <c r="G70" s="12" t="s">
        <v>10</v>
      </c>
      <c r="H70" s="25">
        <v>3225961</v>
      </c>
      <c r="I70" s="26">
        <v>2639449</v>
      </c>
      <c r="J70" s="25">
        <v>52783</v>
      </c>
      <c r="K70" s="25">
        <f t="shared" si="35"/>
        <v>211132.90000000002</v>
      </c>
      <c r="L70" s="25">
        <f t="shared" si="36"/>
        <v>322596.1</v>
      </c>
      <c r="M70" s="15">
        <v>10</v>
      </c>
      <c r="N70" s="16">
        <v>2873582.87</v>
      </c>
      <c r="O70" s="16">
        <f>(N70-R70)*90.91/100</f>
        <v>2351136.7684053</v>
      </c>
      <c r="P70" s="16">
        <f t="shared" si="34"/>
        <v>47017.56291894</v>
      </c>
      <c r="Q70" s="16">
        <f t="shared" si="37"/>
        <v>188070.25167576002</v>
      </c>
      <c r="R70" s="16">
        <f t="shared" si="29"/>
        <v>287358.287</v>
      </c>
      <c r="S70" s="16">
        <v>2873582.87</v>
      </c>
      <c r="T70" s="16">
        <f t="shared" si="39"/>
        <v>2351136.7684053</v>
      </c>
      <c r="U70" s="16">
        <f t="shared" si="22"/>
        <v>47017.56291894</v>
      </c>
      <c r="V70" s="16">
        <f t="shared" si="38"/>
        <v>188070.25167576002</v>
      </c>
      <c r="W70" s="16">
        <f t="shared" si="31"/>
        <v>287358.287</v>
      </c>
    </row>
    <row r="71" spans="1:23" ht="84" customHeight="1">
      <c r="A71" s="5"/>
      <c r="B71" s="5">
        <v>61</v>
      </c>
      <c r="C71" s="11" t="s">
        <v>80</v>
      </c>
      <c r="D71" s="11" t="s">
        <v>106</v>
      </c>
      <c r="E71" s="11">
        <v>1945</v>
      </c>
      <c r="F71" s="20">
        <v>165.5</v>
      </c>
      <c r="G71" s="12" t="s">
        <v>10</v>
      </c>
      <c r="H71" s="25">
        <v>1724726.08</v>
      </c>
      <c r="I71" s="25">
        <f>(H71-L71)*90.91/100</f>
        <v>1411153.6313951998</v>
      </c>
      <c r="J71" s="25">
        <f aca="true" t="shared" si="40" ref="J71:J78">(H71-I71-L71)*20/100</f>
        <v>28219.968120960053</v>
      </c>
      <c r="K71" s="25">
        <f t="shared" si="35"/>
        <v>112879.87248384021</v>
      </c>
      <c r="L71" s="25">
        <f t="shared" si="36"/>
        <v>172472.608</v>
      </c>
      <c r="M71" s="15">
        <v>10</v>
      </c>
      <c r="N71" s="16">
        <v>1589462.73</v>
      </c>
      <c r="O71" s="16">
        <f>(N71-R71)*90.91/100</f>
        <v>1300482.5110587</v>
      </c>
      <c r="P71" s="16">
        <f t="shared" si="34"/>
        <v>26006.789188259983</v>
      </c>
      <c r="Q71" s="16">
        <f t="shared" si="37"/>
        <v>104027.15675303995</v>
      </c>
      <c r="R71" s="16">
        <f t="shared" si="29"/>
        <v>158946.27300000002</v>
      </c>
      <c r="S71" s="16">
        <v>1589462.73</v>
      </c>
      <c r="T71" s="16">
        <f t="shared" si="39"/>
        <v>1300482.5110587</v>
      </c>
      <c r="U71" s="16">
        <f t="shared" si="22"/>
        <v>26006.789188259983</v>
      </c>
      <c r="V71" s="16">
        <f t="shared" si="38"/>
        <v>104027.15675303995</v>
      </c>
      <c r="W71" s="16">
        <f t="shared" si="31"/>
        <v>158946.27300000002</v>
      </c>
    </row>
    <row r="72" spans="1:23" ht="49.5" customHeight="1">
      <c r="A72" s="5"/>
      <c r="B72" s="5">
        <v>62</v>
      </c>
      <c r="C72" s="11" t="s">
        <v>81</v>
      </c>
      <c r="D72" s="11" t="s">
        <v>106</v>
      </c>
      <c r="E72" s="11">
        <v>1945</v>
      </c>
      <c r="F72" s="20">
        <v>186.9</v>
      </c>
      <c r="G72" s="12" t="s">
        <v>17</v>
      </c>
      <c r="H72" s="25">
        <v>2680934.13</v>
      </c>
      <c r="I72" s="25">
        <v>2315375.35</v>
      </c>
      <c r="J72" s="25">
        <f t="shared" si="40"/>
        <v>46302.41469999997</v>
      </c>
      <c r="K72" s="25">
        <f t="shared" si="35"/>
        <v>185209.65879999986</v>
      </c>
      <c r="L72" s="25">
        <f t="shared" si="36"/>
        <v>134046.70649999997</v>
      </c>
      <c r="M72" s="15">
        <v>5</v>
      </c>
      <c r="N72" s="16">
        <v>2680934.13</v>
      </c>
      <c r="O72" s="16">
        <v>2315375.35</v>
      </c>
      <c r="P72" s="16">
        <f t="shared" si="34"/>
        <v>46302.41469999997</v>
      </c>
      <c r="Q72" s="16">
        <f t="shared" si="37"/>
        <v>185209.65879999986</v>
      </c>
      <c r="R72" s="16">
        <f t="shared" si="29"/>
        <v>134046.70649999997</v>
      </c>
      <c r="S72" s="16">
        <v>1972216.12</v>
      </c>
      <c r="T72" s="16">
        <f t="shared" si="39"/>
        <v>1703294.5909574</v>
      </c>
      <c r="U72" s="16">
        <f t="shared" si="22"/>
        <v>34062.14460852004</v>
      </c>
      <c r="V72" s="16">
        <f t="shared" si="38"/>
        <v>136248.57843408015</v>
      </c>
      <c r="W72" s="16">
        <f t="shared" si="31"/>
        <v>98610.80600000001</v>
      </c>
    </row>
    <row r="73" spans="1:23" ht="72" customHeight="1">
      <c r="A73" s="5"/>
      <c r="B73" s="5">
        <v>63</v>
      </c>
      <c r="C73" s="11" t="s">
        <v>82</v>
      </c>
      <c r="D73" s="11" t="s">
        <v>107</v>
      </c>
      <c r="E73" s="11">
        <v>1945</v>
      </c>
      <c r="F73" s="20">
        <v>534.9</v>
      </c>
      <c r="G73" s="12" t="s">
        <v>11</v>
      </c>
      <c r="H73" s="25">
        <v>3196282.36</v>
      </c>
      <c r="I73" s="25">
        <f>(H73-L73)*90.91/100</f>
        <v>2760453.2788021998</v>
      </c>
      <c r="J73" s="25">
        <f t="shared" si="40"/>
        <v>55202.99263956002</v>
      </c>
      <c r="K73" s="25">
        <f t="shared" si="35"/>
        <v>220811.9705582401</v>
      </c>
      <c r="L73" s="25">
        <f t="shared" si="36"/>
        <v>159814.118</v>
      </c>
      <c r="M73" s="15">
        <v>5</v>
      </c>
      <c r="N73" s="16">
        <v>3196282.36</v>
      </c>
      <c r="O73" s="16">
        <f>(N73-R73)*90.91/100</f>
        <v>2760453.2788021998</v>
      </c>
      <c r="P73" s="16">
        <f t="shared" si="34"/>
        <v>55202.99263956002</v>
      </c>
      <c r="Q73" s="16">
        <f t="shared" si="37"/>
        <v>220811.9705582401</v>
      </c>
      <c r="R73" s="16">
        <f t="shared" si="29"/>
        <v>159814.118</v>
      </c>
      <c r="S73" s="16">
        <v>3158468.97</v>
      </c>
      <c r="T73" s="16">
        <f t="shared" si="39"/>
        <v>2727795.9335956504</v>
      </c>
      <c r="U73" s="16">
        <f t="shared" si="22"/>
        <v>54549.91758086996</v>
      </c>
      <c r="V73" s="16">
        <f t="shared" si="38"/>
        <v>218199.67032347983</v>
      </c>
      <c r="W73" s="16">
        <f t="shared" si="31"/>
        <v>157923.44850000003</v>
      </c>
    </row>
    <row r="74" spans="1:23" ht="49.5" customHeight="1">
      <c r="A74" s="5"/>
      <c r="B74" s="5">
        <v>64</v>
      </c>
      <c r="C74" s="9" t="s">
        <v>94</v>
      </c>
      <c r="D74" s="9" t="s">
        <v>105</v>
      </c>
      <c r="E74" s="11">
        <v>1945</v>
      </c>
      <c r="F74" s="17">
        <v>743.1</v>
      </c>
      <c r="G74" s="12" t="s">
        <v>22</v>
      </c>
      <c r="H74" s="25"/>
      <c r="I74" s="26"/>
      <c r="J74" s="25"/>
      <c r="K74" s="25"/>
      <c r="L74" s="25"/>
      <c r="M74" s="15">
        <v>5</v>
      </c>
      <c r="N74" s="16">
        <v>2893305</v>
      </c>
      <c r="O74" s="16">
        <f>(N74-R74)*90.91/100</f>
        <v>2498788.396725</v>
      </c>
      <c r="P74" s="16">
        <f>(N74-O74-R74)*20/100</f>
        <v>49970.27065500002</v>
      </c>
      <c r="Q74" s="16">
        <f>N74-O74-P74-R74</f>
        <v>199881.08262000012</v>
      </c>
      <c r="R74" s="16">
        <f>N74*M74/100</f>
        <v>144665.25</v>
      </c>
      <c r="S74" s="16">
        <v>2893305</v>
      </c>
      <c r="T74" s="16">
        <f>(S74-W74)*90.91/100</f>
        <v>2498788.396725</v>
      </c>
      <c r="U74" s="16">
        <f>(S74-T74-W74)*20/100</f>
        <v>49970.27065500002</v>
      </c>
      <c r="V74" s="16">
        <f>S74-T74-U74-W74</f>
        <v>199881.08262000012</v>
      </c>
      <c r="W74" s="16">
        <f>S74*M74/100</f>
        <v>144665.25</v>
      </c>
    </row>
    <row r="75" spans="1:23" ht="49.5" customHeight="1">
      <c r="A75" s="5"/>
      <c r="B75" s="5">
        <v>65</v>
      </c>
      <c r="C75" s="11" t="s">
        <v>83</v>
      </c>
      <c r="D75" s="11" t="s">
        <v>106</v>
      </c>
      <c r="E75" s="11">
        <v>1945</v>
      </c>
      <c r="F75" s="17">
        <v>1029.9</v>
      </c>
      <c r="G75" s="12" t="s">
        <v>18</v>
      </c>
      <c r="H75" s="25">
        <v>5556415.74</v>
      </c>
      <c r="I75" s="25">
        <f>(H75-L75)*90.91/100</f>
        <v>4798770.671772299</v>
      </c>
      <c r="J75" s="25">
        <f t="shared" si="40"/>
        <v>95964.85624554017</v>
      </c>
      <c r="K75" s="25">
        <f t="shared" si="35"/>
        <v>383859.4249821607</v>
      </c>
      <c r="L75" s="25">
        <f t="shared" si="36"/>
        <v>277820.787</v>
      </c>
      <c r="M75" s="15">
        <v>5</v>
      </c>
      <c r="N75" s="16">
        <v>5556415.74</v>
      </c>
      <c r="O75" s="16">
        <f>(N75-R75)*90.91/100</f>
        <v>4798770.671772299</v>
      </c>
      <c r="P75" s="16">
        <f t="shared" si="34"/>
        <v>95964.85624554017</v>
      </c>
      <c r="Q75" s="16">
        <f t="shared" si="37"/>
        <v>383859.4249821607</v>
      </c>
      <c r="R75" s="16">
        <f t="shared" si="29"/>
        <v>277820.787</v>
      </c>
      <c r="S75" s="16">
        <v>4485546.6</v>
      </c>
      <c r="T75" s="16">
        <f t="shared" si="39"/>
        <v>3873919.8933569994</v>
      </c>
      <c r="U75" s="16">
        <f t="shared" si="22"/>
        <v>77469.87532860006</v>
      </c>
      <c r="V75" s="16">
        <f t="shared" si="38"/>
        <v>309879.50131440023</v>
      </c>
      <c r="W75" s="16">
        <f t="shared" si="31"/>
        <v>224277.33</v>
      </c>
    </row>
    <row r="76" spans="1:23" ht="49.5" customHeight="1">
      <c r="A76" s="5"/>
      <c r="B76" s="5">
        <v>66</v>
      </c>
      <c r="C76" s="9" t="s">
        <v>89</v>
      </c>
      <c r="D76" s="9" t="s">
        <v>107</v>
      </c>
      <c r="E76" s="11">
        <v>1945</v>
      </c>
      <c r="F76" s="17">
        <v>2099.5</v>
      </c>
      <c r="G76" s="12" t="s">
        <v>14</v>
      </c>
      <c r="H76" s="25">
        <v>6592477.2</v>
      </c>
      <c r="I76" s="25">
        <f>(H76-L76)*90.91/100</f>
        <v>5693559.971394</v>
      </c>
      <c r="J76" s="25">
        <f t="shared" si="40"/>
        <v>113858.67372120012</v>
      </c>
      <c r="K76" s="25">
        <v>455434.7</v>
      </c>
      <c r="L76" s="25">
        <f t="shared" si="36"/>
        <v>329623.86</v>
      </c>
      <c r="M76" s="15">
        <v>5</v>
      </c>
      <c r="N76" s="16">
        <v>6592477.2</v>
      </c>
      <c r="O76" s="16">
        <f>(N76-R76)*90.91/100</f>
        <v>5693559.971394</v>
      </c>
      <c r="P76" s="16">
        <f t="shared" si="34"/>
        <v>113858.67372120012</v>
      </c>
      <c r="Q76" s="16">
        <v>455434.7</v>
      </c>
      <c r="R76" s="16">
        <f t="shared" si="29"/>
        <v>329623.86</v>
      </c>
      <c r="S76" s="16">
        <v>4733215.67</v>
      </c>
      <c r="T76" s="16">
        <f t="shared" si="39"/>
        <v>4087818.0473171496</v>
      </c>
      <c r="U76" s="16">
        <f t="shared" si="22"/>
        <v>81747.36783657008</v>
      </c>
      <c r="V76" s="16">
        <f t="shared" si="38"/>
        <v>326989.4713462802</v>
      </c>
      <c r="W76" s="16">
        <f t="shared" si="31"/>
        <v>236660.78350000002</v>
      </c>
    </row>
    <row r="77" spans="1:23" ht="49.5" customHeight="1">
      <c r="A77" s="5"/>
      <c r="B77" s="5">
        <v>67</v>
      </c>
      <c r="C77" s="11" t="s">
        <v>84</v>
      </c>
      <c r="D77" s="11" t="s">
        <v>106</v>
      </c>
      <c r="E77" s="11">
        <v>1945</v>
      </c>
      <c r="F77" s="20">
        <v>350.8</v>
      </c>
      <c r="G77" s="12" t="s">
        <v>18</v>
      </c>
      <c r="H77" s="25">
        <v>2171451.52</v>
      </c>
      <c r="I77" s="26">
        <v>1875363.24</v>
      </c>
      <c r="J77" s="25">
        <f t="shared" si="40"/>
        <v>37503.14080000001</v>
      </c>
      <c r="K77" s="25">
        <f>H77-I77-J77-L77</f>
        <v>150012.56320000003</v>
      </c>
      <c r="L77" s="25">
        <f t="shared" si="36"/>
        <v>108572.576</v>
      </c>
      <c r="M77" s="15">
        <v>5</v>
      </c>
      <c r="N77" s="16">
        <v>1805752.52</v>
      </c>
      <c r="O77" s="16">
        <v>1559529.13</v>
      </c>
      <c r="P77" s="16">
        <f t="shared" si="34"/>
        <v>31187.15280000003</v>
      </c>
      <c r="Q77" s="16">
        <f>N77-O77-P77-R77</f>
        <v>124748.6112000001</v>
      </c>
      <c r="R77" s="16">
        <f t="shared" si="29"/>
        <v>90287.62599999999</v>
      </c>
      <c r="S77" s="16">
        <v>1754524.52</v>
      </c>
      <c r="T77" s="16">
        <v>1515286.32</v>
      </c>
      <c r="U77" s="16">
        <f t="shared" si="22"/>
        <v>30302.39479999999</v>
      </c>
      <c r="V77" s="16">
        <f t="shared" si="38"/>
        <v>121209.57919999998</v>
      </c>
      <c r="W77" s="16">
        <f t="shared" si="31"/>
        <v>87726.226</v>
      </c>
    </row>
    <row r="78" spans="1:23" ht="84.75" customHeight="1">
      <c r="A78" s="5"/>
      <c r="B78" s="5">
        <v>68</v>
      </c>
      <c r="C78" s="9" t="s">
        <v>90</v>
      </c>
      <c r="D78" s="9" t="s">
        <v>105</v>
      </c>
      <c r="E78" s="11">
        <v>1945</v>
      </c>
      <c r="F78" s="17">
        <v>1272.2</v>
      </c>
      <c r="G78" s="12" t="s">
        <v>10</v>
      </c>
      <c r="H78" s="25">
        <v>9299714</v>
      </c>
      <c r="I78" s="26">
        <v>8031651.49</v>
      </c>
      <c r="J78" s="25">
        <f t="shared" si="40"/>
        <v>160615.36199999996</v>
      </c>
      <c r="K78" s="25">
        <f>H78-I78-J78-L78</f>
        <v>642461.4479999999</v>
      </c>
      <c r="L78" s="25">
        <f t="shared" si="36"/>
        <v>464985.7</v>
      </c>
      <c r="M78" s="15">
        <v>5</v>
      </c>
      <c r="N78" s="16">
        <v>9299714</v>
      </c>
      <c r="O78" s="16">
        <v>8031651.49</v>
      </c>
      <c r="P78" s="16">
        <f t="shared" si="34"/>
        <v>160615.36199999996</v>
      </c>
      <c r="Q78" s="16">
        <f>N78-O78-P78-R78</f>
        <v>642461.4479999999</v>
      </c>
      <c r="R78" s="16">
        <f t="shared" si="29"/>
        <v>464985.7</v>
      </c>
      <c r="S78" s="16">
        <v>8292810.16</v>
      </c>
      <c r="T78" s="16">
        <f>(S78-W78)*90.91/100</f>
        <v>7162044.030633199</v>
      </c>
      <c r="U78" s="16">
        <f t="shared" si="22"/>
        <v>143225.12427336024</v>
      </c>
      <c r="V78" s="16">
        <f t="shared" si="38"/>
        <v>572900.497093441</v>
      </c>
      <c r="W78" s="16">
        <f t="shared" si="31"/>
        <v>414640.508</v>
      </c>
    </row>
    <row r="79" spans="1:23" ht="42" customHeight="1">
      <c r="A79" s="2"/>
      <c r="B79" s="2"/>
      <c r="C79" s="13" t="s">
        <v>91</v>
      </c>
      <c r="D79" s="13"/>
      <c r="E79" s="13"/>
      <c r="F79" s="19">
        <f>SUM(F11:F78)</f>
        <v>71217</v>
      </c>
      <c r="G79" s="14"/>
      <c r="H79" s="21">
        <f>SUM(H11:H78)</f>
        <v>367343188.8699999</v>
      </c>
      <c r="I79" s="21">
        <v>311764603.83</v>
      </c>
      <c r="J79" s="21">
        <v>6234606.2</v>
      </c>
      <c r="K79" s="21">
        <v>24938424.91</v>
      </c>
      <c r="L79" s="21">
        <f>SUM(L11:L78)</f>
        <v>24405553.931399997</v>
      </c>
      <c r="M79" s="27"/>
      <c r="N79" s="37">
        <f>SUM(N11:N78)</f>
        <v>380504968.97999996</v>
      </c>
      <c r="O79" s="37">
        <v>323216166.79</v>
      </c>
      <c r="P79" s="37">
        <v>6463611.95</v>
      </c>
      <c r="Q79" s="37">
        <v>25854449</v>
      </c>
      <c r="R79" s="37">
        <f>SUM(R11:R78)</f>
        <v>24970741.244799998</v>
      </c>
      <c r="S79" s="25">
        <f>SUM(S11:S78)</f>
        <v>340112628.56000024</v>
      </c>
      <c r="T79" s="25">
        <f>SUM(T11:T78)</f>
        <v>288557344.3719557</v>
      </c>
      <c r="U79" s="25">
        <v>5770512.04</v>
      </c>
      <c r="V79" s="25">
        <v>23082048.3</v>
      </c>
      <c r="W79" s="25">
        <v>22702723.85</v>
      </c>
    </row>
    <row r="80" spans="1:21" ht="9.75" customHeight="1">
      <c r="A80" s="1"/>
      <c r="B80" s="1"/>
      <c r="C80" s="6"/>
      <c r="D80" s="6"/>
      <c r="E80" s="6"/>
      <c r="F80" s="7"/>
      <c r="G80" s="7"/>
      <c r="H80" s="6"/>
      <c r="I80" s="6"/>
      <c r="J80" s="6"/>
      <c r="K80" s="6"/>
      <c r="L80" s="6"/>
      <c r="M80" s="6"/>
      <c r="N80" s="29"/>
      <c r="O80" s="29"/>
      <c r="P80" s="29"/>
      <c r="Q80" s="29"/>
      <c r="R80" s="29"/>
      <c r="S80" s="6"/>
      <c r="T80" s="6"/>
      <c r="U80" s="6"/>
    </row>
    <row r="81" spans="1:21" ht="19.5" customHeight="1" hidden="1">
      <c r="A81" s="1"/>
      <c r="B81" s="1"/>
      <c r="C81" s="6"/>
      <c r="D81" s="6"/>
      <c r="E81" s="6"/>
      <c r="F81" s="7"/>
      <c r="G81" s="7"/>
      <c r="H81" s="18" t="e">
        <f>#REF!-H79</f>
        <v>#REF!</v>
      </c>
      <c r="I81" s="28" t="e">
        <f>#REF!-I79</f>
        <v>#REF!</v>
      </c>
      <c r="J81" s="28" t="e">
        <f>#REF!-J79</f>
        <v>#REF!</v>
      </c>
      <c r="K81" s="18" t="e">
        <f>#REF!-K79</f>
        <v>#REF!</v>
      </c>
      <c r="L81" s="18" t="e">
        <f>#REF!-L79</f>
        <v>#REF!</v>
      </c>
      <c r="M81" s="6"/>
      <c r="N81" s="29"/>
      <c r="O81" s="30">
        <v>323216178</v>
      </c>
      <c r="P81" s="30">
        <v>6463614</v>
      </c>
      <c r="Q81" s="30">
        <v>25854449</v>
      </c>
      <c r="R81" s="29"/>
      <c r="S81" s="6"/>
      <c r="T81" s="6"/>
      <c r="U81" s="6"/>
    </row>
    <row r="82" spans="1:21" ht="9.75" customHeight="1" hidden="1">
      <c r="A82" s="1"/>
      <c r="B82" s="1"/>
      <c r="C82" s="6"/>
      <c r="D82" s="6"/>
      <c r="E82" s="6"/>
      <c r="F82" s="7"/>
      <c r="G82" s="7"/>
      <c r="H82" s="6"/>
      <c r="I82" s="6"/>
      <c r="J82" s="6"/>
      <c r="K82" s="6"/>
      <c r="L82" s="6"/>
      <c r="M82" s="6"/>
      <c r="N82" s="29"/>
      <c r="O82" s="29"/>
      <c r="P82" s="29"/>
      <c r="Q82" s="29"/>
      <c r="R82" s="29"/>
      <c r="S82" s="6"/>
      <c r="T82" s="6"/>
      <c r="U82" s="6"/>
    </row>
    <row r="83" spans="1:21" ht="18.75" customHeight="1" hidden="1">
      <c r="A83" s="1"/>
      <c r="B83" s="1"/>
      <c r="C83" s="6"/>
      <c r="D83" s="6"/>
      <c r="E83" s="6"/>
      <c r="F83" s="7"/>
      <c r="G83" s="7"/>
      <c r="H83" s="6"/>
      <c r="I83" s="28" t="e">
        <f>I81+J81+K81</f>
        <v>#REF!</v>
      </c>
      <c r="J83" s="28"/>
      <c r="K83" s="28"/>
      <c r="L83" s="6"/>
      <c r="M83" s="6"/>
      <c r="N83" s="29"/>
      <c r="O83" s="31">
        <f>O81-O79</f>
        <v>11.209999978542328</v>
      </c>
      <c r="P83" s="31">
        <f>P81-P79</f>
        <v>2.0499999998137355</v>
      </c>
      <c r="Q83" s="31">
        <f>Q81-Q79</f>
        <v>0</v>
      </c>
      <c r="R83" s="29"/>
      <c r="S83" s="6"/>
      <c r="T83" s="6"/>
      <c r="U83" s="6"/>
    </row>
    <row r="84" spans="1:21" ht="9.75" customHeight="1" hidden="1">
      <c r="A84" s="1"/>
      <c r="B84" s="1"/>
      <c r="C84" s="6"/>
      <c r="D84" s="6"/>
      <c r="E84" s="6"/>
      <c r="F84" s="7"/>
      <c r="G84" s="7"/>
      <c r="H84" s="6"/>
      <c r="I84" s="6"/>
      <c r="J84" s="6"/>
      <c r="K84" s="6"/>
      <c r="L84" s="6"/>
      <c r="M84" s="6"/>
      <c r="N84" s="29"/>
      <c r="O84" s="29"/>
      <c r="P84" s="29"/>
      <c r="Q84" s="29"/>
      <c r="R84" s="29"/>
      <c r="S84" s="6"/>
      <c r="T84" s="6"/>
      <c r="U84" s="6"/>
    </row>
    <row r="85" spans="1:21" ht="20.25" customHeight="1" hidden="1">
      <c r="A85" s="1"/>
      <c r="B85" s="1"/>
      <c r="C85" s="6"/>
      <c r="D85" s="6"/>
      <c r="E85" s="6"/>
      <c r="F85" s="7"/>
      <c r="G85" s="7"/>
      <c r="H85" s="6"/>
      <c r="I85" s="6"/>
      <c r="J85" s="6"/>
      <c r="K85" s="6"/>
      <c r="L85" s="6"/>
      <c r="M85" s="6"/>
      <c r="N85" s="29">
        <v>272523</v>
      </c>
      <c r="O85" s="16">
        <f>(N85-R85)*90.91/100</f>
        <v>235363.12633499998</v>
      </c>
      <c r="P85" s="16">
        <f>(N85-O85-R85)*20/100</f>
        <v>4706.744733000004</v>
      </c>
      <c r="Q85" s="16">
        <f>N85-O85-P85-R85</f>
        <v>18826.97893200002</v>
      </c>
      <c r="R85" s="32">
        <f>N85*5/100</f>
        <v>13626.15</v>
      </c>
      <c r="S85" s="6"/>
      <c r="T85" s="6"/>
      <c r="U85" s="6"/>
    </row>
    <row r="86" spans="1:21" ht="9.75" customHeight="1" hidden="1">
      <c r="A86" s="1"/>
      <c r="B86" s="1"/>
      <c r="C86" s="6"/>
      <c r="D86" s="6"/>
      <c r="E86" s="6"/>
      <c r="F86" s="7"/>
      <c r="G86" s="7"/>
      <c r="H86" s="6"/>
      <c r="I86" s="6"/>
      <c r="J86" s="6"/>
      <c r="K86" s="6"/>
      <c r="L86" s="6" t="s">
        <v>97</v>
      </c>
      <c r="M86" s="6"/>
      <c r="N86" s="29"/>
      <c r="O86" s="29"/>
      <c r="P86" s="29"/>
      <c r="Q86" s="29"/>
      <c r="R86" s="29"/>
      <c r="S86" s="6"/>
      <c r="T86" s="6"/>
      <c r="U86" s="6"/>
    </row>
    <row r="87" spans="1:21" ht="9.75" customHeight="1">
      <c r="A87" s="1"/>
      <c r="B87" s="1"/>
      <c r="C87" s="6"/>
      <c r="D87" s="6"/>
      <c r="E87" s="6"/>
      <c r="F87" s="7"/>
      <c r="G87" s="7"/>
      <c r="H87" s="6"/>
      <c r="I87" s="6"/>
      <c r="J87" s="6"/>
      <c r="K87" s="6"/>
      <c r="L87" s="6"/>
      <c r="M87" s="6"/>
      <c r="N87" s="29"/>
      <c r="O87" s="31"/>
      <c r="P87" s="31"/>
      <c r="Q87" s="31"/>
      <c r="R87" s="29"/>
      <c r="S87" s="6"/>
      <c r="T87" s="6"/>
      <c r="U87" s="6"/>
    </row>
    <row r="88" spans="1:21" ht="9.75" customHeight="1">
      <c r="A88" s="1"/>
      <c r="B88" s="1"/>
      <c r="C88" s="6"/>
      <c r="D88" s="6"/>
      <c r="E88" s="6"/>
      <c r="F88" s="7"/>
      <c r="G88" s="7"/>
      <c r="H88" s="6"/>
      <c r="I88" s="6"/>
      <c r="J88" s="6"/>
      <c r="K88" s="6"/>
      <c r="L88" s="6"/>
      <c r="M88" s="6"/>
      <c r="N88" s="29"/>
      <c r="O88" s="29"/>
      <c r="P88" s="29"/>
      <c r="Q88" s="29"/>
      <c r="R88" s="29"/>
      <c r="S88" s="6"/>
      <c r="T88" s="6"/>
      <c r="U88" s="6"/>
    </row>
    <row r="89" spans="1:21" ht="25.5" customHeight="1">
      <c r="A89" s="1"/>
      <c r="B89" s="1"/>
      <c r="C89" s="6"/>
      <c r="D89" s="6"/>
      <c r="E89" s="6"/>
      <c r="F89" s="7"/>
      <c r="G89" s="7"/>
      <c r="H89" s="6"/>
      <c r="I89" s="6"/>
      <c r="J89" s="6"/>
      <c r="K89" s="6"/>
      <c r="L89" s="6"/>
      <c r="M89" s="6"/>
      <c r="N89" s="31"/>
      <c r="O89" s="31"/>
      <c r="P89" s="31"/>
      <c r="Q89" s="31"/>
      <c r="R89" s="31"/>
      <c r="S89" s="18"/>
      <c r="T89" s="6"/>
      <c r="U89" s="18"/>
    </row>
    <row r="90" spans="1:21" ht="19.5" customHeight="1">
      <c r="A90" s="1"/>
      <c r="B90" s="1"/>
      <c r="C90" s="6"/>
      <c r="D90" s="6"/>
      <c r="E90" s="6"/>
      <c r="F90" s="7"/>
      <c r="G90" s="7"/>
      <c r="H90" s="6"/>
      <c r="I90" s="6"/>
      <c r="J90" s="6"/>
      <c r="K90" s="6"/>
      <c r="L90" s="6"/>
      <c r="M90" s="6"/>
      <c r="N90" s="31"/>
      <c r="O90" s="31"/>
      <c r="P90" s="31"/>
      <c r="Q90" s="31"/>
      <c r="R90" s="31"/>
      <c r="S90" s="18"/>
      <c r="T90" s="6"/>
      <c r="U90" s="6"/>
    </row>
    <row r="91" spans="1:21" ht="25.5" customHeight="1">
      <c r="A91" s="1"/>
      <c r="B91" s="1"/>
      <c r="C91" s="6"/>
      <c r="D91" s="6"/>
      <c r="E91" s="6"/>
      <c r="F91" s="6"/>
      <c r="G91" s="7"/>
      <c r="H91" s="6"/>
      <c r="I91" s="6"/>
      <c r="J91" s="6"/>
      <c r="K91" s="6"/>
      <c r="L91" s="6"/>
      <c r="M91" s="6"/>
      <c r="N91" s="31"/>
      <c r="O91" s="31"/>
      <c r="P91" s="31"/>
      <c r="Q91" s="31"/>
      <c r="R91" s="31"/>
      <c r="S91" s="18"/>
      <c r="T91" s="6"/>
      <c r="U91" s="6"/>
    </row>
    <row r="92" spans="1:21" ht="21" customHeight="1">
      <c r="A92" s="1"/>
      <c r="B92" s="1"/>
      <c r="C92" s="6"/>
      <c r="D92" s="6"/>
      <c r="E92" s="6"/>
      <c r="F92" s="39"/>
      <c r="G92" s="40"/>
      <c r="H92" s="39"/>
      <c r="I92" s="39"/>
      <c r="J92" s="39"/>
      <c r="K92" s="39"/>
      <c r="L92" s="39"/>
      <c r="M92" s="39"/>
      <c r="N92" s="41"/>
      <c r="O92" s="41"/>
      <c r="P92" s="41"/>
      <c r="Q92" s="41"/>
      <c r="R92" s="41"/>
      <c r="S92" s="18"/>
      <c r="T92" s="6"/>
      <c r="U92" s="6"/>
    </row>
    <row r="93" spans="1:18" ht="9.75" customHeight="1">
      <c r="A93" s="1"/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33"/>
      <c r="O93" s="33"/>
      <c r="P93" s="33"/>
      <c r="Q93" s="34"/>
      <c r="R93" s="34"/>
    </row>
    <row r="94" spans="1:19" ht="18.75" customHeight="1">
      <c r="A94" s="1"/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35"/>
      <c r="O94" s="38"/>
      <c r="P94" s="38"/>
      <c r="Q94" s="38"/>
      <c r="R94" s="38"/>
      <c r="S94" s="22"/>
    </row>
    <row r="95" spans="1:18" ht="9.75" customHeight="1">
      <c r="A95" s="1"/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35"/>
      <c r="O95" s="35"/>
      <c r="P95" s="35"/>
      <c r="Q95" s="36"/>
      <c r="R95" s="36"/>
    </row>
    <row r="96" spans="1:18" ht="9.75" customHeight="1">
      <c r="A96" s="1"/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35"/>
      <c r="O96" s="35"/>
      <c r="P96" s="35"/>
      <c r="Q96" s="36"/>
      <c r="R96" s="36"/>
    </row>
    <row r="97" spans="1:18" ht="9.75" customHeight="1">
      <c r="A97" s="1"/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35"/>
      <c r="O97" s="35"/>
      <c r="P97" s="35"/>
      <c r="Q97" s="36"/>
      <c r="R97" s="36"/>
    </row>
    <row r="98" spans="1:18" ht="9.75" customHeight="1">
      <c r="A98" s="1"/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35"/>
      <c r="O98" s="35"/>
      <c r="P98" s="35"/>
      <c r="Q98" s="36"/>
      <c r="R98" s="36"/>
    </row>
    <row r="99" spans="1:18" ht="9.75" customHeight="1">
      <c r="A99" s="1"/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35"/>
      <c r="O99" s="35"/>
      <c r="P99" s="35"/>
      <c r="Q99" s="36"/>
      <c r="R99" s="36"/>
    </row>
    <row r="100" spans="1:18" ht="9.75" customHeight="1">
      <c r="A100" s="1"/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35"/>
      <c r="O100" s="35"/>
      <c r="P100" s="35"/>
      <c r="Q100" s="36"/>
      <c r="R100" s="36"/>
    </row>
    <row r="101" spans="1:18" ht="9.75" customHeight="1">
      <c r="A101" s="1"/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35"/>
      <c r="O101" s="35"/>
      <c r="P101" s="35"/>
      <c r="Q101" s="36"/>
      <c r="R101" s="36"/>
    </row>
    <row r="102" spans="1:18" ht="9.75" customHeight="1">
      <c r="A102" s="1"/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35"/>
      <c r="O102" s="35"/>
      <c r="P102" s="35"/>
      <c r="Q102" s="36"/>
      <c r="R102" s="36"/>
    </row>
    <row r="103" spans="1:18" ht="9.75" customHeight="1">
      <c r="A103" s="1"/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35"/>
      <c r="O103" s="35"/>
      <c r="P103" s="35"/>
      <c r="Q103" s="36"/>
      <c r="R103" s="36"/>
    </row>
    <row r="104" spans="1:18" ht="9.75" customHeight="1">
      <c r="A104" s="1"/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35"/>
      <c r="O104" s="35"/>
      <c r="P104" s="35"/>
      <c r="Q104" s="36"/>
      <c r="R104" s="36"/>
    </row>
    <row r="105" spans="1:18" ht="9.75" customHeight="1">
      <c r="A105" s="1"/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35"/>
      <c r="O105" s="35"/>
      <c r="P105" s="35"/>
      <c r="Q105" s="36"/>
      <c r="R105" s="36"/>
    </row>
    <row r="106" spans="1:18" ht="9.75" customHeight="1">
      <c r="A106" s="1"/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35"/>
      <c r="O106" s="35"/>
      <c r="P106" s="35"/>
      <c r="Q106" s="36"/>
      <c r="R106" s="36"/>
    </row>
    <row r="107" spans="1:18" ht="9.75" customHeight="1">
      <c r="A107" s="1"/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35"/>
      <c r="O107" s="35"/>
      <c r="P107" s="35"/>
      <c r="Q107" s="36"/>
      <c r="R107" s="36"/>
    </row>
    <row r="108" spans="1:18" ht="9.75" customHeight="1">
      <c r="A108" s="1"/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35"/>
      <c r="O108" s="35"/>
      <c r="P108" s="35"/>
      <c r="Q108" s="36"/>
      <c r="R108" s="36"/>
    </row>
    <row r="109" spans="1:18" ht="9.75" customHeight="1">
      <c r="A109" s="1"/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35"/>
      <c r="O109" s="35"/>
      <c r="P109" s="35"/>
      <c r="Q109" s="36"/>
      <c r="R109" s="36"/>
    </row>
    <row r="110" spans="1:18" ht="9.75" customHeight="1">
      <c r="A110" s="1"/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35"/>
      <c r="O110" s="35"/>
      <c r="P110" s="35"/>
      <c r="Q110" s="36"/>
      <c r="R110" s="36"/>
    </row>
    <row r="111" spans="1:16" ht="9.75" customHeight="1">
      <c r="A111" s="1"/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9.75" customHeight="1">
      <c r="A112" s="1"/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9.75" customHeight="1">
      <c r="A113" s="1"/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9.75" customHeight="1">
      <c r="A114" s="1"/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9.75" customHeight="1">
      <c r="A115" s="1"/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9.75" customHeight="1">
      <c r="A116" s="1"/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9.75" customHeight="1">
      <c r="A117" s="1"/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9.75" customHeight="1">
      <c r="A118" s="1"/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9.75" customHeight="1">
      <c r="A119" s="1"/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9.75" customHeight="1">
      <c r="A120" s="1"/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9.75" customHeight="1">
      <c r="A121" s="1"/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9.75" customHeight="1">
      <c r="A122" s="1"/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9.75" customHeight="1">
      <c r="A123" s="1"/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9.75" customHeight="1">
      <c r="A124" s="1"/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9.75" customHeight="1">
      <c r="A125" s="1"/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9.75" customHeight="1">
      <c r="A126" s="1"/>
      <c r="B126" s="1"/>
      <c r="C126" s="1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9.75" customHeight="1">
      <c r="A127" s="1"/>
      <c r="B127" s="1"/>
      <c r="C127" s="1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9.75" customHeight="1">
      <c r="A128" s="1"/>
      <c r="B128" s="1"/>
      <c r="C128" s="1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9.75" customHeight="1">
      <c r="A129" s="1"/>
      <c r="B129" s="1"/>
      <c r="C129" s="1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9.75" customHeight="1">
      <c r="A130" s="1"/>
      <c r="B130" s="1"/>
      <c r="C130" s="1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9.75" customHeight="1">
      <c r="A131" s="1"/>
      <c r="B131" s="1"/>
      <c r="C131" s="1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9.75" customHeight="1">
      <c r="A132" s="1"/>
      <c r="B132" s="1"/>
      <c r="C132" s="1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9.75" customHeight="1">
      <c r="A133" s="1"/>
      <c r="B133" s="1"/>
      <c r="C133" s="1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9.75" customHeight="1">
      <c r="A134" s="1"/>
      <c r="B134" s="1"/>
      <c r="C134" s="1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9.75" customHeight="1">
      <c r="A135" s="1"/>
      <c r="B135" s="1"/>
      <c r="C135" s="1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9.75" customHeight="1">
      <c r="A136" s="1"/>
      <c r="B136" s="1"/>
      <c r="C136" s="1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9.75" customHeight="1">
      <c r="A137" s="1"/>
      <c r="B137" s="1"/>
      <c r="C137" s="1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9.75" customHeight="1">
      <c r="A138" s="1"/>
      <c r="B138" s="1"/>
      <c r="C138" s="1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9.75" customHeight="1">
      <c r="A139" s="1"/>
      <c r="B139" s="1"/>
      <c r="C139" s="1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9.75" customHeight="1">
      <c r="A140" s="1"/>
      <c r="B140" s="1"/>
      <c r="C140" s="1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9.75" customHeight="1">
      <c r="A141" s="1"/>
      <c r="B141" s="1"/>
      <c r="C141" s="1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9.75" customHeight="1">
      <c r="A142" s="1"/>
      <c r="B142" s="1"/>
      <c r="C142" s="1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9.75" customHeight="1">
      <c r="A143" s="1"/>
      <c r="B143" s="1"/>
      <c r="C143" s="1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9.75" customHeight="1">
      <c r="A144" s="1"/>
      <c r="B144" s="1"/>
      <c r="C144" s="1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9.75" customHeight="1">
      <c r="A145" s="1"/>
      <c r="B145" s="1"/>
      <c r="C145" s="1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9.75" customHeight="1">
      <c r="A146" s="1"/>
      <c r="B146" s="1"/>
      <c r="C146" s="1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9.75" customHeight="1">
      <c r="A147" s="1"/>
      <c r="B147" s="1"/>
      <c r="C147" s="1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9.75" customHeight="1">
      <c r="A148" s="1"/>
      <c r="B148" s="1"/>
      <c r="C148" s="1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9.75" customHeight="1">
      <c r="A149" s="1"/>
      <c r="B149" s="1"/>
      <c r="C149" s="1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9.75" customHeight="1">
      <c r="A150" s="1"/>
      <c r="B150" s="1"/>
      <c r="C150" s="1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9.75" customHeight="1">
      <c r="A151" s="1"/>
      <c r="B151" s="1"/>
      <c r="C151" s="1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9.75" customHeight="1">
      <c r="A152" s="1"/>
      <c r="B152" s="1"/>
      <c r="C152" s="1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9.75" customHeight="1">
      <c r="A153" s="1"/>
      <c r="B153" s="1"/>
      <c r="C153" s="1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9.75" customHeight="1">
      <c r="A154" s="1"/>
      <c r="B154" s="1"/>
      <c r="C154" s="1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9.75" customHeight="1">
      <c r="A155" s="1"/>
      <c r="B155" s="1"/>
      <c r="C155" s="1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9.75" customHeight="1">
      <c r="A156" s="1"/>
      <c r="B156" s="1"/>
      <c r="C156" s="1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9.75" customHeight="1">
      <c r="A157" s="1"/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9.75" customHeight="1">
      <c r="A158" s="1"/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9.75" customHeight="1">
      <c r="A159" s="1"/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9.75" customHeight="1">
      <c r="A160" s="1"/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9.75" customHeight="1">
      <c r="A161" s="1"/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9.75" customHeight="1">
      <c r="A162" s="1"/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9.75" customHeight="1">
      <c r="A163" s="1"/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9.75" customHeight="1">
      <c r="A164" s="1"/>
      <c r="B164" s="1"/>
      <c r="C164" s="1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9.75" customHeight="1">
      <c r="A165" s="1"/>
      <c r="B165" s="1"/>
      <c r="C165" s="1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9.75" customHeight="1">
      <c r="A166" s="1"/>
      <c r="B166" s="1"/>
      <c r="C166" s="1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9.75" customHeight="1">
      <c r="A167" s="1"/>
      <c r="B167" s="1"/>
      <c r="C167" s="1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9.75" customHeight="1">
      <c r="A168" s="1"/>
      <c r="B168" s="1"/>
      <c r="C168" s="1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9.75" customHeight="1">
      <c r="A169" s="1"/>
      <c r="B169" s="1"/>
      <c r="C169" s="1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9.75" customHeight="1">
      <c r="A170" s="1"/>
      <c r="B170" s="1"/>
      <c r="C170" s="1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9.75" customHeight="1">
      <c r="A171" s="1"/>
      <c r="B171" s="1"/>
      <c r="C171" s="1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9.75" customHeight="1">
      <c r="A172" s="1"/>
      <c r="B172" s="1"/>
      <c r="C172" s="1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9.75" customHeight="1">
      <c r="A173" s="1"/>
      <c r="B173" s="1"/>
      <c r="C173" s="1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9.75" customHeight="1">
      <c r="A174" s="1"/>
      <c r="B174" s="1"/>
      <c r="C174" s="1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9.75" customHeight="1">
      <c r="A175" s="1"/>
      <c r="B175" s="1"/>
      <c r="C175" s="1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9.75" customHeight="1">
      <c r="A176" s="1"/>
      <c r="B176" s="1"/>
      <c r="C176" s="1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9.75" customHeight="1">
      <c r="A177" s="1"/>
      <c r="B177" s="1"/>
      <c r="C177" s="1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9.75" customHeight="1">
      <c r="A178" s="1"/>
      <c r="B178" s="1"/>
      <c r="C178" s="1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9.75" customHeight="1">
      <c r="A179" s="1"/>
      <c r="B179" s="1"/>
      <c r="C179" s="1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9.75" customHeight="1">
      <c r="A180" s="1"/>
      <c r="B180" s="1"/>
      <c r="C180" s="1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9.75" customHeight="1">
      <c r="A181" s="1"/>
      <c r="B181" s="1"/>
      <c r="C181" s="1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9.75" customHeight="1">
      <c r="A182" s="1"/>
      <c r="B182" s="1"/>
      <c r="C182" s="1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9.75" customHeight="1">
      <c r="A183" s="1"/>
      <c r="B183" s="1"/>
      <c r="C183" s="1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9.75" customHeight="1">
      <c r="A184" s="1"/>
      <c r="B184" s="1"/>
      <c r="C184" s="1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9.75" customHeight="1">
      <c r="A185" s="1"/>
      <c r="B185" s="1"/>
      <c r="C185" s="1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9.75" customHeight="1">
      <c r="A186" s="1"/>
      <c r="B186" s="1"/>
      <c r="C186" s="1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9.75" customHeight="1">
      <c r="A187" s="1"/>
      <c r="B187" s="1"/>
      <c r="C187" s="1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9.75" customHeight="1">
      <c r="A188" s="1"/>
      <c r="B188" s="1"/>
      <c r="C188" s="1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9.75" customHeight="1">
      <c r="A189" s="1"/>
      <c r="B189" s="1"/>
      <c r="C189" s="1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9.75" customHeight="1">
      <c r="A190" s="1"/>
      <c r="B190" s="1"/>
      <c r="C190" s="1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9.75" customHeight="1">
      <c r="A191" s="1"/>
      <c r="B191" s="1"/>
      <c r="C191" s="1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9.75" customHeight="1">
      <c r="A192" s="1"/>
      <c r="B192" s="1"/>
      <c r="C192" s="1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9.75" customHeight="1">
      <c r="A193" s="1"/>
      <c r="B193" s="1"/>
      <c r="C193" s="1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9.75" customHeight="1">
      <c r="A194" s="1"/>
      <c r="B194" s="1"/>
      <c r="C194" s="1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9.75" customHeight="1">
      <c r="A195" s="1"/>
      <c r="B195" s="1"/>
      <c r="C195" s="1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9.75" customHeight="1">
      <c r="A196" s="1"/>
      <c r="B196" s="1"/>
      <c r="C196" s="1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9.75" customHeight="1">
      <c r="A197" s="1"/>
      <c r="B197" s="1"/>
      <c r="C197" s="1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9.75" customHeight="1">
      <c r="A198" s="1"/>
      <c r="B198" s="1"/>
      <c r="C198" s="1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9.75" customHeight="1">
      <c r="A199" s="1"/>
      <c r="B199" s="1"/>
      <c r="C199" s="1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9.75" customHeight="1">
      <c r="A200" s="1"/>
      <c r="B200" s="1"/>
      <c r="C200" s="1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9.75" customHeight="1">
      <c r="A201" s="1"/>
      <c r="B201" s="1"/>
      <c r="C201" s="1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9.75" customHeight="1">
      <c r="A202" s="1"/>
      <c r="B202" s="1"/>
      <c r="C202" s="1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9.75" customHeight="1">
      <c r="A203" s="1"/>
      <c r="B203" s="1"/>
      <c r="C203" s="1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9.75" customHeight="1">
      <c r="A204" s="1"/>
      <c r="B204" s="1"/>
      <c r="C204" s="1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9.75" customHeight="1">
      <c r="A205" s="1"/>
      <c r="B205" s="1"/>
      <c r="C205" s="1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9.75" customHeight="1">
      <c r="A206" s="1"/>
      <c r="B206" s="1"/>
      <c r="C206" s="1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9.75" customHeight="1">
      <c r="A207" s="1"/>
      <c r="B207" s="1"/>
      <c r="C207" s="1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9.75" customHeight="1">
      <c r="A208" s="1"/>
      <c r="B208" s="1"/>
      <c r="C208" s="1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9.75" customHeight="1">
      <c r="A209" s="1"/>
      <c r="B209" s="1"/>
      <c r="C209" s="1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9.75" customHeight="1">
      <c r="A210" s="1"/>
      <c r="B210" s="1"/>
      <c r="C210" s="1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9.75" customHeight="1">
      <c r="A211" s="1"/>
      <c r="B211" s="1"/>
      <c r="C211" s="1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9.75" customHeight="1">
      <c r="A212" s="1"/>
      <c r="B212" s="1"/>
      <c r="C212" s="1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9.75" customHeight="1">
      <c r="A213" s="1"/>
      <c r="B213" s="1"/>
      <c r="C213" s="1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9.75" customHeight="1">
      <c r="A214" s="1"/>
      <c r="B214" s="1"/>
      <c r="C214" s="1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9.75" customHeight="1">
      <c r="A215" s="1"/>
      <c r="B215" s="1"/>
      <c r="C215" s="1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9.75" customHeight="1">
      <c r="A216" s="1"/>
      <c r="B216" s="1"/>
      <c r="C216" s="1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9.75" customHeight="1">
      <c r="A217" s="1"/>
      <c r="B217" s="1"/>
      <c r="C217" s="1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9.75" customHeight="1">
      <c r="A218" s="1"/>
      <c r="B218" s="1"/>
      <c r="C218" s="1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9.75" customHeight="1">
      <c r="A219" s="1"/>
      <c r="B219" s="1"/>
      <c r="C219" s="1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9.75" customHeight="1">
      <c r="A220" s="1"/>
      <c r="B220" s="1"/>
      <c r="C220" s="1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9.75" customHeight="1">
      <c r="A221" s="1"/>
      <c r="B221" s="1"/>
      <c r="C221" s="1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9.75" customHeight="1">
      <c r="A222" s="1"/>
      <c r="B222" s="1"/>
      <c r="C222" s="1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4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4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4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4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4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4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4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4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4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4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4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4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4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4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4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4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4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4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4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4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4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4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4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4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4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4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4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4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4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4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4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4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4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4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4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4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4"/>
      <c r="H281" s="1"/>
      <c r="I281" s="1"/>
      <c r="J281" s="1"/>
      <c r="K281" s="1"/>
      <c r="L281" s="1"/>
      <c r="M281" s="1"/>
      <c r="N281" s="1"/>
      <c r="O281" s="1"/>
      <c r="P281" s="1"/>
    </row>
  </sheetData>
  <mergeCells count="21">
    <mergeCell ref="A8:A10"/>
    <mergeCell ref="I9:L9"/>
    <mergeCell ref="H8:L8"/>
    <mergeCell ref="H9:H10"/>
    <mergeCell ref="G8:G10"/>
    <mergeCell ref="F8:F10"/>
    <mergeCell ref="E8:E10"/>
    <mergeCell ref="S9:S10"/>
    <mergeCell ref="N8:R8"/>
    <mergeCell ref="N9:N10"/>
    <mergeCell ref="O9:R9"/>
    <mergeCell ref="T9:W9"/>
    <mergeCell ref="C8:C10"/>
    <mergeCell ref="B8:B10"/>
    <mergeCell ref="U1:W1"/>
    <mergeCell ref="U2:W2"/>
    <mergeCell ref="U3:W3"/>
    <mergeCell ref="U4:V4"/>
    <mergeCell ref="D8:D10"/>
    <mergeCell ref="C6:V6"/>
    <mergeCell ref="S8:W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3" sqref="Q23:Q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Вирченко</cp:lastModifiedBy>
  <cp:lastPrinted>2010-12-29T12:54:25Z</cp:lastPrinted>
  <dcterms:created xsi:type="dcterms:W3CDTF">1996-10-08T23:32:33Z</dcterms:created>
  <dcterms:modified xsi:type="dcterms:W3CDTF">2011-01-13T09:51:49Z</dcterms:modified>
  <cp:category/>
  <cp:version/>
  <cp:contentType/>
  <cp:contentStatus/>
</cp:coreProperties>
</file>