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showInkAnnotation="0" defaultThemeVersion="124226"/>
  <mc:AlternateContent xmlns:mc="http://schemas.openxmlformats.org/markup-compatibility/2006">
    <mc:Choice Requires="x15">
      <x15ac:absPath xmlns:x15ac="http://schemas.microsoft.com/office/spreadsheetml/2010/11/ac" url="D:\Users\Григель\Desktop\ПРОГРАММЫ\2024 год\! НОРМАТИВКА - 2024\4 План реализации от 01.10.2024\на сайт\"/>
    </mc:Choice>
  </mc:AlternateContent>
  <xr:revisionPtr revIDLastSave="0" documentId="13_ncr:1_{8DD11BE8-AACA-4F37-BFAF-5132879263E8}" xr6:coauthVersionLast="47" xr6:coauthVersionMax="47" xr10:uidLastSave="{00000000-0000-0000-0000-000000000000}"/>
  <bookViews>
    <workbookView xWindow="-120" yWindow="-120" windowWidth="29040" windowHeight="15840" tabRatio="601" firstSheet="2" activeTab="2" xr2:uid="{00000000-000D-0000-FFFF-FFFF00000000}"/>
  </bookViews>
  <sheets>
    <sheet name="пример" sheetId="8" state="hidden" r:id="rId1"/>
    <sheet name="квартальный отчет Вариант 1" sheetId="4" state="hidden" r:id="rId2"/>
    <sheet name="всего " sheetId="53" r:id="rId3"/>
    <sheet name="01" sheetId="39" r:id="rId4"/>
    <sheet name="02" sheetId="40" r:id="rId5"/>
    <sheet name="3" sheetId="33" r:id="rId6"/>
    <sheet name="4" sheetId="35" r:id="rId7"/>
    <sheet name="7" sheetId="29" r:id="rId8"/>
    <sheet name="10" sheetId="27" r:id="rId9"/>
    <sheet name="11" sheetId="26" r:id="rId10"/>
    <sheet name="12" sheetId="36" r:id="rId11"/>
    <sheet name="13" sheetId="42" r:id="rId12"/>
    <sheet name="14" sheetId="41" r:id="rId13"/>
  </sheets>
  <definedNames>
    <definedName name="_xlnm._FilterDatabase" localSheetId="3" hidden="1">'01'!$A$9:$N$187</definedName>
    <definedName name="_xlnm._FilterDatabase" localSheetId="4" hidden="1">'02'!$A$9:$N$213</definedName>
    <definedName name="_xlnm._FilterDatabase" localSheetId="8" hidden="1">'10'!$A$8:$N$28</definedName>
    <definedName name="_xlnm._FilterDatabase" localSheetId="9" hidden="1">'11'!$A$8:$Q$23</definedName>
    <definedName name="_xlnm._FilterDatabase" localSheetId="10" hidden="1">'12'!$A$9:$N$19</definedName>
    <definedName name="_xlnm._FilterDatabase" localSheetId="12" hidden="1">'14'!$A$9:$Q$18</definedName>
    <definedName name="_xlnm._FilterDatabase" localSheetId="5" hidden="1">'3'!$A$9:$Q$49</definedName>
    <definedName name="_xlnm._FilterDatabase" localSheetId="6" hidden="1">'4'!$A$9:$Q$51</definedName>
    <definedName name="_xlnm._FilterDatabase" localSheetId="7" hidden="1">'7'!$A$9:$Q$43</definedName>
    <definedName name="_xlnm._FilterDatabase" localSheetId="0" hidden="1">пример!$A$3:$O$16</definedName>
    <definedName name="_xlnm.Print_Titles" localSheetId="8">'10'!#REF!</definedName>
    <definedName name="_xlnm.Print_Titles" localSheetId="9">'11'!#REF!</definedName>
    <definedName name="_xlnm.Print_Titles" localSheetId="10">'12'!#REF!</definedName>
    <definedName name="_xlnm.Print_Titles" localSheetId="5">'3'!$9:$9</definedName>
    <definedName name="_xlnm.Print_Titles" localSheetId="7">'7'!#REF!</definedName>
    <definedName name="километр" localSheetId="3">#REF!</definedName>
    <definedName name="километр" localSheetId="4">#REF!</definedName>
    <definedName name="километр" localSheetId="8">#REF!</definedName>
    <definedName name="километр" localSheetId="9">#REF!</definedName>
    <definedName name="километр" localSheetId="10">#REF!</definedName>
    <definedName name="километр" localSheetId="5">#REF!</definedName>
    <definedName name="километр" localSheetId="6">#REF!</definedName>
    <definedName name="километр" localSheetId="7">#REF!</definedName>
    <definedName name="километр" localSheetId="2">#REF!</definedName>
    <definedName name="километр" localSheetId="1">#REF!</definedName>
    <definedName name="километр" localSheetId="0">#REF!</definedName>
    <definedName name="километр">#REF!</definedName>
    <definedName name="_xlnm.Print_Area" localSheetId="6">'4'!$A$1:$Q$52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0" i="35" l="1"/>
  <c r="L31" i="35"/>
  <c r="L32" i="35"/>
  <c r="L111" i="40"/>
  <c r="L110" i="40"/>
  <c r="L11" i="39" l="1"/>
  <c r="L173" i="40"/>
  <c r="L158" i="40"/>
  <c r="M89" i="40"/>
  <c r="L89" i="40"/>
  <c r="L88" i="40"/>
  <c r="L62" i="40"/>
  <c r="L57" i="40"/>
  <c r="L51" i="40"/>
  <c r="L45" i="40"/>
  <c r="L39" i="40"/>
  <c r="L34" i="40"/>
  <c r="L11" i="40" s="1"/>
  <c r="L29" i="40"/>
  <c r="L24" i="40"/>
  <c r="L18" i="40"/>
  <c r="L34" i="39"/>
  <c r="L16" i="39"/>
  <c r="L23" i="39"/>
  <c r="L21" i="39" s="1"/>
  <c r="L39" i="33"/>
  <c r="L37" i="33"/>
  <c r="L120" i="39"/>
  <c r="L78" i="39" l="1"/>
  <c r="L77" i="39"/>
  <c r="L76" i="39" s="1"/>
  <c r="L15" i="36"/>
  <c r="L16" i="36"/>
  <c r="L14" i="36" s="1"/>
  <c r="L12" i="36" l="1"/>
  <c r="G156" i="40" l="1"/>
  <c r="N158" i="40"/>
  <c r="N156" i="40" s="1"/>
  <c r="M158" i="40"/>
  <c r="M156" i="40" s="1"/>
  <c r="L112" i="40"/>
  <c r="M73" i="39"/>
  <c r="M71" i="39" s="1"/>
  <c r="N73" i="39"/>
  <c r="N71" i="39" s="1"/>
  <c r="L73" i="39"/>
  <c r="L71" i="39" s="1"/>
  <c r="L156" i="40" l="1"/>
  <c r="L84" i="40"/>
  <c r="L82" i="40" s="1"/>
  <c r="N82" i="40"/>
  <c r="M82" i="40"/>
  <c r="G82" i="40"/>
  <c r="G77" i="40" l="1"/>
  <c r="G171" i="40"/>
  <c r="M77" i="40" l="1"/>
  <c r="N77" i="40"/>
  <c r="L105" i="40"/>
  <c r="L106" i="40"/>
  <c r="L104" i="40" l="1"/>
  <c r="M62" i="39"/>
  <c r="M60" i="39" s="1"/>
  <c r="N62" i="39"/>
  <c r="N60" i="39" s="1"/>
  <c r="L62" i="39"/>
  <c r="L60" i="39" s="1"/>
  <c r="N44" i="35" l="1"/>
  <c r="L44" i="35"/>
  <c r="G42" i="35"/>
  <c r="M44" i="35"/>
  <c r="G37" i="33"/>
  <c r="N39" i="33"/>
  <c r="M39" i="33"/>
  <c r="G14" i="33"/>
  <c r="N173" i="40" l="1"/>
  <c r="M173" i="40"/>
  <c r="M120" i="39" l="1"/>
  <c r="G118" i="39"/>
  <c r="L16" i="33" l="1"/>
  <c r="M16" i="33"/>
  <c r="N16" i="33"/>
  <c r="L79" i="40"/>
  <c r="L77" i="40" s="1"/>
  <c r="L39" i="39"/>
  <c r="N37" i="33" l="1"/>
  <c r="M37" i="33"/>
  <c r="M97" i="40" l="1"/>
  <c r="M98" i="40"/>
  <c r="M96" i="40" l="1"/>
  <c r="G50" i="40"/>
  <c r="M18" i="40"/>
  <c r="N18" i="40"/>
  <c r="L87" i="40"/>
  <c r="M88" i="40"/>
  <c r="N88" i="40"/>
  <c r="N87" i="40" s="1"/>
  <c r="J21" i="39" l="1"/>
  <c r="J11" i="39" s="1"/>
  <c r="L32" i="33"/>
  <c r="L33" i="33"/>
  <c r="G31" i="33"/>
  <c r="J14" i="35"/>
  <c r="I14" i="35"/>
  <c r="G14" i="35"/>
  <c r="G12" i="29"/>
  <c r="M21" i="29"/>
  <c r="N21" i="29"/>
  <c r="M22" i="29"/>
  <c r="N22" i="29"/>
  <c r="J26" i="29"/>
  <c r="I26" i="29"/>
  <c r="G26" i="29"/>
  <c r="J44" i="40"/>
  <c r="I44" i="40"/>
  <c r="G110" i="40"/>
  <c r="L171" i="40"/>
  <c r="M171" i="40"/>
  <c r="N171" i="40"/>
  <c r="N20" i="29" l="1"/>
  <c r="M20" i="29"/>
  <c r="L31" i="33"/>
  <c r="M87" i="40" l="1"/>
  <c r="J38" i="40" l="1"/>
  <c r="I38" i="40"/>
  <c r="J33" i="40" l="1"/>
  <c r="I33" i="40"/>
  <c r="G33" i="40"/>
  <c r="J17" i="40" l="1"/>
  <c r="J10" i="40" s="1"/>
  <c r="I17" i="40"/>
  <c r="I10" i="40" s="1"/>
  <c r="J14" i="39" l="1"/>
  <c r="J10" i="39" s="1"/>
  <c r="I14" i="39"/>
  <c r="I10" i="39" s="1"/>
  <c r="G14" i="39"/>
  <c r="G10" i="39" s="1"/>
  <c r="L118" i="39" l="1"/>
  <c r="G76" i="39"/>
  <c r="G71" i="39" s="1"/>
  <c r="M76" i="39"/>
  <c r="L66" i="39" l="1"/>
  <c r="L67" i="39"/>
  <c r="M50" i="39"/>
  <c r="M48" i="39" s="1"/>
  <c r="M23" i="39"/>
  <c r="N23" i="39"/>
  <c r="L28" i="40"/>
  <c r="M62" i="40"/>
  <c r="N62" i="40"/>
  <c r="L61" i="40"/>
  <c r="M63" i="40"/>
  <c r="N63" i="40"/>
  <c r="M39" i="40"/>
  <c r="N39" i="40"/>
  <c r="M40" i="40"/>
  <c r="N40" i="40"/>
  <c r="L40" i="40"/>
  <c r="M34" i="40"/>
  <c r="M33" i="40" s="1"/>
  <c r="N34" i="40"/>
  <c r="N33" i="40" s="1"/>
  <c r="N20" i="33"/>
  <c r="M20" i="33"/>
  <c r="L20" i="33"/>
  <c r="M21" i="33"/>
  <c r="N21" i="33"/>
  <c r="L21" i="33"/>
  <c r="M22" i="33"/>
  <c r="N22" i="33"/>
  <c r="L22" i="33"/>
  <c r="M26" i="33"/>
  <c r="N26" i="33"/>
  <c r="L26" i="33"/>
  <c r="M27" i="33"/>
  <c r="N27" i="33"/>
  <c r="L27" i="33"/>
  <c r="L33" i="40" l="1"/>
  <c r="L11" i="33"/>
  <c r="M11" i="33"/>
  <c r="N11" i="33"/>
  <c r="M61" i="40"/>
  <c r="N61" i="40"/>
  <c r="L38" i="40"/>
  <c r="N38" i="40"/>
  <c r="M38" i="40"/>
  <c r="M27" i="29" l="1"/>
  <c r="N27" i="29"/>
  <c r="L27" i="29"/>
  <c r="M28" i="29"/>
  <c r="N28" i="29"/>
  <c r="L28" i="29"/>
  <c r="N20" i="26" l="1"/>
  <c r="N26" i="26"/>
  <c r="M26" i="26"/>
  <c r="L26" i="26"/>
  <c r="N24" i="26"/>
  <c r="M24" i="26"/>
  <c r="L24" i="26"/>
  <c r="N46" i="29"/>
  <c r="M46" i="29"/>
  <c r="L46" i="29"/>
  <c r="N45" i="29"/>
  <c r="N44" i="29" s="1"/>
  <c r="M45" i="29"/>
  <c r="L45" i="29"/>
  <c r="M56" i="40"/>
  <c r="N56" i="40"/>
  <c r="L56" i="40"/>
  <c r="M57" i="40"/>
  <c r="N57" i="40"/>
  <c r="M50" i="40"/>
  <c r="N50" i="40"/>
  <c r="L50" i="40"/>
  <c r="M51" i="40"/>
  <c r="N51" i="40"/>
  <c r="M52" i="40"/>
  <c r="N52" i="40"/>
  <c r="L52" i="40"/>
  <c r="M45" i="40"/>
  <c r="N45" i="40"/>
  <c r="M46" i="40"/>
  <c r="N46" i="40"/>
  <c r="M24" i="40"/>
  <c r="N24" i="40"/>
  <c r="N11" i="40" s="1"/>
  <c r="M11" i="40" l="1"/>
  <c r="N23" i="40"/>
  <c r="M23" i="40"/>
  <c r="L23" i="40"/>
  <c r="L44" i="29"/>
  <c r="M44" i="29"/>
  <c r="N44" i="40" l="1"/>
  <c r="N19" i="40"/>
  <c r="M44" i="40"/>
  <c r="G65" i="39" l="1"/>
  <c r="N39" i="39" l="1"/>
  <c r="M19" i="40" l="1"/>
  <c r="N17" i="40"/>
  <c r="L19" i="40"/>
  <c r="M12" i="33"/>
  <c r="N12" i="33"/>
  <c r="M33" i="29"/>
  <c r="N33" i="29"/>
  <c r="L33" i="29"/>
  <c r="M34" i="29"/>
  <c r="N34" i="29"/>
  <c r="L34" i="29"/>
  <c r="L12" i="33" l="1"/>
  <c r="M17" i="40"/>
  <c r="N14" i="33"/>
  <c r="M14" i="33"/>
  <c r="L14" i="33"/>
  <c r="L17" i="40"/>
  <c r="L10" i="33" l="1"/>
  <c r="L46" i="40"/>
  <c r="L44" i="40" l="1"/>
  <c r="L67" i="40"/>
  <c r="L66" i="40" l="1"/>
  <c r="L65" i="39" l="1"/>
  <c r="N16" i="41" l="1"/>
  <c r="N12" i="41" s="1"/>
  <c r="M16" i="41"/>
  <c r="M14" i="41" s="1"/>
  <c r="L16" i="41"/>
  <c r="L14" i="41" s="1"/>
  <c r="N11" i="41"/>
  <c r="M11" i="41"/>
  <c r="L11" i="41"/>
  <c r="I10" i="41"/>
  <c r="G10" i="41"/>
  <c r="F10" i="41"/>
  <c r="E10" i="41"/>
  <c r="N15" i="42"/>
  <c r="N11" i="42" s="1"/>
  <c r="N10" i="42" s="1"/>
  <c r="M15" i="42"/>
  <c r="M14" i="42" s="1"/>
  <c r="L15" i="42"/>
  <c r="L14" i="42" s="1"/>
  <c r="N16" i="36"/>
  <c r="N12" i="36" s="1"/>
  <c r="M16" i="36"/>
  <c r="N15" i="36"/>
  <c r="M15" i="36"/>
  <c r="M11" i="36" s="1"/>
  <c r="L11" i="36"/>
  <c r="N14" i="36"/>
  <c r="M14" i="36"/>
  <c r="M12" i="36"/>
  <c r="N11" i="36"/>
  <c r="J10" i="36"/>
  <c r="I10" i="36"/>
  <c r="F10" i="36"/>
  <c r="E10" i="36"/>
  <c r="M20" i="26"/>
  <c r="L20" i="26"/>
  <c r="N19" i="26"/>
  <c r="N10" i="26" s="1"/>
  <c r="M19" i="26"/>
  <c r="M10" i="26" s="1"/>
  <c r="L19" i="26"/>
  <c r="L10" i="26" s="1"/>
  <c r="N18" i="26"/>
  <c r="M18" i="26"/>
  <c r="L18" i="26"/>
  <c r="N15" i="26"/>
  <c r="N11" i="26" s="1"/>
  <c r="M15" i="26"/>
  <c r="L15" i="26"/>
  <c r="L11" i="26" s="1"/>
  <c r="N13" i="26"/>
  <c r="M13" i="26"/>
  <c r="L13" i="26"/>
  <c r="J11" i="26"/>
  <c r="I11" i="26"/>
  <c r="G11" i="26"/>
  <c r="F11" i="26"/>
  <c r="E11" i="26"/>
  <c r="J10" i="26"/>
  <c r="I10" i="26"/>
  <c r="G10" i="26"/>
  <c r="F10" i="26"/>
  <c r="E10" i="26"/>
  <c r="I9" i="26"/>
  <c r="F9" i="26"/>
  <c r="E9" i="26"/>
  <c r="N26" i="27"/>
  <c r="M26" i="27"/>
  <c r="L26" i="27"/>
  <c r="N24" i="27"/>
  <c r="M24" i="27"/>
  <c r="L24" i="27"/>
  <c r="G24" i="27"/>
  <c r="G12" i="27" s="1"/>
  <c r="N21" i="27"/>
  <c r="M21" i="27"/>
  <c r="L21" i="27"/>
  <c r="N19" i="27"/>
  <c r="M19" i="27"/>
  <c r="L19" i="27"/>
  <c r="G19" i="27"/>
  <c r="G11" i="27" s="1"/>
  <c r="N15" i="27"/>
  <c r="M15" i="27"/>
  <c r="L15" i="27"/>
  <c r="N13" i="27"/>
  <c r="M13" i="27"/>
  <c r="L13" i="27"/>
  <c r="J12" i="27"/>
  <c r="I12" i="27"/>
  <c r="F12" i="27"/>
  <c r="E12" i="27"/>
  <c r="J11" i="27"/>
  <c r="I11" i="27"/>
  <c r="F11" i="27"/>
  <c r="E11" i="27"/>
  <c r="N10" i="27"/>
  <c r="M10" i="27"/>
  <c r="L10" i="27"/>
  <c r="J10" i="27"/>
  <c r="I10" i="27"/>
  <c r="G10" i="27"/>
  <c r="F10" i="27"/>
  <c r="E10" i="27"/>
  <c r="J9" i="27"/>
  <c r="I9" i="27"/>
  <c r="G9" i="27"/>
  <c r="F9" i="27"/>
  <c r="E9" i="27"/>
  <c r="N40" i="29"/>
  <c r="M40" i="29"/>
  <c r="L40" i="29"/>
  <c r="N39" i="29"/>
  <c r="M39" i="29"/>
  <c r="L39" i="29"/>
  <c r="N16" i="29"/>
  <c r="M16" i="29"/>
  <c r="L16" i="29"/>
  <c r="N15" i="29"/>
  <c r="M15" i="29"/>
  <c r="L15" i="29"/>
  <c r="I12" i="29"/>
  <c r="F12" i="29"/>
  <c r="J10" i="29"/>
  <c r="I10" i="29"/>
  <c r="G10" i="29"/>
  <c r="F10" i="29"/>
  <c r="E10" i="29"/>
  <c r="L42" i="35"/>
  <c r="N42" i="35"/>
  <c r="M42" i="35"/>
  <c r="L11" i="35"/>
  <c r="N30" i="35"/>
  <c r="M30" i="35"/>
  <c r="N26" i="35"/>
  <c r="M26" i="35"/>
  <c r="M24" i="35" s="1"/>
  <c r="L26" i="35"/>
  <c r="L24" i="35" s="1"/>
  <c r="N21" i="35"/>
  <c r="N19" i="35" s="1"/>
  <c r="M21" i="35"/>
  <c r="M19" i="35" s="1"/>
  <c r="L21" i="35"/>
  <c r="L19" i="35" s="1"/>
  <c r="N16" i="35"/>
  <c r="M16" i="35"/>
  <c r="L16" i="35"/>
  <c r="N14" i="35"/>
  <c r="M14" i="35"/>
  <c r="L14" i="35"/>
  <c r="N11" i="35"/>
  <c r="M11" i="35"/>
  <c r="J10" i="35"/>
  <c r="I10" i="35"/>
  <c r="G10" i="35"/>
  <c r="F10" i="35"/>
  <c r="E10" i="35"/>
  <c r="G26" i="33"/>
  <c r="G12" i="33" s="1"/>
  <c r="J20" i="33"/>
  <c r="J11" i="33" s="1"/>
  <c r="I20" i="33"/>
  <c r="I11" i="33" s="1"/>
  <c r="G20" i="33"/>
  <c r="G11" i="33" s="1"/>
  <c r="F12" i="33"/>
  <c r="E12" i="33"/>
  <c r="F11" i="33"/>
  <c r="E11" i="33"/>
  <c r="F10" i="33"/>
  <c r="E10" i="33"/>
  <c r="N73" i="40"/>
  <c r="N12" i="40" s="1"/>
  <c r="M73" i="40"/>
  <c r="L73" i="40"/>
  <c r="G71" i="40"/>
  <c r="G44" i="40"/>
  <c r="G38" i="40"/>
  <c r="G17" i="40"/>
  <c r="G10" i="40" s="1"/>
  <c r="F10" i="40"/>
  <c r="N118" i="39"/>
  <c r="M118" i="39"/>
  <c r="M65" i="39"/>
  <c r="M56" i="39"/>
  <c r="L56" i="39"/>
  <c r="M55" i="39"/>
  <c r="L55" i="39"/>
  <c r="N50" i="39"/>
  <c r="N48" i="39" s="1"/>
  <c r="N45" i="39"/>
  <c r="M45" i="39"/>
  <c r="M43" i="39" s="1"/>
  <c r="L43" i="39"/>
  <c r="M39" i="39"/>
  <c r="N37" i="39"/>
  <c r="L37" i="39"/>
  <c r="N34" i="39"/>
  <c r="N32" i="39" s="1"/>
  <c r="M34" i="39"/>
  <c r="M32" i="39" s="1"/>
  <c r="L32" i="39"/>
  <c r="N29" i="39"/>
  <c r="N27" i="39" s="1"/>
  <c r="M29" i="39"/>
  <c r="M27" i="39" s="1"/>
  <c r="L27" i="39"/>
  <c r="N21" i="39"/>
  <c r="M21" i="39"/>
  <c r="I21" i="39"/>
  <c r="I11" i="39" s="1"/>
  <c r="G21" i="39"/>
  <c r="G11" i="39" s="1"/>
  <c r="N16" i="39"/>
  <c r="M16" i="39"/>
  <c r="N15" i="39"/>
  <c r="N11" i="39" s="1"/>
  <c r="M15" i="39"/>
  <c r="M11" i="39" s="1"/>
  <c r="L15" i="39"/>
  <c r="Q10" i="4"/>
  <c r="L18" i="8"/>
  <c r="L17" i="8"/>
  <c r="L16" i="8"/>
  <c r="L15" i="8"/>
  <c r="L14" i="8"/>
  <c r="L13" i="8"/>
  <c r="L12" i="8"/>
  <c r="L11" i="8"/>
  <c r="O10" i="8"/>
  <c r="N10" i="8"/>
  <c r="M10" i="8"/>
  <c r="K10" i="8"/>
  <c r="L9" i="8"/>
  <c r="L8" i="8"/>
  <c r="L7" i="8"/>
  <c r="L6" i="8"/>
  <c r="O5" i="8"/>
  <c r="N5" i="8"/>
  <c r="M5" i="8"/>
  <c r="K5" i="8"/>
  <c r="L12" i="40" l="1"/>
  <c r="L10" i="40" s="1"/>
  <c r="M12" i="40"/>
  <c r="M10" i="40" s="1"/>
  <c r="L14" i="39"/>
  <c r="L12" i="39"/>
  <c r="L12" i="29"/>
  <c r="M37" i="39"/>
  <c r="M12" i="39"/>
  <c r="N9" i="26"/>
  <c r="M11" i="26"/>
  <c r="M9" i="26" s="1"/>
  <c r="M10" i="36"/>
  <c r="N11" i="29"/>
  <c r="L11" i="29"/>
  <c r="M12" i="29"/>
  <c r="M11" i="29"/>
  <c r="N12" i="29"/>
  <c r="N12" i="39"/>
  <c r="N10" i="39" s="1"/>
  <c r="M71" i="40"/>
  <c r="N71" i="40"/>
  <c r="N10" i="40"/>
  <c r="N14" i="42"/>
  <c r="M11" i="42"/>
  <c r="M10" i="42" s="1"/>
  <c r="L12" i="41"/>
  <c r="N43" i="39"/>
  <c r="N10" i="33"/>
  <c r="N24" i="35"/>
  <c r="N12" i="35"/>
  <c r="N10" i="35" s="1"/>
  <c r="N14" i="39"/>
  <c r="M12" i="35"/>
  <c r="M10" i="35" s="1"/>
  <c r="N32" i="29"/>
  <c r="L11" i="42"/>
  <c r="L10" i="42" s="1"/>
  <c r="N10" i="36"/>
  <c r="L10" i="8"/>
  <c r="L54" i="39"/>
  <c r="L38" i="29"/>
  <c r="L9" i="26"/>
  <c r="N10" i="41"/>
  <c r="M12" i="41"/>
  <c r="M10" i="41" s="1"/>
  <c r="L71" i="40"/>
  <c r="L5" i="8"/>
  <c r="L11" i="27"/>
  <c r="L9" i="27" s="1"/>
  <c r="M10" i="33"/>
  <c r="M38" i="29"/>
  <c r="M14" i="39"/>
  <c r="M54" i="39"/>
  <c r="M26" i="29"/>
  <c r="N14" i="29"/>
  <c r="M32" i="29"/>
  <c r="L26" i="29"/>
  <c r="L32" i="29"/>
  <c r="N38" i="29"/>
  <c r="L14" i="29"/>
  <c r="N26" i="29"/>
  <c r="M14" i="29"/>
  <c r="M11" i="27"/>
  <c r="M9" i="27" s="1"/>
  <c r="L10" i="41"/>
  <c r="L12" i="35"/>
  <c r="L10" i="35" s="1"/>
  <c r="N11" i="27"/>
  <c r="N9" i="27" s="1"/>
  <c r="N14" i="41"/>
  <c r="L10" i="36"/>
  <c r="N10" i="29" l="1"/>
  <c r="M10" i="29"/>
  <c r="L10" i="29"/>
  <c r="M10" i="39"/>
</calcChain>
</file>

<file path=xl/sharedStrings.xml><?xml version="1.0" encoding="utf-8"?>
<sst xmlns="http://schemas.openxmlformats.org/spreadsheetml/2006/main" count="3404" uniqueCount="730">
  <si>
    <t>Учреждение 1</t>
  </si>
  <si>
    <t>…</t>
  </si>
  <si>
    <t>Учреждение 2</t>
  </si>
  <si>
    <t>№ основного мероприятия программы</t>
  </si>
  <si>
    <t>Код направления расходов</t>
  </si>
  <si>
    <t>ххххх</t>
  </si>
  <si>
    <t>Цель предоставления субсидии/Планируемый результат закупки товаров, выполнения работ, оказания услуг</t>
  </si>
  <si>
    <t>Мероприятие 1</t>
  </si>
  <si>
    <t>Мероприятие 2</t>
  </si>
  <si>
    <t>Мероприятие v</t>
  </si>
  <si>
    <t>Основное мероприятие/Направление расходов/Мероприятие или Учреждение - получатель субсидии</t>
  </si>
  <si>
    <t>Учреждение  v</t>
  </si>
  <si>
    <t>Сума финансового обеспечения по годам реализации, руб.</t>
  </si>
  <si>
    <t>Х</t>
  </si>
  <si>
    <t>n</t>
  </si>
  <si>
    <t>(n+1)</t>
  </si>
  <si>
    <t>(n+2)</t>
  </si>
  <si>
    <t>Показатель выполнения мероприятия</t>
  </si>
  <si>
    <t>Наименование показателя</t>
  </si>
  <si>
    <t>ед. изм.</t>
  </si>
  <si>
    <t>плановое значение</t>
  </si>
  <si>
    <t>M</t>
  </si>
  <si>
    <t>Наименование  основного мероприятия  R</t>
  </si>
  <si>
    <t>M.N</t>
  </si>
  <si>
    <t>Наименование направления расходов N</t>
  </si>
  <si>
    <t>M.N.1</t>
  </si>
  <si>
    <t>M.N.2</t>
  </si>
  <si>
    <t>M.N.v</t>
  </si>
  <si>
    <t>M.(N+1)</t>
  </si>
  <si>
    <t>Наименование направления расходов (N+1)</t>
  </si>
  <si>
    <t>M.(N+1).1</t>
  </si>
  <si>
    <t>M.(N+1).2</t>
  </si>
  <si>
    <t>M.(N+1).v</t>
  </si>
  <si>
    <t>(M+1)</t>
  </si>
  <si>
    <t>Наименование основного мероприятия (N+1)</t>
  </si>
  <si>
    <t>….</t>
  </si>
  <si>
    <t>……</t>
  </si>
  <si>
    <t>Финансовое обеспечение в текущем финансовом году, руб.</t>
  </si>
  <si>
    <t>плановое значение на 01.01.n</t>
  </si>
  <si>
    <t>изменения за отчетный период</t>
  </si>
  <si>
    <t>плановое значение на конец отчетного периода</t>
  </si>
  <si>
    <t>фактическое значение на конец отчетного периода</t>
  </si>
  <si>
    <t>изменения за отчетный период (+/ -)</t>
  </si>
  <si>
    <t>кассове расходы на конец отчетного периода</t>
  </si>
  <si>
    <t>Кассовые расходы МАУ /МБУ</t>
  </si>
  <si>
    <t xml:space="preserve">Пояснения </t>
  </si>
  <si>
    <t>Всего на плановый период</t>
  </si>
  <si>
    <t>(n-1)</t>
  </si>
  <si>
    <t>Код основного мероприятия</t>
  </si>
  <si>
    <t>КВР</t>
  </si>
  <si>
    <t>Исполнитель мероприятия</t>
  </si>
  <si>
    <t>Код по СР</t>
  </si>
  <si>
    <t>Краткое наименование по СР</t>
  </si>
  <si>
    <t xml:space="preserve">Основное мероприятие/Направление расходов/Мероприятие </t>
  </si>
  <si>
    <t>Срок реализации</t>
  </si>
  <si>
    <t xml:space="preserve">M – порядковый номер основного мероприятия принимает значения начиная с «01» до «99» по количеству основных мероприятий муниципальной программы и соответствует 4-5 разряду кода целевой статьи расходов (КЦСР), указанных в доведенных до ответственного исполнителя (ответственного соисполнителя) муниципальной программы лимитах бюджетных обязательств.
N - порядковый номер направления расходов принимает значения равное  коду дополнительной классификации расходов (ДопКР), указанному в доведенных до ответственного исполнителя (ответственного соисполнителя) муниципальной программы лимитах бюджетных обязательств. Код по СР - код исполнителя мероприятия по сводному реестру участников бюджетного процесса.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 При заполнении графы 10 срок реализации указывается в формате "месяц.год"). Графа 11 заполняется с учетом следующих особенностей: -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(муниципальных предприятий, муниципальных автономных и бюджетных учреждений) при внесении изменений в утвержденный план в графе 11 указываются остатки средств субсидий, потребность в которых подтверждена; - при реализации объектов капитального строительства в графе 11 указываются  кассовые расходы исполнителя мероприятия (получателя бюджетных средств) за все годы, предшествующие планируемому, с начала реализации объекта.
Графы 14 и 15  заполняются в случае, если завершение реализации мероприятия предполагается за пределами текущего финансового года, либо планируется заключение долгосрочного муниципального контракта (договора). </t>
  </si>
  <si>
    <t xml:space="preserve">Обеспечение предоставления доступного, качественного дошкольного образования
</t>
  </si>
  <si>
    <t>Расходы на обеспечение деятельности (оказание услуг) муниципальных учреждений учреждений</t>
  </si>
  <si>
    <t>01</t>
  </si>
  <si>
    <t>02</t>
  </si>
  <si>
    <t>1201</t>
  </si>
  <si>
    <t>1202</t>
  </si>
  <si>
    <t>1203</t>
  </si>
  <si>
    <t>804</t>
  </si>
  <si>
    <t>11111</t>
  </si>
  <si>
    <t>МАДОУ 1</t>
  </si>
  <si>
    <t>Капитальный ремонт кровли</t>
  </si>
  <si>
    <t>Выполнение муниципального задания</t>
  </si>
  <si>
    <t>кол-во воспитаников</t>
  </si>
  <si>
    <t>чел.</t>
  </si>
  <si>
    <t>11112</t>
  </si>
  <si>
    <t>МАДОУ 2</t>
  </si>
  <si>
    <t>Субсидии в целях осуществления мероприятий по содержанию муниципального имущества</t>
  </si>
  <si>
    <t>ремонт санузлов</t>
  </si>
  <si>
    <t>усл.ед.</t>
  </si>
  <si>
    <t>Региональный проект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</si>
  <si>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</si>
  <si>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Строительство нового корпуса МАДОУ 5</t>
  </si>
  <si>
    <t>МАДОУ 5</t>
  </si>
  <si>
    <t>количество мест</t>
  </si>
  <si>
    <t>шт.</t>
  </si>
  <si>
    <t>164</t>
  </si>
  <si>
    <t>111222</t>
  </si>
  <si>
    <t>МКУ "УКС"</t>
  </si>
  <si>
    <t>Строительство детского сада по ул. Ххх</t>
  </si>
  <si>
    <t>х</t>
  </si>
  <si>
    <t>КВАРТАЛЬНЫЙ ОТЧЕТ</t>
  </si>
  <si>
    <t>о выполнении мероприятий муниципальной программы</t>
  </si>
  <si>
    <t>Ед. изм.</t>
  </si>
  <si>
    <t xml:space="preserve">Основное мероприятие / направление расходов / мероприятие </t>
  </si>
  <si>
    <t>Плановое значение</t>
  </si>
  <si>
    <t>Код   основного мероприятия</t>
  </si>
  <si>
    <t>Организация предоставления общедоступного, бесплатного дошкольного образования</t>
  </si>
  <si>
    <t>03</t>
  </si>
  <si>
    <t>Организация предоставления дополнительного образования детей в образовательных организациях</t>
  </si>
  <si>
    <t>04</t>
  </si>
  <si>
    <t>07</t>
  </si>
  <si>
    <t>Региональный проект "Современная школа"</t>
  </si>
  <si>
    <t>ед.</t>
  </si>
  <si>
    <t>человеко-час</t>
  </si>
  <si>
    <t>Гражданское и патриотическое воспитание воспитание, поддержка талантливых детей</t>
  </si>
  <si>
    <t>Развитие кадрового потенциала и инновационных технологий в сфере управления</t>
  </si>
  <si>
    <t>МАУ ДСЦОиОДиП "Юность"</t>
  </si>
  <si>
    <t>Комитет по образованию</t>
  </si>
  <si>
    <t>количество воспитанников</t>
  </si>
  <si>
    <t>МАДОУ д/с № 27</t>
  </si>
  <si>
    <t>МАУДО СЮТ</t>
  </si>
  <si>
    <t>количество обучающихся</t>
  </si>
  <si>
    <t>комплект документации</t>
  </si>
  <si>
    <t>объем услуг</t>
  </si>
  <si>
    <t>количество объектов</t>
  </si>
  <si>
    <t>МАУ Методический центр</t>
  </si>
  <si>
    <t>количество стипенидиатов</t>
  </si>
  <si>
    <t>количество мероприятий</t>
  </si>
  <si>
    <t xml:space="preserve"> МАУ Методический центр</t>
  </si>
  <si>
    <t>количество участников</t>
  </si>
  <si>
    <t>количество учреждений</t>
  </si>
  <si>
    <t>объем  услуг  по реализации дополнительных общеобразовательных общеразвиващих программ в муниципальных учреждениях дополнительного образования</t>
  </si>
  <si>
    <t xml:space="preserve">численность детей дошкольного возраста, направленных из муниципальной очереди в частные учреждения дошкольного образования </t>
  </si>
  <si>
    <t>ЧОУ "Общеобразовательная гимназия  "Альбертина"</t>
  </si>
  <si>
    <t>Сумма финансового обеспечения по годам реализации, тыс. руб.</t>
  </si>
  <si>
    <t>07. Региональный проект "Современная школа"</t>
  </si>
  <si>
    <t>Приложение № 7
к Плану реализации
муниципальной программы</t>
  </si>
  <si>
    <t>Приложение № 4
к Плану реализации
муниципальной программы</t>
  </si>
  <si>
    <t>11</t>
  </si>
  <si>
    <t>10</t>
  </si>
  <si>
    <t>11. Развитие кадрового потенциала и инновационных технологий в сфере управления</t>
  </si>
  <si>
    <t>Приложение № 3
к Плану реализации
муниципальной программы</t>
  </si>
  <si>
    <t>03. Организация предоставления дополнительного образования детей в образовательных организациях</t>
  </si>
  <si>
    <t>02.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t>
  </si>
  <si>
    <t>Приложение № 2
к Плану реализации
муниципальной программы</t>
  </si>
  <si>
    <t>Приложение № 1
к Плану реализации
муниципальной программы</t>
  </si>
  <si>
    <t>01. Организация предоставления общедоступного, бесплатного дошкольного образования</t>
  </si>
  <si>
    <t>количество классных руководитиелей</t>
  </si>
  <si>
    <t>количество обучающихся, получающих начальное общее образование в муниципальных образовательных организациях, получающих бесплатное горячее питание</t>
  </si>
  <si>
    <t>численность отдельных категорий обучающихся, получающих начальное общее образование в муниципальных образовательных организациях, получающих бесплатное горячее питание</t>
  </si>
  <si>
    <t>численность педагогических работников муниципальных общеобразовательных учреждений, которым выплачено ежемесячное денежное вознагарждение за классное руководство</t>
  </si>
  <si>
    <t>10. Гражданское и патриотическое воспитание, поддержка талантливых детей</t>
  </si>
  <si>
    <t>Организация отдыха детей и подростков в каникулярное время</t>
  </si>
  <si>
    <t>04. Организация отдыха детей и подростков в каникулярное время</t>
  </si>
  <si>
    <t>0</t>
  </si>
  <si>
    <t>5</t>
  </si>
  <si>
    <t>12</t>
  </si>
  <si>
    <t>1</t>
  </si>
  <si>
    <t>6</t>
  </si>
  <si>
    <t>28</t>
  </si>
  <si>
    <t>12. Региональный проект «Успех каждого ребенка»</t>
  </si>
  <si>
    <t>всего</t>
  </si>
  <si>
    <t>об</t>
  </si>
  <si>
    <t>источники
 финансирования</t>
  </si>
  <si>
    <t>2024 год</t>
  </si>
  <si>
    <t>56</t>
  </si>
  <si>
    <t>20</t>
  </si>
  <si>
    <t>стипендии за особые достижения в сфере образования</t>
  </si>
  <si>
    <t>стипендии за особые достижения в творчесокй деятельности</t>
  </si>
  <si>
    <t>Реализация дополнительных общеразвивающих программ:</t>
  </si>
  <si>
    <t>Выплата премий победителям конкурсов профессионального мастерства в области образования:</t>
  </si>
  <si>
    <t>выплата премий победителям и призерам конкурсов</t>
  </si>
  <si>
    <t>Стипендии для одаренных детей и молодежи:</t>
  </si>
  <si>
    <t>Участие обучающихся в городских и всероссийских мероприятиях:</t>
  </si>
  <si>
    <t>Организация отдыха детей и молодежи:</t>
  </si>
  <si>
    <t>источники финансирования</t>
  </si>
  <si>
    <t>муниципальные общеобразовательные учреждения</t>
  </si>
  <si>
    <t>численность воспитанников муниципальных образовательных организаций (среднегодовая)</t>
  </si>
  <si>
    <t>количество воспитанников (среднегодовое)</t>
  </si>
  <si>
    <t>численность обучающихся в муниципальных общеобразовательных учреждениях (среднегодовая)</t>
  </si>
  <si>
    <t>Реализация основных общеобразовательных программ общего образования:</t>
  </si>
  <si>
    <t>Организация бесплатного горячего питания обучающихся, получающих начальное общее образование:</t>
  </si>
  <si>
    <t>количество обучающихся  отдельных категорий</t>
  </si>
  <si>
    <t>Ежемесячное денежное вознаграждение за классное руководство:</t>
  </si>
  <si>
    <t>количество обучающихся (среднегодовое)</t>
  </si>
  <si>
    <t>количество организаций отдыха детей и их оздоровления, в которых обеспечено материально-техническое оснащение мебелью, оборудованием и инвентарем</t>
  </si>
  <si>
    <t>количество организаций отдыха детей и их оздоровления, в которых проведены ремонтные работы, капитальные ремонты, благоустройство территории</t>
  </si>
  <si>
    <t>Приложение №6
к Плану реализации
муниципальной программы</t>
  </si>
  <si>
    <t>Приложение № 8
к Плану реализации
муниципальной программы</t>
  </si>
  <si>
    <t>Приложение № 9
к Плану реализации
муниципальной программы</t>
  </si>
  <si>
    <t>количество созданных новых мест в муниципальных образовательных учреждениях различных типов для реализации дополнительных общеразвивающих программ всех направленностей</t>
  </si>
  <si>
    <t>количество созданных новых мест</t>
  </si>
  <si>
    <t>стимулирование целевого обучения в рамках соответствующей предметной области для муниципальных общеобразовательных организаций</t>
  </si>
  <si>
    <t>численность студентов</t>
  </si>
  <si>
    <t>Муниципальные общеобразовательные учреждения</t>
  </si>
  <si>
    <t>численность обучающихся</t>
  </si>
  <si>
    <t>количество победителей и призеров</t>
  </si>
  <si>
    <t>количество проведенных общественно значимых мероприятий</t>
  </si>
  <si>
    <t>47</t>
  </si>
  <si>
    <t>количество мероприятий по информационно-технологическому обеспечению образовательной деятельности</t>
  </si>
  <si>
    <t>количество учащихся муниципальных общеобразовательных учреждений и воспитанников муниципальных образовательных учреждений, получивших адресную поддержку за успехи в творческой деятельности</t>
  </si>
  <si>
    <t>количество мероприятий, торжественных церемоний, общегородских мероприятий и фестивалей, олимпиад, смотров, конкурсов</t>
  </si>
  <si>
    <t>количество обучающихся, принявших участие во всероссийских, международных конкурсах, олимпиадах, соревнованиях за счет средств городского бюджета</t>
  </si>
  <si>
    <t>в рамках концессионного соглашения</t>
  </si>
  <si>
    <t xml:space="preserve">количество учащихся муниципальных общеобразовательных учреждений, получивших адресную поддержку за особые достижения в сфере образования </t>
  </si>
  <si>
    <t>численность детей и молодежи, охваченных отдыхом в каникулярное время в учреждениях с круглосуточным пребыванием</t>
  </si>
  <si>
    <t>численность детей и молодежи</t>
  </si>
  <si>
    <t>Код   основного мероприятия муниципальной программы</t>
  </si>
  <si>
    <t>Исполнитель мероприятия муниципальной программы</t>
  </si>
  <si>
    <t>Основное мероприятие муниципальной программы / направление расходов / мероприятие муниципальной программы</t>
  </si>
  <si>
    <t>Показатели выполнения основного мероприятия муниципальной программы / направления расходов / мероприятия муниципальной программы</t>
  </si>
  <si>
    <t>2025 год</t>
  </si>
  <si>
    <t>декабрь 2023</t>
  </si>
  <si>
    <t>Оказание поддержки некоммерческим организациям</t>
  </si>
  <si>
    <t>14</t>
  </si>
  <si>
    <t>14. Оказание поддержки некоммерческим организациям</t>
  </si>
  <si>
    <t>Региональный проект "Успех каждого ребенка"</t>
  </si>
  <si>
    <t>количество реализованных проектов школьного инициативного бюджетирования</t>
  </si>
  <si>
    <t xml:space="preserve">ед. </t>
  </si>
  <si>
    <t>количество реализованных проектов</t>
  </si>
  <si>
    <t>Повышение профессионального уровня педагогических работников, информационно-технологическое обеспечение образовательной деятельности:</t>
  </si>
  <si>
    <t>Выявление и развитие у обучающихся интеллектуальных и творческих способностей, способностей к занятиям физической культурой и спортом:</t>
  </si>
  <si>
    <t>Комитет по социальной политике</t>
  </si>
  <si>
    <t>Муниципальные образовательные учреждения</t>
  </si>
  <si>
    <t>Комитет по финансам</t>
  </si>
  <si>
    <t>МАУ ДСЦОиОДиП "Юность", 
им. В. Терешковой,«Бригантина»,  «Огонек», МАУДО СЮТ</t>
  </si>
  <si>
    <t>Обеспечение организации отдыха детей в каникулярное время, включая мероприятия по обеспечению безопасности их жизни и здоровья:</t>
  </si>
  <si>
    <t>МАУ ДСЦОиОДиПим. В. Терешковой</t>
  </si>
  <si>
    <t>S1110</t>
  </si>
  <si>
    <t>67911</t>
  </si>
  <si>
    <t>47951</t>
  </si>
  <si>
    <t>(E1)53051</t>
  </si>
  <si>
    <t>Создание новых мест в общеобразовательных организациях в связи с ростом числа обучающихся, вызванным демографическим фактором (Строительство общеобразовательной школы в Юго-Восточном жилом районе г. Калининграда):</t>
  </si>
  <si>
    <t>пп</t>
  </si>
  <si>
    <t>91133</t>
  </si>
  <si>
    <t>67931</t>
  </si>
  <si>
    <t>67913</t>
  </si>
  <si>
    <t>проведение мероприятий, направленных на повышение профессионального уровня педагогических работников</t>
  </si>
  <si>
    <t>проведение мероприятий по информационно-технологическому обеспечению образовательной деятельности</t>
  </si>
  <si>
    <t>66539</t>
  </si>
  <si>
    <t>67912</t>
  </si>
  <si>
    <t>67914</t>
  </si>
  <si>
    <t>проведение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t>
  </si>
  <si>
    <t>обеспечение участия во всероссийских, международных конкурсах, олимпиадах, соревнованиях</t>
  </si>
  <si>
    <t xml:space="preserve"> создание детских технопарков "Кванториум"</t>
  </si>
  <si>
    <t>(E1)53056</t>
  </si>
  <si>
    <t>Создание новых мест в общеобразовательных организациях в связи с ростом числа обучающихся, вызванным демографическим фактором (Строительство общеобразовательной школы по ул. Благовещенской в г. Калининграде):</t>
  </si>
  <si>
    <t>(E1)55202</t>
  </si>
  <si>
    <t>Создание новых мест в общеобразовательных организациях (Строительство нового корпуса общеобразовательной школы № 46 по ул. Летней в г. Калининграде):</t>
  </si>
  <si>
    <t>количество организаций отдыха детей и их оздоровления, в которых проведены  мероприятия по материально-техническому обеспечению</t>
  </si>
  <si>
    <t>47950</t>
  </si>
  <si>
    <t>Строительство газовой котельной на цели отопления и горячего водоснабжения объектов МАУ ЦОПМИ "Огонек" по ул. Балтийская, 29 в г. Светлогорске:</t>
  </si>
  <si>
    <t>Строительство нового корпуса детского оздоровительного лагеря на территории загородного центра им. Гайдара в г. Светлогорске:</t>
  </si>
  <si>
    <t>67921</t>
  </si>
  <si>
    <t>Приложение №5
к Плану реализации
муниципальной программы</t>
  </si>
  <si>
    <t>Материально-техническое обеспечение учреждений дошкольного образования:</t>
  </si>
  <si>
    <t>количество муниципальных дошкольных образовательных учреждений, в которых реализованы мероприятия по материально-техническому обеспечению</t>
  </si>
  <si>
    <t>67121</t>
  </si>
  <si>
    <t>70620</t>
  </si>
  <si>
    <t>67131</t>
  </si>
  <si>
    <t>Субсидии организациям и индивидуальным предпринимателям, реализующим образовательные программы дошкольного образования, при осуществлении присмотра и ухода за детьми:</t>
  </si>
  <si>
    <t>возмещение недополученных доходов и (или) возмещение фактически понесенных затрат при осуществлении присмотра и ухода за детьми</t>
  </si>
  <si>
    <t>S1290</t>
  </si>
  <si>
    <t>Строительство дошкольного учреждения по ул. Флагманской в г. Калининграде:</t>
  </si>
  <si>
    <t>47150</t>
  </si>
  <si>
    <t>Строительство дошкольного учреждения по проезду Тихорецкому в г. Калининграде:</t>
  </si>
  <si>
    <t>47154</t>
  </si>
  <si>
    <t>Строительство дошкольного учреждения по ул. Владимирской в г. Калининграде:</t>
  </si>
  <si>
    <t>47155</t>
  </si>
  <si>
    <t>47156</t>
  </si>
  <si>
    <t>Строительство дошкольного учреждения по ул. Баженова в г. Калининграде:</t>
  </si>
  <si>
    <t>Строительство дошкольного учреждения по ул. Арсенальной в г. Калининграде:</t>
  </si>
  <si>
    <t>47158</t>
  </si>
  <si>
    <t>Осуществление капитальных вложений в объекты муниципальной собственности (Строительство дошкольного учреждения по ул. Благовещенской в г. Калининграде)</t>
  </si>
  <si>
    <t xml:space="preserve"> S4086</t>
  </si>
  <si>
    <t>S4086</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</si>
  <si>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t>
  </si>
  <si>
    <t>74070</t>
  </si>
  <si>
    <t>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</si>
  <si>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</si>
  <si>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</si>
  <si>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S1160</t>
  </si>
  <si>
    <t>организация и обеспечение бесплатным питанием обучающихся с ограниченными возможностями здоровья, получающих основное и среднее общее образование в муниципальных образовательных организациях</t>
  </si>
  <si>
    <t>S1430</t>
  </si>
  <si>
    <t>Закупка учебников для новых муниципальных общеобразовательных организаций:</t>
  </si>
  <si>
    <t>74020</t>
  </si>
  <si>
    <t>74090</t>
  </si>
  <si>
    <t>Закупка учебников для муниципальных общеобразовательных организаций:</t>
  </si>
  <si>
    <t>74120</t>
  </si>
  <si>
    <t>Строительство общеобразовательной школы по ул. Мариенко в г. Калининграде:</t>
  </si>
  <si>
    <t>47255</t>
  </si>
  <si>
    <t>67221</t>
  </si>
  <si>
    <t>Материально-техническое обеспечение общеобразовательных учреждений:</t>
  </si>
  <si>
    <t xml:space="preserve">закупка учебников </t>
  </si>
  <si>
    <t>закупка учебников</t>
  </si>
  <si>
    <t>67311</t>
  </si>
  <si>
    <t>S1360</t>
  </si>
  <si>
    <t>67321</t>
  </si>
  <si>
    <t>Материально-техническое обеспечение учреждений дополнительного образования:</t>
  </si>
  <si>
    <t>количество технологических присоединений</t>
  </si>
  <si>
    <t>количество  технологических присоединений</t>
  </si>
  <si>
    <t>2</t>
  </si>
  <si>
    <t>Организация и обеспечение бесплатным питанием обучающихся с ограниченными возможностями здоровья, получающих основное и среднее общее образование в муниципальных образовательных организациях:</t>
  </si>
  <si>
    <t>организация и обеспечение бесплатным питанием обучающихся 5-11 классов с ограниченными возможностями здоровья</t>
  </si>
  <si>
    <t>численность обучающихся 5-11 классов с ограниченными возможностями здоровья , получающих бесплатное  питание</t>
  </si>
  <si>
    <t>Муниципальные учреждения дополнительного образования (ДТД и М, ДТД и М "Янтарь", ДДТ "Родник", ЦТРи ГО "Информационные технологии", СЮТ, ДЮЦ "На Комсомольской", ДЮЦ "На Молодежной", ДЮЦ "Московский")</t>
  </si>
  <si>
    <t>декабрь 2024</t>
  </si>
  <si>
    <t>строительство дошкольного учреждения по ул. Флагманской в г. Калининграде</t>
  </si>
  <si>
    <t>строительство дошкольного учреждения по ул. Владимирской в г. Калининграде</t>
  </si>
  <si>
    <t>строительство дошкольного учреждения по ул. Баженова в г. Калининграде</t>
  </si>
  <si>
    <t>строительство дошкольного учреждения по ул. Арсенальной в г. Калининграде</t>
  </si>
  <si>
    <t>строительство дошкольного учреждения по ул. Благовещенской в г. Калининграде</t>
  </si>
  <si>
    <t>мб</t>
  </si>
  <si>
    <t>ежемесячное денежное вознаграждение за классное руководство педагогическим работникам муниципальных общеобразовательных организаций</t>
  </si>
  <si>
    <t xml:space="preserve">L3040
</t>
  </si>
  <si>
    <t>строительство общеобразовательной школы по ул. Мариенко в г. Калининграде</t>
  </si>
  <si>
    <t>строительство газовой котельной на цели отопления и горячего водоснабжения объектов МАУ ЦОПМИ "Огонек" по ул. Балтийская, 29 в г. Светлогорске</t>
  </si>
  <si>
    <t>строительство общеобразовательной школы в Юго-Восточном жилом районе г. Калининграда</t>
  </si>
  <si>
    <t>строительство общеобразовательной школы по ул. Благовещенской в г. Калининграде</t>
  </si>
  <si>
    <t>67211</t>
  </si>
  <si>
    <t>численность лиц, направленных на целевое обучение в рамках соответствующей предметной области для муниципальных общеобразовательных организаций</t>
  </si>
  <si>
    <t>Муниципальное задание на реализацию основных общеобразовательных программ дошкольного образования</t>
  </si>
  <si>
    <t xml:space="preserve">проведение ремонтных работ и мероприятий по совершенствованию материально-технической базы </t>
  </si>
  <si>
    <t xml:space="preserve"> Организация отдыха детей и молодежи (исполнение  муниципального задания)</t>
  </si>
  <si>
    <t>реализация проектов школьного инициативного бюджетирования</t>
  </si>
  <si>
    <t>Предоставление субсидий региональному центру финансовой грамотности</t>
  </si>
  <si>
    <t>Приложение № 10
к Плану реализации
муниципальной программы</t>
  </si>
  <si>
    <t>13. Региональный проект «Патриотическое воспитание граждан Российской Федерации»</t>
  </si>
  <si>
    <t>13</t>
  </si>
  <si>
    <t>Региональный проект «Патриотическое воспитание граждан Российской Федерации»</t>
  </si>
  <si>
    <t>количество муниципальных общеобразовательных организаций, в которых проведены мероприятия по обеспечению деятельности советников директора по воспитанию и взаимодействию с детскими общественными объединениями</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</si>
  <si>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</si>
  <si>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(E2)51710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</si>
  <si>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</si>
  <si>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(ЕВ)51790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</si>
  <si>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</si>
  <si>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количество созданных и функционирующих детских технопарков «Кванториум» </t>
  </si>
  <si>
    <t xml:space="preserve">количество созданных новых мест в общеобразовательных организациях </t>
  </si>
  <si>
    <t xml:space="preserve">количество созданных и функционирующих детских технопарков </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</si>
  <si>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</si>
  <si>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(E1)51720</t>
  </si>
  <si>
    <t>Софинансирование расходных обязательств, возникающих при реализации мероприятий по созданию в дошкольных образовательных, общеобразовательных организациях, организациях дополнительного образования условий для получения детьми-инвалидами качественного образования: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</si>
  <si>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</si>
  <si>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количество муниципальных дошкольных образовательных учреждений, в которых реализованы мероприятия по улучшению условий предоставления образования и обеспечению безопасности обучающихся</t>
  </si>
  <si>
    <t>ФИНАНСОВОЕ ОБЕСПЕЧЕНИЕ</t>
  </si>
  <si>
    <t>выполнения основных мероприятий муниципальной программы</t>
  </si>
  <si>
    <t>Номер основного мероприятия</t>
  </si>
  <si>
    <t>Наименование основного мероприятия</t>
  </si>
  <si>
    <t>Источники финансирования</t>
  </si>
  <si>
    <t>Объемы финансового обеспечения, тыс. руб.</t>
  </si>
  <si>
    <t>Общий объем финансового обеспечения выполнения основных мероприятий программы</t>
  </si>
  <si>
    <t>Всего</t>
  </si>
  <si>
    <t>ОБ</t>
  </si>
  <si>
    <t>МБ</t>
  </si>
  <si>
    <t>ПП</t>
  </si>
  <si>
    <t>Региональный проект «Современная школа»</t>
  </si>
  <si>
    <t>Гражданское и патриотическое воспитание, поддержка талантливых детей</t>
  </si>
  <si>
    <t>Региональный проект «Успех каждого ребенка»</t>
  </si>
  <si>
    <t>строительство нового корпуса общеобразовательной школы № 46 по ул. Летней в г. Калининграде</t>
  </si>
  <si>
    <t>строительство дошкольного учреждения по проезду Тихорецкому в г. Калининграде</t>
  </si>
  <si>
    <t>реализация основных общеобразовательных программ общего образования</t>
  </si>
  <si>
    <t>реализация основных общеобразовательных программ дошкольного образования</t>
  </si>
  <si>
    <t>присмотр и уход</t>
  </si>
  <si>
    <t>МБУ "УКС"</t>
  </si>
  <si>
    <t>Муниципальное задание на реализацию основных общеобразовательных программ общего образования</t>
  </si>
  <si>
    <t>строительство нового корпуса детского оздоровительного лагеря на территории загородного центра им. Гайдара в г. Светлогорске</t>
  </si>
  <si>
    <t>стимулирование трудоустройства молодых специалистов, впервые получивших высшее профессиональное образование в области, соответствующей преподаваемому предмету, в муниципальные общеобразовательные организации</t>
  </si>
  <si>
    <t>74060</t>
  </si>
  <si>
    <t>(E1)53058</t>
  </si>
  <si>
    <t>Создание новых мест в общеобразовательных организациях в связи с ростом числа обучающихся, вызванным демографическим фактором (Строительство нового корпуса общеобразовательной школы № 11 по ул. Мира в г. Калининграде):</t>
  </si>
  <si>
    <t>строительство нового корпуса общеобразовательной школы № 11 по ул. Мира в г. Калининграде</t>
  </si>
  <si>
    <t>2026 год</t>
  </si>
  <si>
    <t>50</t>
  </si>
  <si>
    <t>муниципальные общеобразовательные учреждения (№№ 1, 2, 3, 4, 5, 6, 7, 8, 9, 10, 11, 12, 13, 14, 15, 17, 18, 19, 21, 22, 23, 24, 25, 26, 28, 29, 31, 32, 33, 35, 36, 38, 40, 43, 44, 46, 47, 48, 49, 50, 56, 57, 58, КМЛ)</t>
  </si>
  <si>
    <t>Материально-техническое обеспечение МАУ УМОЦ:</t>
  </si>
  <si>
    <t>количество муниципальных   учреждений дополнительного образования, в которых проведены мероприятия по материально-техническому обеспечению</t>
  </si>
  <si>
    <t>количество муниципальных   учреждений, в которых проведены мероприятия по материально-техническому обеспечению</t>
  </si>
  <si>
    <t>приведение объекта топливно-энергетического комплекса (газовая котельная) в соответствии с требованиямив законодательства РФ в части безопасности и антитеррористической защищенности, пусконаладочные работы газовой котельной, тепловой сети и индивидуального теплового пункта с с оформлением необходимой документации для получения разрешения органа федерального государственного энергетического надзора</t>
  </si>
  <si>
    <t>67922</t>
  </si>
  <si>
    <t>декабрь 20234</t>
  </si>
  <si>
    <t>Финансовое обеспечение 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t>
  </si>
  <si>
    <t>74140</t>
  </si>
  <si>
    <t>Материально-техническое обеспечение загородных оздоровительных центров:</t>
  </si>
  <si>
    <t>Реализация дополнительных общеобразовательных общеразвивающих программ по четырем направленностям (художественная, социально-гуманитарная (иностранные языки), техническая и физкультурно-спортивная) для обучающихся, получающих начальное общее и среднее общее образование в муниципальных общеобразовательных организациях</t>
  </si>
  <si>
    <t>реализация дополнительных общеобразовательных общеразвивающих программ по четырем направленностям (художественная, социально-гуманитарная (иностранные языки), техническая и физкультурно-спортивная) для обучающихся, получающих начальное общее и среднее общее образование в муниципальных общеобразовательных организациях</t>
  </si>
  <si>
    <t>МАОУ СОШ № 12 (ул. Багратиона)</t>
  </si>
  <si>
    <t>Закупка учебников, допущенных к использованию при реализации программ общего образования для муниципальных общеобразовательных организаций:</t>
  </si>
  <si>
    <t>муниципальные дошкольные образовательные учреждения, муниципальные общеобразовательные учреждения, реализующие программы дошкольного образования (№№ 10, 15, 17, 22, 28, 29, 33)</t>
  </si>
  <si>
    <t>ИП Аллерборн Ульяна Сергеевна, ЧОУ "Общеобразовательная гимназия  "Альбертина", ЧДОУ "Маленькая страна", ЧДОУ "Прогимназия Светоч", ЧДОУ "Детский сад № 28 ОАО "Российские железные дороги", ИП Березнева Е.И. (ЦРР «Маленький гений»)</t>
  </si>
  <si>
    <t xml:space="preserve"> мероприятия по созданию условий для получения детьми-инвалидами качественного образования</t>
  </si>
  <si>
    <t>МАОУ гимназия № 22, МАОУ лицей № 23</t>
  </si>
  <si>
    <t xml:space="preserve">создание новых мест в общеобразовательных учреждениях (№№ 1, 3, 5, 12, 19, 29, 31, 44, 47) для реализации дополнительных общеразвивающих программ всех направленностей </t>
  </si>
  <si>
    <t>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t>
  </si>
  <si>
    <t>МБДОУ д/с № 16</t>
  </si>
  <si>
    <t xml:space="preserve">декабрь 2024 </t>
  </si>
  <si>
    <t>МАДОУ ЦРР д/с № 31</t>
  </si>
  <si>
    <t>замощение территории, ремонт крыльца</t>
  </si>
  <si>
    <t>МАДОУ ЦРР д/с № 43</t>
  </si>
  <si>
    <t>МАДОУ д/с № 51</t>
  </si>
  <si>
    <t>монтаж СКУД (ул. Беланова, 91а)</t>
  </si>
  <si>
    <t>МАДОУ д/с № 52</t>
  </si>
  <si>
    <t>установка ограждения территории (прогулочного участка)</t>
  </si>
  <si>
    <t>МАДОУ д/с № 55</t>
  </si>
  <si>
    <t>монтаж осветительных приборов (ул. Нарвская, 117)</t>
  </si>
  <si>
    <t>МАДОУ д/с № 56</t>
  </si>
  <si>
    <t>МАДОУ д/с № 59</t>
  </si>
  <si>
    <t>благоустройство территории с установкой малых архитектурных форм</t>
  </si>
  <si>
    <t>МАДОУ ЦРР д/с № 83</t>
  </si>
  <si>
    <t>благоустройство территории с установкой малых архитектурных форм (ул. Л. Иванихиной, 7)</t>
  </si>
  <si>
    <t>МАДОУ ЦРР д/с № 114</t>
  </si>
  <si>
    <t>ремонт медицинского блока (ул. Коммунистическая, 61 А)</t>
  </si>
  <si>
    <t>МАДОУ д/с № 119</t>
  </si>
  <si>
    <t>МАДОУ ЦРР д/с № 122</t>
  </si>
  <si>
    <t>МАДОУ ЦРР д/с № 128</t>
  </si>
  <si>
    <t>замощение территории</t>
  </si>
  <si>
    <t>МАДОУ ЦРР д/с № 130</t>
  </si>
  <si>
    <t>ремонт спортивного зала (ул. Батальная, 71 А)</t>
  </si>
  <si>
    <t>МАДОУ ЦРР д/с № 131</t>
  </si>
  <si>
    <t>благоустройство территории с установкой малых архитектурных форм (ул. Дрожжевая, 3)</t>
  </si>
  <si>
    <t>МАДОУ д/с № 132</t>
  </si>
  <si>
    <t>МАДОУ ЦРР д/с № 133</t>
  </si>
  <si>
    <t xml:space="preserve">МАДОУ ЦРР д/с № 136 </t>
  </si>
  <si>
    <t>количество муниципальных дошкольных образовательных учреждений, в которых реализованы мероприятия   по созданию  условий для получения детьми-инвалидами качественного образования</t>
  </si>
  <si>
    <t>апрель 2024</t>
  </si>
  <si>
    <t>численность молодых педагогов</t>
  </si>
  <si>
    <t>количество трудоустроенных молодых педагогов в муниципальные общеобразовательные организации Калининградской области</t>
  </si>
  <si>
    <t>L7501</t>
  </si>
  <si>
    <t>реализация мероприятий по модернизации школьных систем образования (капитальный ремонт здания по ул. Багратиона, 107А)</t>
  </si>
  <si>
    <t>МАОУ СОШ № 12  ( ул. Багратиона, 107А)</t>
  </si>
  <si>
    <t>МАОУ СОШ № 4</t>
  </si>
  <si>
    <t>Реализация мероприятий по модернизации школьных систем образования (Муниципальное автономное общеобразовательное учреждение города Калининграда средняя общеобразовательная школа № 4):</t>
  </si>
  <si>
    <t>реализация мероприятий по модернизации школьных систем образования (капитальный ремонт здания по ул.К Маркса, 65)</t>
  </si>
  <si>
    <t>реализация мероприятий по модернизации школьных систем образования (муниципальное автономное общеобразовательное учреждение города Калининграда средняя общеобразовательная школа № 4)</t>
  </si>
  <si>
    <t>количество муниципальных общеобразовательных учреждений, в которых реализованы мероприятия по улучшению условий предоставления образования и обеспечению безопасности обучающихся</t>
  </si>
  <si>
    <t>МАОУ СОШ № 2</t>
  </si>
  <si>
    <t>приобретение оборудования</t>
  </si>
  <si>
    <t xml:space="preserve">МАОУ СОШ № 6 с УИОП </t>
  </si>
  <si>
    <t>установка перегородок в холле</t>
  </si>
  <si>
    <t>МАОУ СОШ № 10</t>
  </si>
  <si>
    <t>приобретение оборудования (ул. Красная, 301), устройство аварийного освещения (ул. Войнич, 1,ул. Красная, 301)</t>
  </si>
  <si>
    <t>МАОУ СОШ № 11</t>
  </si>
  <si>
    <t>ремонт кабинетов начальных классов, ремонт малого спортивного зала</t>
  </si>
  <si>
    <t>МАОУ СОШ № 13</t>
  </si>
  <si>
    <t>ремонт помещений</t>
  </si>
  <si>
    <t>МАОУ СОШ № 14</t>
  </si>
  <si>
    <t xml:space="preserve">установка охранной сигнализации, ремонт СКУД </t>
  </si>
  <si>
    <t>МАОУ гимназия № 22</t>
  </si>
  <si>
    <t>ремонт помещений для создания школьного технопарка "Кванториум"</t>
  </si>
  <si>
    <t>МАОУ лицей № 23</t>
  </si>
  <si>
    <t>ремонт помещений для создания школьного технопарка "Кванториум", ремонт кабинета, приобретение оборудования для кабинета № 56, ремонт коридоров и лестничных маршей</t>
  </si>
  <si>
    <t xml:space="preserve">МАОУ СОШ № 24 </t>
  </si>
  <si>
    <t>ремонт кабинета № 201, ремонт вентиляции кабинета № 201</t>
  </si>
  <si>
    <t>МАОУ СОШ № 29</t>
  </si>
  <si>
    <t>ремонт крыльца (ул. Дрожжевая, 1)</t>
  </si>
  <si>
    <t>МАОУ СОШ № 31</t>
  </si>
  <si>
    <t>ремонт козырька</t>
  </si>
  <si>
    <t>МАОУ гшимназия № 32</t>
  </si>
  <si>
    <t>ремонт санузла 3-го этажа</t>
  </si>
  <si>
    <t>МАОУ СОШ № 33</t>
  </si>
  <si>
    <t>ремонт помещений, санузлов</t>
  </si>
  <si>
    <t>МАОУ гимназия № 40 им. Ю.А. Гагарина</t>
  </si>
  <si>
    <t>МАОУ СОШ № 43</t>
  </si>
  <si>
    <t>МАОУ СОШ № 46 с УИОП</t>
  </si>
  <si>
    <t>МАОУ СОШ № 48</t>
  </si>
  <si>
    <t>ремонт кровли, ремонт пищеблока</t>
  </si>
  <si>
    <t>МАОУ лицей № 49</t>
  </si>
  <si>
    <t>МАОУ СОШ № 57</t>
  </si>
  <si>
    <t>приобретение оборудования для пищеблока</t>
  </si>
  <si>
    <t>L7507</t>
  </si>
  <si>
    <t>Строительство нового корпуса общеобразовательной школы № 46 по ул. Летней в г. Калининграде:</t>
  </si>
  <si>
    <t>возмещение затрат в связи с созданием объекта концессионеру</t>
  </si>
  <si>
    <t xml:space="preserve">количество бъектов, по которым возмещены затраты в связи с созданием объекта консессионеру </t>
  </si>
  <si>
    <t>0,00*</t>
  </si>
  <si>
    <t xml:space="preserve">МАУ ДЦОиОДиП "Бригантина" </t>
  </si>
  <si>
    <t xml:space="preserve">МАУ ДСЦОиОДиП "Юность" </t>
  </si>
  <si>
    <t>3</t>
  </si>
  <si>
    <t>5696</t>
  </si>
  <si>
    <t>реализация дополнительных общеразвивающих программ для детей</t>
  </si>
  <si>
    <t>МАУДО ДЮЦ «На Молодежной»</t>
  </si>
  <si>
    <t>количество муниципальных  учреждений дополнительного образования, в которых реализованы мероприятия по улучшению условий предоставления образования и обеспечению безопасности обучающихся</t>
  </si>
  <si>
    <t>566</t>
  </si>
  <si>
    <t>МАУ ДО ДЮЦ "На Комсомольской"</t>
  </si>
  <si>
    <t>МАУ ДО ДЮЦ "На Молодежной"</t>
  </si>
  <si>
    <t>МАУДО ДТД и М «Янтарь»</t>
  </si>
  <si>
    <t>монтаж системы охранной сигнализации, СОУЭ (ЧС)</t>
  </si>
  <si>
    <t>МАУ ДО ЦТР и ГО «Информационные технологии»</t>
  </si>
  <si>
    <t xml:space="preserve">МАУДО ДДТ "Родник" </t>
  </si>
  <si>
    <t>МАОУ СОШ № 6 с УИОП</t>
  </si>
  <si>
    <t>приобретение и установка пандуса, установка перегородок в холле</t>
  </si>
  <si>
    <t>МАОУ СОШ № 7</t>
  </si>
  <si>
    <t>МАОУ СОШ № 9 им. Дьякова П.М.</t>
  </si>
  <si>
    <t>МАОУ СОШ № 21</t>
  </si>
  <si>
    <t xml:space="preserve">МАОУ СОШ № 25 с УИОП </t>
  </si>
  <si>
    <t xml:space="preserve">МАОУ СОШ № 26 </t>
  </si>
  <si>
    <t>МАОУ лицей 35 им. Буткова В.В.</t>
  </si>
  <si>
    <t>МАОУ СОШ № 38</t>
  </si>
  <si>
    <t>ремонт теплопункта</t>
  </si>
  <si>
    <t>монтаж системы видеонаблюдения</t>
  </si>
  <si>
    <t>МАОУ СОШ № 47</t>
  </si>
  <si>
    <t>расчет пожарных рисков и составление декларации пожарной безопасности</t>
  </si>
  <si>
    <t>приобретение и установка ламп, ремонт теплообменников, насоса фильтрации</t>
  </si>
  <si>
    <t>временно нераспределенные средства</t>
  </si>
  <si>
    <t>18</t>
  </si>
  <si>
    <t>23</t>
  </si>
  <si>
    <t>4</t>
  </si>
  <si>
    <t>Реализация мероприятий по модернизации школьных систем образования (муниципальное автономное общеобразовательное учреждение города Калининграда средняя общеобразовательная школа № 12):</t>
  </si>
  <si>
    <t>количество объектов, в которых в полном объеме выполнены мероприятия по капитальному ремонту общеобразовательных организаций и их оснащению средствами обучения и воспитания</t>
  </si>
  <si>
    <t>реализация мероприятий по модернизации школьных систем образования (оснащение средствами обучения и воспитания)</t>
  </si>
  <si>
    <t>МБДОУ д/с № 16</t>
  </si>
  <si>
    <t>МАДОУ ЦРР д/с № 2</t>
  </si>
  <si>
    <t>МАДОУ д/с № 6</t>
  </si>
  <si>
    <t>МАДОУ д/с № 10</t>
  </si>
  <si>
    <t>МАДОУ д/с № 11</t>
  </si>
  <si>
    <t>МАДОУ д/с № 12</t>
  </si>
  <si>
    <t>МАДОУ ЦРР д/с № 14</t>
  </si>
  <si>
    <t>МАДОУ д/с № 20</t>
  </si>
  <si>
    <t>МАДОУ д/с № 22</t>
  </si>
  <si>
    <t>МАДОУ д/с № 23</t>
  </si>
  <si>
    <t>МАДОУ ЦРР д/с № 24</t>
  </si>
  <si>
    <t>МАДОУ ЦРР  д/с № 31</t>
  </si>
  <si>
    <t>МАДОУ д/с № 36</t>
  </si>
  <si>
    <t>МАДОУ ЦРР д/с № 40</t>
  </si>
  <si>
    <t>МАДОУ д/с № 44</t>
  </si>
  <si>
    <t>МАДОУ д/с № 46</t>
  </si>
  <si>
    <t>МАДОУ д/с № 48</t>
  </si>
  <si>
    <t>МАДОУ ЦРР д/с № 53</t>
  </si>
  <si>
    <t>МАДОУ д/с № 64</t>
  </si>
  <si>
    <t>МАДОУ д/с № 68</t>
  </si>
  <si>
    <t>МАДОУ ЦРР д/с №76</t>
  </si>
  <si>
    <t>МАДОУ  д/с № 78</t>
  </si>
  <si>
    <t>МАДОУ д/с № 79</t>
  </si>
  <si>
    <t>МАДОУ ЦРР д/с № 87</t>
  </si>
  <si>
    <t>МАДОУ ЦРР д/с № 94</t>
  </si>
  <si>
    <t>МАДОУ д/с № 99</t>
  </si>
  <si>
    <t>МАДОУ д/с № 100</t>
  </si>
  <si>
    <t>МАДОУ ЦРР д/с № 101</t>
  </si>
  <si>
    <t>МАДОУ  ЦРР д/с № 105</t>
  </si>
  <si>
    <t>МАДОУ д/с № 109</t>
  </si>
  <si>
    <t>МАДОУ ЦРР д/с № 110</t>
  </si>
  <si>
    <t>МАДОУ ЦРР д/с № 121</t>
  </si>
  <si>
    <t>МАДОУ д/с № 123</t>
  </si>
  <si>
    <t>МАДОУ д/с № 125</t>
  </si>
  <si>
    <t>МАДОУ  д/с № 129</t>
  </si>
  <si>
    <t>МАДОУ ЦРР д/с № 131</t>
  </si>
  <si>
    <t>МАДОУ  ЦРР д/с № 133</t>
  </si>
  <si>
    <t>МАДОУ ЦРР д/с № 136</t>
  </si>
  <si>
    <t>55</t>
  </si>
  <si>
    <t>ремонт коридора 2-го этажа, капитальный ремонт санузла второго этажа</t>
  </si>
  <si>
    <t>капитальный ремонт входной зоны</t>
  </si>
  <si>
    <t>ремонт гидроизоляции здания, дренажной системы</t>
  </si>
  <si>
    <t>ремонт части фасада (ул. Фермора, 1)</t>
  </si>
  <si>
    <t>благоустройство территории (ул. Репина, 54, ул. Войнич, 2), монтаж СОУЭ (ЧС) (ул. Войнич, 2)</t>
  </si>
  <si>
    <t xml:space="preserve">ремонт санузла </t>
  </si>
  <si>
    <t>ремонт помещений группы "Осьминожки"</t>
  </si>
  <si>
    <t>ремонт строений на территории детского сада (теневых навесов)</t>
  </si>
  <si>
    <t>МАДОУ д/с № 95</t>
  </si>
  <si>
    <t>разработка проектно-сметной документации на капитальный ремонт системы водоснабжения, водоотведения, отопления</t>
  </si>
  <si>
    <t xml:space="preserve">приобретение и установка пожарной лестницы, разработка проектно-сметной документации на ремонт крыши </t>
  </si>
  <si>
    <t>численность обучающихся, получающих начальное общее образование в муниципальных общеобразовательных организациях, зачисленных на дополнительные общеобразовательные общеразвивающие программы по четырем направленностям (художественная, социально-гуманитарная (иностранные языки), техническая и физкультурно-спортивная) с использованием сертификатов дополнительного образования</t>
  </si>
  <si>
    <t>численность обучающихся, получивших социальные сертификаты, от общего количества детей в возрасте  от 5 до 18 лет, проживающих на территории муниципального образования Калининградской области , в соотвествии с данными Федеральной службы государственной статистики</t>
  </si>
  <si>
    <t xml:space="preserve">количество новых мест в муниципальных общеобразовательных организациях, созданных путем введения в эксплуатацию вновь построенных зданий общеобразовательных организаций в текущем финансовом году, обеспеченных учебниками </t>
  </si>
  <si>
    <t>количество новых мест</t>
  </si>
  <si>
    <t xml:space="preserve"> количество муниципальных общеобразовательных организаций, реализующих мероприятия по модернизации школьных систем образования в рамках регионального проекта «Модернизация школьных систем образования в Калининградской области», обеспечено 100-процентное обновление учебников и учебных пособий, не позволяющих их дальнейшее использование в образовательном процессе по причинам ветхости и дефектности
</t>
  </si>
  <si>
    <t xml:space="preserve"> количество муниципальных общеобразовательных организаций</t>
  </si>
  <si>
    <t>количество учащихся, обучающихся по программам общего образования, обеспеченных учебниками</t>
  </si>
  <si>
    <t>благоустройство территории</t>
  </si>
  <si>
    <t>МАДОУ д/с № 124</t>
  </si>
  <si>
    <t>МАОУ гимназия № 1</t>
  </si>
  <si>
    <t>аварийный ремонт кабельной линии (ул. Чернышевского, 51)</t>
  </si>
  <si>
    <t>МАОУ СОШ № 5</t>
  </si>
  <si>
    <t>МАОУ ООШ № 15</t>
  </si>
  <si>
    <t>МАОУ СОШ № 56</t>
  </si>
  <si>
    <t>МАОУ КМЛ</t>
  </si>
  <si>
    <t>приобретение и установка козырька, перил</t>
  </si>
  <si>
    <t>47254</t>
  </si>
  <si>
    <t>предоставление дополнительного образования детей в образовательных организациях творческой направленности (исполнение  муниципального задания)</t>
  </si>
  <si>
    <t>предоставление дополнительного образования детей в образовательных организацияхспортивной направленности (оказание муниципальных услуг в соответствии с социальным сертификатом на реализацию дополнительных общеразвивающих программ для детей)</t>
  </si>
  <si>
    <t>сентябрь 2024</t>
  </si>
  <si>
    <t>замощение территории, комплекс работ по лабораторному сопровождению входного, операционного, приемочного контроля, капитальный ремонт центрального крыльца и козырька, разработка проектно-сметной документации на монтаж АПС и СОУС</t>
  </si>
  <si>
    <t>капитальный ремонт фасада</t>
  </si>
  <si>
    <t>МАДОУ ЦРР д/с № 134</t>
  </si>
  <si>
    <t>монтаж системы видеонаблюдения, аварийный ремонт котлов, монтаж охранной сигнализации, поставка и установка аппаратно-программного комплекса системы обзорного контроля ISS SecurOS-IVS-NVR-Industrial, поставка автоматизированного рабочего места в сборе, поставка камер видеонаблюдения</t>
  </si>
  <si>
    <t>разработка проектно-сметной документации на противоаварийный ремонт крыши спортивного зала, корректировка сметной документации на комплексный капитальный ремонт здания, государственная экспертиза проектной документации в части проверки достоверности определения сметной стоимости комплексного капитального ремонта здания</t>
  </si>
  <si>
    <t>капитальный ремонт крыльца (демонтажные и облицовочные работы), капитальный ремонт крыльца (бетонирование)</t>
  </si>
  <si>
    <t xml:space="preserve">комплект документации </t>
  </si>
  <si>
    <t>строительство нового корпуса общеобразовательной школы                № 46 по ул. Летней в г. Калининграде (корректитровка ПиРД)</t>
  </si>
  <si>
    <t xml:space="preserve"> Муниципальныеучреждения дополнительного образования МАУ ДО СШ № 7 по теннису и настольному теннису, МАУ ДО СШ № 8 по велоспорту, МАУ ДО СШ по хоккею, МБУ ДО СШ № 11, МБУ ДО СШ № 13</t>
  </si>
  <si>
    <t>разработка проектно-сметной документации, монтаж АПС и СОУЭ, аварийного (эвакуационного) освещения (ул. Менделеева, 17, ул. Нефтяная, 2), компенсационное озеленение (ул. Менделеева, 17)</t>
  </si>
  <si>
    <t>разработка документов по пожарной безопасности, ремонт 2-го этажа спального корпуса в здании столовой, расчет противопожарных расстояний, огнезащитная обработка лестничного марша административного здания, приобретение и установка светильников аварийного эвакуационного освещения, устройство ограждения, приобретение линолеума</t>
  </si>
  <si>
    <t>разработка проектно-сметной документации на систему отопления корпуса литер Л, разработка проектно-сметной документации на монтаж системы видеонаблюдения, ремонт ограждения, приобретение оборудования для столовой, лестниц</t>
  </si>
  <si>
    <t>47151</t>
  </si>
  <si>
    <t>Строительство газовой котельной и реконструкция системы теплоснабжения МАДОУ детский сад №5, расположенный по адресу: ул. Маршала Новикова, 25-27</t>
  </si>
  <si>
    <t>строительство газовой котельной и реконструкция системы теплоснабжения МАДОУ детский сад №5, расположенный по адресу: ул. Маршала Новикова, 25-27</t>
  </si>
  <si>
    <t>S1132</t>
  </si>
  <si>
    <t>замена оконных блоков</t>
  </si>
  <si>
    <t>капитальный ремонт кровель (скатной и плоской), фасада, входной группы, отмостки (ул. Летняя, 48), ремонт санузла 1-го этажа (ул. Летняя, 48)</t>
  </si>
  <si>
    <t>декабрь 2025</t>
  </si>
  <si>
    <t>расчет пожарных рисков, разработка комплекса инженерно-технических мероприятий и составление декларации пожарной безопасности</t>
  </si>
  <si>
    <t>разработка проектно-сметной документации на капитальный ремонт внутренней системы теплоснабжения, горячего и холодного водоснабжения, водоотведения, разработка сметной документации на установку ограждения, установка ограждения, расчет пожарных рисков и составление декларации пожарной безопасности, выполнение работ по шурфированию, инженерно-геологические изыскания, геодезические работы по выносу скважин, согласование схемы производства земляных работ</t>
  </si>
  <si>
    <t>Строительство нового корпуса общеобразовательной школы № 11 по ул. Мира в г. Калининграде:</t>
  </si>
  <si>
    <t>количество муниципальных общеобразовательных учреждений, в которых реализованы мероприятия по  материально-техническому обеспечению</t>
  </si>
  <si>
    <t>11891</t>
  </si>
  <si>
    <t>Резервные фонды:</t>
  </si>
  <si>
    <t>ремонт кровли в целях устранения последствий неблагоприятных погодных условий (ливней)</t>
  </si>
  <si>
    <t>строительство нового корпуса общеобразовательной школы                № 11 по ул. Мира в г. Калининграде (корректировка ПиРД)</t>
  </si>
  <si>
    <t>МАОУ СОШ № 12</t>
  </si>
  <si>
    <t>приобретение мебели и оборудования для кабинетов ОБЖ, технологии, библиотеки</t>
  </si>
  <si>
    <t>количество учяреждений</t>
  </si>
  <si>
    <t>МАОУ лицей № 17</t>
  </si>
  <si>
    <t>МАОУ гимназия № 32</t>
  </si>
  <si>
    <t>МАОУ гимназия № 40 
им. Ю.А.Гагарина</t>
  </si>
  <si>
    <t>ремонт кровли в целях устранения последствий неблагоприятных погодных условий (ливней) (ул. Новый вал, 23, б-р Солнечный, 5), ремонт помещений 3-го этажа в целях устранения последствий неблагоприятных погодных условий (ливней) (ул. Новый вал, 23)</t>
  </si>
  <si>
    <t>), противоаварийные мероприятия кровли в целях устранения последствий неблагоприятных погодных условий (ливней) (ул. С. Тюленина, 2)</t>
  </si>
  <si>
    <t>капитальный ремонт венткамер в целях устранения последствий неблагоприятных погодных условий (ливней) (ул. Ю. Маточкина, 4), ремонт помещений в целях устранения последствий неблагоприятных погодных условий (ливней) (ул. Ю. Маточкина, 4)</t>
  </si>
  <si>
    <t>ремонт системы СКУД в целях устранения последствий неблагоприятных погодных условий (ливней) (ул. Серпуховская, 28)</t>
  </si>
  <si>
    <t>ремонт кровли в целях устранения последствий неблагоприятных погодных условий (ливней), ремонт помещений в целях устранения последствий неблагоприятных погодных условий (ливней)</t>
  </si>
  <si>
    <t>приобретение и установка оборудования систем видеонаблюдения, оповещения ГО и ЧС, СКУД,  охранной сигнализации в целях устранения последствий неблагоприятных погодных условий (ливней), ремонт кабинетов в целях устранения последствий неблагоприятных погодных условий (ливней)</t>
  </si>
  <si>
    <t>локальный ремонт кровли в целях устранения последствий неблагоприятных погодных условий (ливней) (ул. Б. Хмельницкого, 115), ремонт помещений в целях устранения последствий неблагоприятных погодных условий (ливней) (ул. Б. Хмельницкого, 115)</t>
  </si>
  <si>
    <t>ремонт кровли в целях устранения последствий неблагоприятных погодных условий (ливней) (ул. Н. Карамзина, 6)</t>
  </si>
  <si>
    <t>МАУДО ДТД и М</t>
  </si>
  <si>
    <t>разработка проектно-сметной документации на монтаж системы охранной сигнализации</t>
  </si>
  <si>
    <t>МАУДО ДЮЦ "Московский"</t>
  </si>
  <si>
    <t>МАОУ СОШ № 8</t>
  </si>
  <si>
    <t xml:space="preserve">приобретение и установка пожарных извещателей </t>
  </si>
  <si>
    <t>строительный контроль за выполнением работ по установке охранной сигнализации и ремонту СКУД, разработка проектно-сметной документации на установку охранной сигнализации, разработка проектно-сметной документации на ремонт СКУД, установка охранной сигнализации, ремонт СКУД, разработка проектно-сметной документации на ремонт помещений, ремонт помещений, технический и авторский надзор за выполнением работ по ремонту помещений, приобретение и установка спортивного оборудования</t>
  </si>
  <si>
    <t>ремонт помещений, обустройство стадиона (система водоотведения), монтаж АПС, СОУЭ, СОУЭ (ЧС), замена канализации</t>
  </si>
  <si>
    <t>ремонт оборудования индивидуального теплового пункта</t>
  </si>
  <si>
    <t>приобретение котла пищеварочного</t>
  </si>
  <si>
    <t>МАОУ СОШ № 44</t>
  </si>
  <si>
    <t xml:space="preserve">разработка проектно-сметной документации на обустройство дополнительной системы водоотведения </t>
  </si>
  <si>
    <t>разработка паспорта фасада (ул. Летняя, 48), капитальный ремонт фасада, входной группы, отмостки, кровель (скатной и плоской) (ул. Летняя, 48), разработка проектно-сметной документации, капитальный ремонт индивидуального теплового пункта (ул. Летняя, 48), дооснащение нового корпуса (ул. Летняя), капитальный ремонт спортивного зала (ул. Летняя, 48), ремонт санузлов 1-го этажа (ул. Летняя, 48), разработка проектно-сметной документации, аварийный ремонт надземного трубопровода тепловой сети (ул. Летняя, 48), капитальный ремонт системы вентиляции (ул. Летняя, 48), мероприятия по подготовке чердачных помещений к ремонту кровли (ул. Летняя, 48), ремонт санузла 1-го этажа (ул. Летняя, 48), аварийный ремонт подземного участка сетей (ул. Летняя, 48), приобретение и установка дверей и козырьков (ул. Летняя, 48)</t>
  </si>
  <si>
    <t>монтаж системы видеонаблюдения, поставка и установка аппаратно-програмного комплекса системы обзорного контроля ISS SecurOS-IVS-NVR-Industrial, поставка камер видеонаблюдения, поставка монитора</t>
  </si>
  <si>
    <t>МАОУ СОШ № 58</t>
  </si>
  <si>
    <t xml:space="preserve">приобретение и установка жестяных листов и вентиляционных решеток на двери из ПВХ, креплений перил из нержавеющей стали </t>
  </si>
  <si>
    <t>МАДОУ  д/с № 1</t>
  </si>
  <si>
    <t>ремонт помещений группы № 2</t>
  </si>
  <si>
    <t>ремонт помещений, монтаж АПС и СОУЭ, разработка проектно-сметной документации, капитальный ремонт теплового пункта</t>
  </si>
  <si>
    <t>МАДОУ ЦРР  д/с № 47</t>
  </si>
  <si>
    <t>капитальный ремонт индивидуального теплового пункта</t>
  </si>
  <si>
    <t>ремонт кровли, замена трубопровода ХВС, ГВС</t>
  </si>
  <si>
    <t>МАДОУ ЦРР д/с № 50</t>
  </si>
  <si>
    <t>МАДОУ ЦРР д/с № 51</t>
  </si>
  <si>
    <t>приобретение и установка гидравлических запоров, ремонт кровли</t>
  </si>
  <si>
    <t>расчет категории по взрывопожарной и пожарной опасности помещений, монтаж АПС, СОУЭ, охранной сигнализации, приобретение и установка противопожарных дверей, оборудование на первом этаже помещения для охраны, корректировка сметной документации, осушение территории, благоустройство территории</t>
  </si>
  <si>
    <t>МАДОУ д/с № 57</t>
  </si>
  <si>
    <t>МАДОУ ЦРР д/с №77</t>
  </si>
  <si>
    <t xml:space="preserve">подключение (технологическое присоединение) к системе теплоснабжения </t>
  </si>
  <si>
    <t>устройство контейнерной площадки (пр. Победы, 82), ремонт помещений (ул. Красносельская, 22), проектирование системы видеонаблюдения (пр. Победы, 82), замена насосов внутреннего пожарного водопровода (ул. Красносельская, 22), замена аварийных участков теплового пункта (пр. Победы, 82)</t>
  </si>
  <si>
    <t>МАДОУ  д/с № 86</t>
  </si>
  <si>
    <t>монтаж аварийного (эвакуационного) освещения</t>
  </si>
  <si>
    <t>МАДОУ ЦРР  д/с № 98</t>
  </si>
  <si>
    <t>разработка проектно-сметной документации на комплексный капитальный ремонт здания, государственная экспертиза проектной документации в части проверки достоверности определения сметной стоимости</t>
  </si>
  <si>
    <t>ремонт террасы, разработка проектно-сметной документации, монтаж охранной сигнализации, разработка проектно-сметной документации, монтаж СОУЭ (ЧС), ремонт кровли</t>
  </si>
  <si>
    <t>противоаварийные работы по восстановлению кабельной линии</t>
  </si>
  <si>
    <t>МАДОУ  д/с № 104</t>
  </si>
  <si>
    <t>ремонт ограждения (ул. Серпуховская, 29)</t>
  </si>
  <si>
    <t>разработка проектно-сметной документации на монтаж АПС и СОУЭ, проектирование системы видеонаблюдения</t>
  </si>
  <si>
    <t>расчет пожарных рисков и составление декларации пожарной безопасности, ремонт пожарного водопровода, огнезащитная обработка пола спортивного зала, музыкального зала, монтаж охранной сигнализации</t>
  </si>
  <si>
    <t>МАДОУ ЦРР д/с № 111</t>
  </si>
  <si>
    <t>разработка проекта компенсационного озеленения, разработка проектно-сметной документации, монтаж охранной сигнализации, проектирование системы видеонаблюдения, ремонт медицинского блока, разработка проектно-сметной документации на капитальный ремонт индивидуального теплового пункта, ремонт крылец, капитальный ремонт индивидуального теплового пункта, монтаж системы видеонаблюдения</t>
  </si>
  <si>
    <t>МАДОУ ЦРР д/с № 115</t>
  </si>
  <si>
    <t>разработка проектно-сметной документации на капитальный ремонт крыши</t>
  </si>
  <si>
    <t>ремонт кровли, вырубка деревьев, приобретение и установка термосмесителя, разработка проектно-сметной документации на капитальный ремонт гидроизоляции здания, дренажной системы, разработка проектно-сметной документации на комплексный капитальный ремонт здания, государственная экспертиза проектной документации в части проверки достоверности определения сметной стоимости</t>
  </si>
  <si>
    <t>ремонт туалетных комнат групп "Сказка" и "Янтарики", приобретение и установка узла учета тепловой энергии</t>
  </si>
  <si>
    <t>приобретение оборудования для пищеблока (ул. Костикова, 3), приобретение и установка конденсационного котла в газовой котельной, получение разрешения на допуск в эксплуатацию котельной/теплогенераторной (временного и постоянного) (ул. Костикова, 3)</t>
  </si>
  <si>
    <t>разработка проектно-сметной документации, капитальный ремонт индивидуального теплового пункта</t>
  </si>
  <si>
    <t>МАДОУ ЦРР д/с № 127</t>
  </si>
  <si>
    <t>ремонт кровли, замена теплообменника горячего водоснабжения</t>
  </si>
  <si>
    <t>замена силового щита, аварийный ремонт канализации, ремонт спортивного зала, ремонт трубопроводов системы горячего и холодного водоснабжения в тепловом пункте</t>
  </si>
  <si>
    <t>расчет пожарных рисков и составление декларации пожарной безопасности (ул. 3-го Белорусского фронта, 1), техническое обследование здания (ул. Куприна, 17), приобретение и установка оконных блоков (ул. Куприна, 17), ремонт помещений группы "Осьминожки" (ул. Куприна, 17), дооснащение нового корпуса (ул. Благовещенская), ремонт оконных откосов (ул. Куприна, 17)</t>
  </si>
  <si>
    <t>МАОУ СОШ №№ 3, 5, 44</t>
  </si>
  <si>
    <t xml:space="preserve">создание новых мест в общеобразовательных учреждениях  для реализации дополнительных общеразвивающих программ всех направленностей </t>
  </si>
  <si>
    <t>S1131</t>
  </si>
  <si>
    <t>S1133</t>
  </si>
  <si>
    <t>МАДОУ д/с № 4</t>
  </si>
  <si>
    <t>ремонт пола в групповых ячейках (пр-кт Победы, 24, Каштановая аллея, 16), приобретение и установка противопожарной двери (пр. Победы, 24), разработка проектно-сметной документации на монтаж АПС и СОУЭ (пр. Победы, 24,  ул. Каштановая аллея, 16), ремонт трубопровода системы горячего, холодного водоснабжения, циркуляции ГВС теплового пункта (пр. Победы, 24)</t>
  </si>
  <si>
    <t>разработка проектно-сметной документации на монтаж АПС и СОУС (ул. Подп. Емельянова, 312, ул. Левитана, 37), приобретение и установка стендов (ул. Подп. Емельянова, 312, ул. Левитана, 37), приобретение и установка облицовки ограждения сотовым поликарбонатом (ул. Подп. Емельянова, 312)</t>
  </si>
  <si>
    <t>МАДОУ ЦРР д/с № 113</t>
  </si>
  <si>
    <t>разработка проектно-сметной документации на капитальный ремонт теплового пункта</t>
  </si>
  <si>
    <t>капитальный ремонт крыши (ул. Маточкина, 4)</t>
  </si>
  <si>
    <t>разработка паспорта фасада</t>
  </si>
  <si>
    <t>разработка паспорта фасада, разработка проектно-сметной документации на капитальный ремонт фасада, разработка дизайн-проекта,  разработка проектно-сметной документации на монтаж АПС и СОУЭ, монтаж АПС и СОУЭ, приобретение и установка противопожарных дверей, разработка проектно-сметной документации на монтаж аварийного (эвакуационного) освещения, монтаж аварийного (эвакуационного) освещения, демонтаж трубы, приобретение и установка оборудования для сети интернет</t>
  </si>
  <si>
    <t>МАОУ СОШ № 19</t>
  </si>
  <si>
    <t>приобретение мебели, огнезащитная обработка пола актового зала, приобретение и установка противопожарных люков, ремонт помещений для создания школьного технопарка "Кванториум", поставка дверей из алюминиевого профиля, инструментальное обследование выявленных дефектов внутренних стен</t>
  </si>
  <si>
    <t>МАОУ СОШ № 28</t>
  </si>
  <si>
    <t>аварийный ремонт трубопровода</t>
  </si>
  <si>
    <t>ремонт санузла 3-го этажа (система канализация, система водоснабжение) (ул. С. Тюленина, 2), разработка сметной документации на ремонт ограждения, замена ограждения (ул. Подполковника Иванникова, 6)</t>
  </si>
  <si>
    <t xml:space="preserve">разработка проектно-сметной документации на разграничение балансовой принадлежности сетей наружного освещения, разработка проектно-сметной документации на ремонт актового зала, приобретение и установка эвакуационного освещения, разработка проектно-сметной документации,  ремонт крыльца, благоустройство территории
</t>
  </si>
  <si>
    <t xml:space="preserve">ДСЦОиП им. В.Терешковой </t>
  </si>
  <si>
    <t>70621</t>
  </si>
  <si>
    <t>47251</t>
  </si>
  <si>
    <t>МАОУ СОШ № 50</t>
  </si>
  <si>
    <t>работы по бурению горизонтальных каналов для прокладки кабелей или дренажных труб, работы по монтажу водопроводных и канализационных систем, мелиоративные работы</t>
  </si>
  <si>
    <t>замощение территории, ремонт полов, замена межкомнатных дверей в корпусах</t>
  </si>
  <si>
    <t>замена ограждения (ул. Ленинградская, 27), монтаж СКУД (ул. Ленинградская, 27)</t>
  </si>
  <si>
    <t>модернизация системы видеонаблюдения (ул. Л. Шевцовой, 49)</t>
  </si>
  <si>
    <t>разработка проектно-сметной документации (ул. Тельмана, 41а, ул. Ленинградская, 27), монтаж системы охранно-тревожной сигнализации (ул. Тельмана, 41а, ул. Ленинградская, 27), обследование конструкций здания (ул. Тельмана, 41а), ремонт группы № 3 (ул. Тельмана, 41а), кадастровые работы (ул. Ленинградская, 27), приобретение и установка детских замков безопасности для блокировки окон (ул. Тельмана, 41а)</t>
  </si>
  <si>
    <t>приобретение оборудования для пищеблока (ул. Менделеева, 18), вырубка, вырезка сухих ветвей (ул. Менделеева, 18), разработка проектно-сметной документации на ремонт теплового пункта (ул. Менделеева, 18), разработка проектно-сметной документации на ремонт насосного узла внутреннего пожарного водопровода (ул. Менделеева, 18)</t>
  </si>
  <si>
    <t>приобретение и установка решеток декоративных для радиаторов (ул. Черниговская, 10), устройство коробов, гидроизоляции (ул. Черниговская, 10), разработка проектно-сметной документации на капитальный ремонт инженерных сетей (ул. Черниговская, 6), ремонт кровли (ул. Черниговская, 6, ул. Черниговская, 10)</t>
  </si>
  <si>
    <t>ремонт помещений, приобретение мебели, оборудования, аварийный ремонт кровли</t>
  </si>
  <si>
    <t>аварийный ремонт канализационного стояка (ул. Ю. Гагарина, 79), корректировка проектно-сметной документации на капитальный ремонт здания (ул. Ю. Гагарина, 79)</t>
  </si>
  <si>
    <t>аварийный ремонт крыши (ул. Дзержинского, 103)</t>
  </si>
  <si>
    <t>корректировка сметной документации (ул. Огарева, 31),  вырубка деревьев (ул. Огарева, 31,                                                                    ул. Бородинская, 17), ремонт помещения топливохранилища (ул. Бородинская, 17)</t>
  </si>
  <si>
    <t>обустройство тротуарных дорожек, капитальный ремонт группы № 10, приобретение и установка светильников, динамиков, аварийный ремонт части трубопровода, ремонт ограждения, техническое обследование здания, замощение территории, благоустройство территории</t>
  </si>
  <si>
    <t>замощение территории, комплекс работ по лабораторному сопровождению входного, операционного, приемочного контроля (ул. Комсомольская, 7), ремонт крылец и приямков (ул. Комсомольская, 7)</t>
  </si>
  <si>
    <t>корректировка проектно-сметной документации, капитальный ремонт корпуса (ул. Тельмана, 13), конструктивная огнезащита косоуров и маршей эвакуационных лестниц (ул. Тельмана, 13, ул. Тельмана, 15), технический надзор, авторский надзор за выполнением работ по монтажу охранной сигнализации, СОУЭ (ЧС) (ул. Тельмана, 15), технический и авторский надзор за выполнением работ по капитальному ремонту корпуса (ул. Тельмана, 13), монтаж охранной сигнализации (ул. Тельмана, 13), монтаж СОУЭ (ЧС) (ул. Тельмана, 13)</t>
  </si>
  <si>
    <t>ремонт кровли, вырезка, обрезка зеленых насаждений, приобретение и установка уличных светильников, приобретение и установка перил на крыльце группы № 5, аварийный ремонт крыши</t>
  </si>
  <si>
    <t>обследование конструкций здания, монтаж системы охранной сигнализации, ремонт ограждения, разработка проектно-сметной документации, замена пожарной лестницы, аварийный ремонт кровли</t>
  </si>
  <si>
    <t>ремонт ограждения, приобретение и установка стендов, приобретение мебели</t>
  </si>
  <si>
    <t>приобретение и установка светильников (пер. Трамвайный, 13), ремонт системы охранной сигнализации  (пер. Трамвайный, 13), ремонт прибора приемно-контрольного охранно-пожарного "Магистр - 8" (пер. Трамвайный, 13), приобретение холодильника, посудомоечной машины, разработка проектно-сметной документации на комплексный капитальный ремонт здания  (пер. Трамвайный, 13), государственная экспертиза проектной документации в части проверки достоверности определения сметной стоимости (пер. Трамвайный, 13), приобретение профлиста для ремонта ограждения</t>
  </si>
  <si>
    <t>расчет пожарных рисков и составление декларации пожарной безопасности (ул. Н. Карамзина, 8)</t>
  </si>
  <si>
    <t xml:space="preserve">капитальный ремонт фасада и отмостки, разработка паспорта фасада,разработка проектно-сметной документации, монтаж системы охранной сигнализации, СОУЭ (ЧС), приобретение и установка модульного КПП, приобретение мебели </t>
  </si>
  <si>
    <t>ремонт пола в музыкальном зале, спортивном зале, приобретение и установка дверей с перегородками, противопожарных дверей, ремонт кладовой, складского помещения, приобретение сигнализатора загазованности, приобретение и установка оборудования системы тревожной сигнализации, ремонт системы отопления (музыкальный зал, спортивный зал)</t>
  </si>
  <si>
    <t>замощение территории, комплекс работ по лабораторному сопровождению входного, операционного, приемочного контроля, разработка проектно-сметной документации на монтаж АПС и СОУЭ, приобретение посудомоечных машин, приобретение мягкого инвентаря, аварийная замена канализационного стояка, ремонт крылец, ремонт кровли, аварийный ремонт канализационного лежака</t>
  </si>
  <si>
    <t>расчет пожарных рисков и декларация пожарной безопасности (ул. Камская, 2г, ул. Книжная, 1а, ул. П. Морозова, 7а), ремонт помещений (ул. Книжная, 1А), проектирование системы видеонаблюдения (ул. Книжная, 1А), ремонт помещений (ул. П. Морозова, 7А)</t>
  </si>
  <si>
    <t>замощение территории, комплекс работ по лабораторному сопровождению входного, операционного, приемочного контроля, обследование конструкций здания, разработка проектно-сметной документации на капитальный ремонт теплового пункта</t>
  </si>
  <si>
    <t>техническое обследование здания (ул. Пролетарская, 5А), разработка проектно-сметной документации на монтаж системы охранной сигнализации (ул. Вагнера, 24, ул. Университетская, 13, ул. Пролетарская, 5а)</t>
  </si>
  <si>
    <t>ремонт навесов и веранды (ул. Пролетарская, 64), ремонт навесов и веранды (ул. Пролетарская, 64), ремонт крыши (ул. Пролетарская, 64)</t>
  </si>
  <si>
    <t>монтаж системы видеонаблюдения (ул. Репина, 54, ул. Войнич, 2), демонтаж и монтаж детского уличного и спортивного оборудования (ул. Репина, 54, ул. Войнич, 2), демонтаж и монтаж  площадки с резиновым покрытием (ул. Репина, 54, ул. Войнич, 2), поставка и установка аппаратно-программного комплекса системы обзорного контроля ISS SecurOS-IVS-NVR-Industrial (ул. Ш. Руставели, 2, ул. Войнич, 2), поставка мониторов (ул. Ш. Руставели, 2, ул. Войнич, 2), поставка камер видеонаблюдения (ул. Ш. Руставели, 2, ул. Войнич, 2)</t>
  </si>
  <si>
    <t>разработка проектно-сметной документации, монтаж СКУД   (ул. Артиллерийская, 72), ремонт кровли  (ул. Артиллерийская, 72), ремонт системы обогрева желобов (ул. Артиллерийская, 72), приобретение и установка оборудования для бассейна (ул. Артиллерийская, 72)</t>
  </si>
  <si>
    <t>приобретение и установка осушителей (ул. Алданская, 22В)</t>
  </si>
  <si>
    <t>демонтаж веранды литер 3 (ул. Судостроительная, 23), приобретение и установка теневого навеса (ул. Судостроительная, 23), разработка сметной документации, замена пожарных лестниц (ул. Дрожжевая, 3), благоустройство территории с установкой малых архитектурных форм (ул. Дрожжевая, 3), расчет пожарных рисков и составление декларации пожарной безопасности (ул. Дрожжевая, 3)</t>
  </si>
  <si>
    <t xml:space="preserve">замена водопроводного ввода (ул. Ст. лейтенанта Сибирякова, 46), замена задвижки в колодце (ул. Ст. лейтенанта Сибирякова, 46), корректировка проектно-сметной документации на комплексный капитальный ремонт здания (ул. Нарвская, 78), разработка проектно-сметной документации на комплексный капитальный ремонт здания (ул. Ст. лейт. Сибирякова, 46), государственная экспертиза проектной документации в части проверки достоверности определения сметной стоимости </t>
  </si>
  <si>
    <t>разработка проектно-сметной документации на капитальный ремонт кровли (ул. Н. Карамзина, 11), системы водоснабжения и водоотведения (ул. У. Громовой, 67), приобретение и установка игрового уличного оборудования (ул. У. Громовой, 67, ул. Н. Карамзина, 11), приобретение и установка стендов (ул. У. Громовой, 67, ул. Н. Карамзина, 11)</t>
  </si>
  <si>
    <t>корректировка проектно-сметной документации на  обустройство поля для мини-футбола и беговых дорожек, обустройство спортивной площадки, вырубка деревьев</t>
  </si>
  <si>
    <t>капитальный ремонт помещений (Балтийское шоссе, 110), приобретение и установка видеокамер (Балтийское шоссе, 110), ремонт ворот (ул. Лужская, 27), монтаж охранной сигнализации (ул. Лужская, 27), разработка сметной документации на ремонт ограждения (Балтийское шоссе, 110), монтаж СКУД (ул. Лужская, 27), приобретение и установка входной двери (ул. Лужская, 27), расчет пожарных рисков и составление декларации пожарной безопасности (ул. Лужская, 27), замощение дорожек (Балтийское шоссе, 110), ремонт контейнерной площадки (ул. Лужская, 27), монтаж охранной сигнализации (2-ой этаж) (ул. Лужская, 27)</t>
  </si>
  <si>
    <t>приобретение котла пищеварочного электрического (ул. Красная, 301), техническое обследование венчающего карниза здания (ул. Красная, 301), проектирование системы видеонаблюдения (ул. Войнич, 1), экспертиза промышленной безопасности паспортов котлов и горелок, здания котельной, сетей газораспределения и газоснабжения (ул. Красная, 301)</t>
  </si>
  <si>
    <t>разработка дизайн-проекта на капитальный ремонт здания (ул. Багратиона, 107А), аварийные работы по наружному кабелю электроснабжения (ул. Б. Хмельницкого, 115)</t>
  </si>
  <si>
    <t>приобретение и установка прибора приемно-контрольного охранно-пожарного "Гранд Магистр 30", ремонт водосточной системы, приобретение и установка оборудования системы видеонаблюдения, приобретение посудомоечной машины, ремонт крыши</t>
  </si>
  <si>
    <t>приобретение и установка сантехнических перегородок (ул. Менделеева, 13)</t>
  </si>
  <si>
    <t>монтаж АПС и СОУЭ, капитальный ремонт полов, технический надзор и авторский надзор за выполнением работ по монтажу АПС и СОУЭ, технический надзор за выполнением работ по капитальному ремонту полов, разработка проектно-сметной документации на капитальный ремонт  системы водоотведения и санузлов, разработка проектно-сметной документации на капитальный ремонт внутренней системы отопления</t>
  </si>
  <si>
    <t>монтаж системы видеонаблюдения (ул. Новый вал, 23), поставка монитора (ул. Новый вал, 23), поставка камер видеонаблюдения (ул. Новый вал, 23), поставка и установка аппаратно-програмного комплекса системы обзорного контроля ISS SecurOS-IVS-NVR-Industrial (ул. Новый вал, 23), приобретение мебели (ул. Новый вал, 23), разработка проектно-сметной документации, монтаж охранной сигнализации (ул. Новый вал, 23), ремонт помещений для создания школьного технопарка "Кванториум" (ул. Новый вал, 23), замена радиаторных пробок и установка воздухоотводчиков (ул. Новый вал, 23), ремонт санузлов 2-го этажа (ул. Новый вал, 23)</t>
  </si>
  <si>
    <t>ремонт коридора 3-го этажа, монтаж системы охранной сигнализации 1-го этажа, приобретение и установка контролера системы отопления и ГВС, разработка проектно-сметной документации на капитальный ремонт лестницы внутреннего двора, ремонт кабинета, приобретение оборудования для пищеблока, приобретение и установка противопожарных дверей, аварийный ремонт трубопровода системы отопления</t>
  </si>
  <si>
    <t>приобретение и установка пандусов (ул. Машиностроительная, 66, ул. Дрожжевая, 1), разработка проектно-сметной документации на монтаж охранной сигнализации (ул. Дрожжевая, 1), расчет пожарных рисков и составление декларации пожарной безопасности (ул. Батальная, 11), монтаж охранной сигнализации (ул. Машиностроительная, 66, ул. Дрожжевая, 1), ремонт крыльца (ул. Дрожжевая, 1), приобретение теплообменника (ул. Машиностроительная, 66)</t>
  </si>
  <si>
    <t xml:space="preserve">капитальный ремонт крыши (ул. Ю. Маточкина, 4) , авторский надзор, разработка рабочей документации на капитальный ремонт венткамер (ул. Ю. Маточкина, 4) </t>
  </si>
  <si>
    <t>поставка и установка аппаратно-програмного комплекса системы обзорного контроля ISS SecurOS-IVS-NVR-Industrial, поставка автоматизированного рабочего места в сборе, поставка камер видеонаблюдения, монтаж системы видеонаблюдения, капитальный ремонт крыльца, приобретение и установка СКУД калитки</t>
  </si>
  <si>
    <t>расчет пожарных рисков и составление декларации пожарной безопасности, ремонт покрытия и спортивного оборудования спортивной площадки</t>
  </si>
  <si>
    <t>замена теплообменника ГВС (ул. Кирова, 28)</t>
  </si>
  <si>
    <t>покраска эвакуационной лестницы (ул. Комсомольская, 3), разработка проектно-сметной документации на ремонт дренажной и ливневой канализации (ул. Комсомольская, 3), разработка проектно-сметной документации на капитальный ремонт помещений 2-го этажа (ул. Комсомольская, 16), ремонт помещений (ул. Комсомольская, 3), технический надзор, авторский надзор за выполнением работ по ремонту помещений (ул. Комсомольская, 3), приобретение вешалок для детского гардероба (ул. Комсомольская, 16), приобретение и установка СКУД (ул. Комсомольская, 3)</t>
  </si>
  <si>
    <t>приобретение и установка игрового уличного оборудования, разработка проектно-сметной документации на монтаж АПС и СОУЭ, приобретение и установка системы удаленного открытия окна в спортивном зале, приобретение и установка перегородок в женском туалете</t>
  </si>
  <si>
    <t>капитальный ремонт фасада корпуса литер Л, приобретение интерактивной панели</t>
  </si>
  <si>
    <t>ремонт корпуса литер Х (№ 11), приобретение мебели в корпус литер Х (№ 11), замощение территории, ремонт полов, замена межкомнатных дверей в корпусах</t>
  </si>
  <si>
    <t>приобретение и установка сцены, приобретение оборудования для сцены</t>
  </si>
  <si>
    <t>ремонт котельной (пос. Круглово), разработка сметной документации, ремонт ограждения (пос. Круглово), ремонт помещений душевых (пос. Волочаевское), инженерно-геодезические работы (пос. Круглово), разработка технических паспортов (пос. Круглово), приобретение мягкого инвентаря (пос. Волочаевское, пос. Круглово), проектирование зоны санитарной охраны водообъекта (пос. Круглово), разработка проектно-сметной документации на обустройство дорог к водоисточникам (пос. Круглово), разработка проектно-сметной документации на капитальный ремонт помещений медицинского блока (пос. Круглово), демонтаж и установка узла заправки на водонапорной башне (пос. Круглово), разработка отчета о проведении предварительного планирования действий пожарных подразделений  по тушению пожара и проведению аварийно-спасательных работ между нежилым зданием литер Ж (гараж) и нежилым зданием литер Б (баня) (пос. Круглово), приобретение мебели (пос. Круглово), монтаж системы охранной сигнализации (пос. Волочаевское, пос. Круглово)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</si>
</sst>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 &quot;-&quot;??_);_(@_)"/>
    <numFmt numFmtId="166" formatCode="[$-419]mmmm\ yyyy;@"/>
    <numFmt numFmtId="167" formatCode="#,##0.000"/>
  </numFmts>
  <fonts count="38"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sz val="10"/>
      <name val="Arial"/>
      <family val="2"/>
      <charset val="204"/>
    </font>
    <font>
      <sz val="11"/>
      <color indexed="8"/>
      <name val="Calibri"/>
      <family val="2"/>
    </font>
    <font>
      <sz val="10"/>
      <color rgb="FF000000"/>
      <name val="Times New Roman"/>
      <family val="1"/>
      <charset val="204"/>
    </font>
    <font>
      <sz val="10"/>
      <color rgb="FFFF0000"/>
      <name val="Times New Roman"/>
      <family val="1"/>
      <charset val="204"/>
    </font>
    <font>
      <sz val="10"/>
      <color rgb="FFFF0000"/>
      <name val="Arial Cyr"/>
      <charset val="204"/>
    </font>
    <font>
      <i/>
      <sz val="10"/>
      <name val="Arial Cyr"/>
      <charset val="204"/>
    </font>
    <font>
      <sz val="14"/>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b/>
      <sz val="12"/>
      <color theme="1"/>
      <name val="Times New Roman"/>
      <family val="1"/>
      <charset val="204"/>
    </font>
    <font>
      <b/>
      <sz val="14"/>
      <name val="Times New Roman"/>
      <family val="1"/>
      <charset val="204"/>
    </font>
    <font>
      <b/>
      <sz val="14"/>
      <color theme="1"/>
      <name val="Times New Roman"/>
      <family val="1"/>
      <charset val="204"/>
    </font>
    <font>
      <b/>
      <sz val="14"/>
      <color rgb="FF000000"/>
      <name val="Times New Roman"/>
      <family val="1"/>
      <charset val="204"/>
    </font>
    <font>
      <b/>
      <sz val="10"/>
      <name val="Times New Roman"/>
      <family val="1"/>
      <charset val="204"/>
    </font>
    <font>
      <i/>
      <sz val="12"/>
      <name val="Times New Roman"/>
      <family val="1"/>
      <charset val="204"/>
    </font>
    <font>
      <b/>
      <i/>
      <sz val="12"/>
      <name val="Times New Roman"/>
      <family val="1"/>
      <charset val="204"/>
    </font>
    <font>
      <sz val="10"/>
      <color theme="1"/>
      <name val="Times New Roman"/>
      <family val="1"/>
      <charset val="204"/>
    </font>
    <font>
      <sz val="8"/>
      <name val="Arial Cyr"/>
      <charset val="204"/>
    </font>
    <font>
      <b/>
      <sz val="10"/>
      <color theme="1"/>
      <name val="Times New Roman"/>
      <family val="1"/>
      <charset val="204"/>
    </font>
    <font>
      <sz val="11"/>
      <color theme="1"/>
      <name val="Calibri"/>
      <family val="2"/>
      <scheme val="minor"/>
    </font>
    <font>
      <sz val="8"/>
      <name val="Arial Cyr"/>
    </font>
    <font>
      <sz val="12"/>
      <color theme="1"/>
      <name val="Times New Roman"/>
      <family val="1"/>
      <charset val="204"/>
    </font>
    <font>
      <sz val="14"/>
      <color theme="1"/>
      <name val="Times New Roman"/>
      <family val="1"/>
      <charset val="204"/>
    </font>
    <font>
      <sz val="10"/>
      <color theme="1"/>
      <name val="Arial Cyr"/>
      <charset val="204"/>
    </font>
    <font>
      <b/>
      <sz val="11"/>
      <name val="Times New Roman"/>
      <family val="1"/>
      <charset val="204"/>
    </font>
    <font>
      <b/>
      <sz val="12"/>
      <name val="Arial Cyr"/>
    </font>
    <font>
      <b/>
      <sz val="14"/>
      <name val="Arial Cyr"/>
    </font>
    <font>
      <b/>
      <sz val="12"/>
      <color rgb="FFFF0000"/>
      <name val="Times New Roman"/>
      <family val="1"/>
      <charset val="204"/>
    </font>
    <font>
      <sz val="1"/>
      <color theme="1"/>
      <name val="Times New Roman"/>
      <family val="1"/>
      <charset val="204"/>
    </font>
    <font>
      <b/>
      <sz val="12"/>
      <name val="Arial Cyr"/>
      <charset val="204"/>
    </font>
    <font>
      <sz val="12"/>
      <name val="Arial Cyr"/>
    </font>
  </fonts>
  <fills count="6">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s>
  <cellStyleXfs count="18">
    <xf numFmtId="0" fontId="0" fillId="0" borderId="0"/>
    <xf numFmtId="0" fontId="6" fillId="0" borderId="0"/>
    <xf numFmtId="0" fontId="7" fillId="0" borderId="0"/>
    <xf numFmtId="0" fontId="4" fillId="0" borderId="0"/>
    <xf numFmtId="0" fontId="4" fillId="0" borderId="0"/>
    <xf numFmtId="0" fontId="4" fillId="0" borderId="0"/>
    <xf numFmtId="0" fontId="4" fillId="0" borderId="0"/>
    <xf numFmtId="165" fontId="6" fillId="0" borderId="0" applyFont="0" applyFill="0" applyBorder="0" applyAlignment="0" applyProtection="0"/>
    <xf numFmtId="0" fontId="3" fillId="0" borderId="0"/>
    <xf numFmtId="0" fontId="26" fillId="0" borderId="0"/>
    <xf numFmtId="0" fontId="2" fillId="0" borderId="0"/>
    <xf numFmtId="0" fontId="1" fillId="0" borderId="0"/>
    <xf numFmtId="0" fontId="1" fillId="0" borderId="0"/>
    <xf numFmtId="0" fontId="1" fillId="0" borderId="0"/>
    <xf numFmtId="0" fontId="1" fillId="0" borderId="0"/>
    <xf numFmtId="164" fontId="6" fillId="0" borderId="0" applyFont="0" applyFill="0" applyBorder="0" applyAlignment="0" applyProtection="0"/>
    <xf numFmtId="0" fontId="1" fillId="0" borderId="0"/>
    <xf numFmtId="0" fontId="1" fillId="0" borderId="0"/>
  </cellStyleXfs>
  <cellXfs count="720">
    <xf numFmtId="0" fontId="0" fillId="0" borderId="0" xfId="0"/>
    <xf numFmtId="0" fontId="0" fillId="0" borderId="1" xfId="0" applyBorder="1"/>
    <xf numFmtId="0" fontId="5" fillId="0" borderId="1" xfId="0" applyFont="1" applyBorder="1" applyAlignment="1">
      <alignment horizontal="center" vertical="center" wrapText="1"/>
    </xf>
    <xf numFmtId="0" fontId="5" fillId="0" borderId="1" xfId="0" applyFont="1" applyBorder="1" applyAlignment="1">
      <alignment vertical="center"/>
    </xf>
    <xf numFmtId="0" fontId="5" fillId="0" borderId="1" xfId="0" applyFont="1"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0" fillId="0" borderId="0" xfId="0" applyFont="1"/>
    <xf numFmtId="166" fontId="5" fillId="0" borderId="1" xfId="0" applyNumberFormat="1" applyFont="1" applyBorder="1" applyAlignment="1">
      <alignment vertical="center" wrapText="1"/>
    </xf>
    <xf numFmtId="0" fontId="11" fillId="2" borderId="1" xfId="0" applyFont="1" applyFill="1" applyBorder="1" applyAlignment="1">
      <alignment horizontal="left" vertical="center" wrapText="1" shrinkToFit="1"/>
    </xf>
    <xf numFmtId="49" fontId="5" fillId="3" borderId="4" xfId="0" applyNumberFormat="1" applyFont="1" applyFill="1" applyBorder="1" applyAlignment="1">
      <alignment horizontal="left" vertical="center" wrapText="1"/>
    </xf>
    <xf numFmtId="49" fontId="5" fillId="0" borderId="1" xfId="0" applyNumberFormat="1" applyFont="1" applyBorder="1" applyAlignment="1">
      <alignment vertical="center"/>
    </xf>
    <xf numFmtId="49" fontId="5" fillId="0" borderId="1" xfId="0" applyNumberFormat="1" applyFont="1" applyBorder="1" applyAlignment="1">
      <alignment horizontal="center" vertical="center"/>
    </xf>
    <xf numFmtId="4" fontId="5" fillId="0" borderId="1" xfId="0" applyNumberFormat="1" applyFont="1" applyBorder="1" applyAlignment="1">
      <alignment vertical="center" wrapText="1"/>
    </xf>
    <xf numFmtId="49" fontId="5" fillId="3" borderId="1" xfId="0" applyNumberFormat="1" applyFont="1" applyFill="1" applyBorder="1" applyAlignment="1">
      <alignment vertical="center"/>
    </xf>
    <xf numFmtId="0" fontId="5" fillId="3" borderId="1" xfId="0" applyFont="1" applyFill="1" applyBorder="1" applyAlignment="1">
      <alignment vertical="center" wrapText="1"/>
    </xf>
    <xf numFmtId="166" fontId="5" fillId="3" borderId="1" xfId="0" applyNumberFormat="1" applyFont="1" applyFill="1" applyBorder="1" applyAlignment="1">
      <alignment vertical="center" wrapText="1"/>
    </xf>
    <xf numFmtId="4" fontId="5" fillId="3" borderId="1" xfId="0" applyNumberFormat="1" applyFont="1" applyFill="1" applyBorder="1" applyAlignment="1">
      <alignment vertical="center" wrapText="1"/>
    </xf>
    <xf numFmtId="49" fontId="5" fillId="3" borderId="1" xfId="0" applyNumberFormat="1" applyFont="1" applyFill="1" applyBorder="1" applyAlignment="1">
      <alignment horizontal="center" vertical="center"/>
    </xf>
    <xf numFmtId="0" fontId="0" fillId="3" borderId="0" xfId="0" applyFill="1"/>
    <xf numFmtId="49" fontId="5" fillId="0" borderId="1" xfId="0" applyNumberFormat="1" applyFont="1" applyBorder="1" applyAlignment="1">
      <alignment horizontal="left" vertical="center" wrapText="1"/>
    </xf>
    <xf numFmtId="0" fontId="5" fillId="0" borderId="1" xfId="0" applyFont="1" applyBorder="1" applyAlignment="1">
      <alignment horizontal="center" vertical="top" wrapText="1"/>
    </xf>
    <xf numFmtId="0" fontId="13" fillId="0" borderId="0" xfId="0" applyFont="1" applyAlignment="1">
      <alignment wrapText="1"/>
    </xf>
    <xf numFmtId="4" fontId="13" fillId="0" borderId="0" xfId="0" applyNumberFormat="1" applyFont="1" applyAlignment="1">
      <alignment wrapText="1"/>
    </xf>
    <xf numFmtId="0" fontId="5" fillId="0" borderId="0" xfId="0" applyFont="1" applyAlignment="1">
      <alignment wrapText="1"/>
    </xf>
    <xf numFmtId="0" fontId="5" fillId="0" borderId="1" xfId="0" applyFont="1" applyBorder="1" applyAlignment="1">
      <alignment horizontal="center" wrapText="1"/>
    </xf>
    <xf numFmtId="0" fontId="5" fillId="0" borderId="1" xfId="0" applyFont="1" applyBorder="1" applyAlignment="1">
      <alignment vertical="top" wrapText="1"/>
    </xf>
    <xf numFmtId="49" fontId="5" fillId="0" borderId="1" xfId="0" applyNumberFormat="1" applyFont="1" applyBorder="1" applyAlignment="1">
      <alignment horizontal="center" vertical="top" wrapText="1"/>
    </xf>
    <xf numFmtId="167" fontId="13" fillId="0" borderId="0" xfId="0" applyNumberFormat="1" applyFont="1" applyAlignment="1">
      <alignment horizontal="centerContinuous" vertical="center"/>
    </xf>
    <xf numFmtId="167" fontId="13" fillId="0" borderId="0" xfId="0" applyNumberFormat="1" applyFont="1"/>
    <xf numFmtId="0" fontId="8" fillId="0" borderId="1" xfId="0" applyFont="1" applyBorder="1" applyAlignment="1">
      <alignment vertical="top" wrapText="1"/>
    </xf>
    <xf numFmtId="0" fontId="13" fillId="0" borderId="0" xfId="0" applyFont="1" applyAlignment="1">
      <alignment horizontal="center" vertical="top"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14" fillId="0" borderId="0" xfId="0" applyFont="1" applyAlignment="1">
      <alignment wrapText="1"/>
    </xf>
    <xf numFmtId="0" fontId="5" fillId="0" borderId="0" xfId="0" applyFont="1" applyAlignment="1">
      <alignment horizontal="left" vertical="top" wrapText="1"/>
    </xf>
    <xf numFmtId="0" fontId="21" fillId="0" borderId="0" xfId="0" applyFont="1" applyAlignment="1">
      <alignment wrapText="1"/>
    </xf>
    <xf numFmtId="0" fontId="22" fillId="0" borderId="0" xfId="0" applyFont="1" applyAlignment="1">
      <alignment wrapText="1"/>
    </xf>
    <xf numFmtId="49" fontId="23" fillId="0" borderId="1" xfId="0" applyNumberFormat="1" applyFont="1" applyBorder="1" applyAlignment="1">
      <alignment horizontal="center"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0" fontId="8" fillId="0" borderId="1" xfId="0" applyFont="1" applyBorder="1" applyAlignment="1">
      <alignment horizontal="left" vertical="top" wrapText="1"/>
    </xf>
    <xf numFmtId="0" fontId="5" fillId="0" borderId="2" xfId="0" applyFont="1" applyBorder="1" applyAlignment="1">
      <alignment horizontal="center" vertical="top" wrapText="1"/>
    </xf>
    <xf numFmtId="4" fontId="17" fillId="3" borderId="1" xfId="0" applyNumberFormat="1" applyFont="1" applyFill="1" applyBorder="1"/>
    <xf numFmtId="4" fontId="14" fillId="4" borderId="1" xfId="0" applyNumberFormat="1" applyFont="1" applyFill="1" applyBorder="1"/>
    <xf numFmtId="4" fontId="5" fillId="0" borderId="1" xfId="0" applyNumberFormat="1" applyFont="1" applyBorder="1"/>
    <xf numFmtId="4" fontId="14" fillId="4" borderId="1" xfId="0" applyNumberFormat="1" applyFont="1" applyFill="1" applyBorder="1" applyAlignment="1">
      <alignment horizontal="right"/>
    </xf>
    <xf numFmtId="4" fontId="13" fillId="0" borderId="0" xfId="0" applyNumberFormat="1" applyFont="1"/>
    <xf numFmtId="4" fontId="16" fillId="4" borderId="1" xfId="0" applyNumberFormat="1" applyFont="1" applyFill="1" applyBorder="1"/>
    <xf numFmtId="49" fontId="5" fillId="0" borderId="2" xfId="0" applyNumberFormat="1" applyFont="1" applyBorder="1" applyAlignment="1">
      <alignment horizontal="center" vertical="top" wrapText="1"/>
    </xf>
    <xf numFmtId="167" fontId="13" fillId="0" borderId="1" xfId="0" applyNumberFormat="1" applyFont="1" applyBorder="1"/>
    <xf numFmtId="0" fontId="8" fillId="0" borderId="2" xfId="0" applyFont="1" applyBorder="1" applyAlignment="1">
      <alignment horizontal="left" vertical="top" wrapText="1"/>
    </xf>
    <xf numFmtId="4" fontId="14" fillId="4" borderId="2" xfId="0" applyNumberFormat="1" applyFont="1" applyFill="1" applyBorder="1"/>
    <xf numFmtId="1" fontId="5" fillId="0" borderId="2" xfId="0" applyNumberFormat="1" applyFont="1" applyBorder="1" applyAlignment="1">
      <alignment horizontal="center" vertical="top" wrapText="1"/>
    </xf>
    <xf numFmtId="4" fontId="14" fillId="4" borderId="1" xfId="0" applyNumberFormat="1" applyFont="1" applyFill="1" applyBorder="1" applyAlignment="1">
      <alignment horizontal="left"/>
    </xf>
    <xf numFmtId="4" fontId="16" fillId="4" borderId="1" xfId="0" applyNumberFormat="1" applyFont="1" applyFill="1" applyBorder="1" applyAlignment="1">
      <alignment horizontal="left"/>
    </xf>
    <xf numFmtId="4" fontId="27" fillId="0" borderId="0" xfId="0" applyNumberFormat="1" applyFont="1" applyAlignment="1">
      <alignment horizontal="right" vertical="center" wrapText="1"/>
    </xf>
    <xf numFmtId="4" fontId="23" fillId="0" borderId="1" xfId="0" applyNumberFormat="1" applyFont="1" applyBorder="1"/>
    <xf numFmtId="0" fontId="28" fillId="0" borderId="0" xfId="0" applyFont="1" applyAlignment="1">
      <alignment wrapText="1"/>
    </xf>
    <xf numFmtId="0" fontId="23" fillId="0" borderId="0" xfId="0" applyFont="1" applyAlignment="1">
      <alignment wrapText="1"/>
    </xf>
    <xf numFmtId="0" fontId="28" fillId="0" borderId="0" xfId="0" applyFont="1" applyAlignment="1">
      <alignment horizontal="center" vertical="top" wrapText="1"/>
    </xf>
    <xf numFmtId="0" fontId="23" fillId="0" borderId="1" xfId="0" applyFont="1" applyBorder="1" applyAlignment="1">
      <alignment horizontal="center" wrapText="1"/>
    </xf>
    <xf numFmtId="4" fontId="16" fillId="4" borderId="1" xfId="0" applyNumberFormat="1" applyFont="1" applyFill="1" applyBorder="1" applyAlignment="1">
      <alignment horizontal="right"/>
    </xf>
    <xf numFmtId="49" fontId="23" fillId="0" borderId="8" xfId="0" applyNumberFormat="1" applyFont="1" applyBorder="1" applyAlignment="1">
      <alignment horizontal="center" vertical="top" wrapText="1"/>
    </xf>
    <xf numFmtId="1" fontId="23" fillId="0" borderId="1" xfId="0" applyNumberFormat="1" applyFont="1" applyBorder="1" applyAlignment="1">
      <alignment horizontal="center" wrapText="1"/>
    </xf>
    <xf numFmtId="167" fontId="28" fillId="0" borderId="0" xfId="0" applyNumberFormat="1" applyFont="1"/>
    <xf numFmtId="4" fontId="18" fillId="3" borderId="1" xfId="0" applyNumberFormat="1" applyFont="1" applyFill="1" applyBorder="1"/>
    <xf numFmtId="0" fontId="23" fillId="0" borderId="8" xfId="0" applyFont="1" applyBorder="1" applyAlignment="1">
      <alignment horizontal="left" vertical="top" wrapText="1"/>
    </xf>
    <xf numFmtId="0" fontId="23" fillId="0" borderId="8" xfId="0" applyFont="1" applyBorder="1" applyAlignment="1">
      <alignment horizontal="center" vertical="top" wrapText="1"/>
    </xf>
    <xf numFmtId="0" fontId="5" fillId="5" borderId="1" xfId="0" applyFont="1" applyFill="1" applyBorder="1" applyAlignment="1">
      <alignment vertical="top" wrapText="1"/>
    </xf>
    <xf numFmtId="167" fontId="5" fillId="0" borderId="1" xfId="0" applyNumberFormat="1" applyFont="1" applyBorder="1"/>
    <xf numFmtId="4" fontId="14" fillId="0" borderId="0" xfId="0" applyNumberFormat="1" applyFont="1" applyAlignment="1">
      <alignment wrapText="1"/>
    </xf>
    <xf numFmtId="49" fontId="14" fillId="4" borderId="2" xfId="0" applyNumberFormat="1" applyFont="1" applyFill="1" applyBorder="1" applyAlignment="1">
      <alignment horizontal="center" vertical="top" wrapText="1"/>
    </xf>
    <xf numFmtId="49" fontId="14" fillId="4" borderId="8" xfId="0" applyNumberFormat="1" applyFont="1" applyFill="1" applyBorder="1" applyAlignment="1">
      <alignment horizontal="center" vertical="top" wrapText="1"/>
    </xf>
    <xf numFmtId="0" fontId="14" fillId="4" borderId="2" xfId="0" applyFont="1" applyFill="1" applyBorder="1" applyAlignment="1">
      <alignment horizontal="center" vertical="top" wrapText="1"/>
    </xf>
    <xf numFmtId="0" fontId="14" fillId="4" borderId="8" xfId="0" applyFont="1" applyFill="1" applyBorder="1" applyAlignment="1">
      <alignment horizontal="center" vertical="top" wrapText="1"/>
    </xf>
    <xf numFmtId="0" fontId="14" fillId="4" borderId="8" xfId="8" applyFont="1" applyFill="1" applyBorder="1" applyAlignment="1">
      <alignment horizontal="left" vertical="top" wrapText="1" shrinkToFit="1"/>
    </xf>
    <xf numFmtId="0" fontId="12" fillId="0" borderId="0" xfId="0" applyFont="1" applyAlignment="1">
      <alignment vertical="center" wrapText="1"/>
    </xf>
    <xf numFmtId="3" fontId="5" fillId="0" borderId="1" xfId="0" applyNumberFormat="1" applyFont="1" applyBorder="1" applyAlignment="1">
      <alignment horizontal="center" vertical="top" wrapText="1"/>
    </xf>
    <xf numFmtId="1" fontId="5" fillId="0" borderId="1" xfId="0" applyNumberFormat="1" applyFont="1" applyBorder="1" applyAlignment="1">
      <alignment horizontal="center" wrapText="1"/>
    </xf>
    <xf numFmtId="0" fontId="5" fillId="0" borderId="1" xfId="8" applyFont="1" applyBorder="1" applyAlignment="1">
      <alignment vertical="top" wrapText="1" shrinkToFit="1"/>
    </xf>
    <xf numFmtId="0" fontId="5" fillId="0" borderId="2" xfId="0" applyFont="1" applyBorder="1" applyAlignment="1">
      <alignment vertical="top" wrapText="1"/>
    </xf>
    <xf numFmtId="4" fontId="17" fillId="4" borderId="1" xfId="0" applyNumberFormat="1" applyFont="1" applyFill="1" applyBorder="1"/>
    <xf numFmtId="4" fontId="5" fillId="0" borderId="0" xfId="0" applyNumberFormat="1" applyFont="1" applyAlignment="1">
      <alignment wrapText="1"/>
    </xf>
    <xf numFmtId="0" fontId="5" fillId="0" borderId="1" xfId="8" applyFont="1" applyBorder="1" applyAlignment="1">
      <alignment horizontal="left" vertical="top" wrapText="1" shrinkToFit="1"/>
    </xf>
    <xf numFmtId="0" fontId="13" fillId="0" borderId="0" xfId="0" applyFont="1" applyAlignment="1">
      <alignment vertical="top" wrapText="1"/>
    </xf>
    <xf numFmtId="0" fontId="12" fillId="0" borderId="0" xfId="0" applyFont="1" applyAlignment="1">
      <alignment horizontal="center" vertical="center" wrapText="1"/>
    </xf>
    <xf numFmtId="49" fontId="17" fillId="3" borderId="8" xfId="0" applyNumberFormat="1" applyFont="1" applyFill="1" applyBorder="1" applyAlignment="1">
      <alignment horizontal="center" vertical="top" wrapText="1"/>
    </xf>
    <xf numFmtId="0" fontId="17" fillId="3" borderId="8" xfId="0" applyFont="1" applyFill="1" applyBorder="1" applyAlignment="1">
      <alignment horizontal="center" vertical="top" wrapText="1"/>
    </xf>
    <xf numFmtId="0" fontId="19" fillId="3" borderId="8" xfId="0" applyFont="1" applyFill="1" applyBorder="1" applyAlignment="1">
      <alignment horizontal="left" vertical="top" wrapText="1"/>
    </xf>
    <xf numFmtId="49" fontId="14" fillId="4" borderId="3" xfId="0" applyNumberFormat="1" applyFont="1" applyFill="1" applyBorder="1" applyAlignment="1">
      <alignment horizontal="center" vertical="top" wrapText="1"/>
    </xf>
    <xf numFmtId="0" fontId="14" fillId="4" borderId="3" xfId="0" applyFont="1" applyFill="1" applyBorder="1" applyAlignment="1">
      <alignment horizontal="center" vertical="top" wrapText="1"/>
    </xf>
    <xf numFmtId="3" fontId="14" fillId="4" borderId="8" xfId="0" applyNumberFormat="1" applyFont="1" applyFill="1" applyBorder="1" applyAlignment="1">
      <alignment horizontal="center" vertical="top" wrapText="1"/>
    </xf>
    <xf numFmtId="0" fontId="14" fillId="4" borderId="8" xfId="0" applyFont="1" applyFill="1" applyBorder="1" applyAlignment="1">
      <alignment horizontal="left" vertical="top" wrapText="1"/>
    </xf>
    <xf numFmtId="0" fontId="23" fillId="0" borderId="8" xfId="8" applyFont="1" applyBorder="1" applyAlignment="1">
      <alignment horizontal="left" vertical="top" wrapText="1" shrinkToFit="1"/>
    </xf>
    <xf numFmtId="0" fontId="16" fillId="4" borderId="8" xfId="8" applyFont="1" applyFill="1" applyBorder="1" applyAlignment="1">
      <alignment horizontal="left" vertical="top" wrapText="1" shrinkToFit="1"/>
    </xf>
    <xf numFmtId="0" fontId="18" fillId="3" borderId="8" xfId="8" applyFont="1" applyFill="1" applyBorder="1" applyAlignment="1">
      <alignment horizontal="left" vertical="top" wrapText="1" shrinkToFit="1"/>
    </xf>
    <xf numFmtId="49" fontId="17" fillId="3" borderId="8" xfId="0" applyNumberFormat="1" applyFont="1" applyFill="1" applyBorder="1" applyAlignment="1">
      <alignment horizontal="left" vertical="top" wrapText="1"/>
    </xf>
    <xf numFmtId="0" fontId="15" fillId="4" borderId="8" xfId="0" applyFont="1" applyFill="1" applyBorder="1" applyAlignment="1">
      <alignment horizontal="left" vertical="top" wrapText="1"/>
    </xf>
    <xf numFmtId="0" fontId="14" fillId="4" borderId="10" xfId="8" applyFont="1" applyFill="1" applyBorder="1" applyAlignment="1">
      <alignment horizontal="left" vertical="top" wrapText="1" shrinkToFit="1"/>
    </xf>
    <xf numFmtId="49" fontId="5" fillId="0" borderId="2" xfId="0" applyNumberFormat="1" applyFont="1" applyBorder="1" applyAlignment="1">
      <alignment horizontal="center" vertical="top" wrapText="1"/>
    </xf>
    <xf numFmtId="49" fontId="5" fillId="0" borderId="3" xfId="0" applyNumberFormat="1"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2" xfId="0" applyFont="1" applyBorder="1" applyAlignment="1">
      <alignment horizontal="left" vertical="top" wrapText="1"/>
    </xf>
    <xf numFmtId="4" fontId="5" fillId="0" borderId="3" xfId="0" applyNumberFormat="1" applyFont="1" applyBorder="1" applyAlignment="1">
      <alignment horizontal="left"/>
    </xf>
    <xf numFmtId="0" fontId="5" fillId="0" borderId="2" xfId="8" applyFont="1" applyBorder="1" applyAlignment="1">
      <alignment horizontal="left" vertical="top" wrapText="1" shrinkToFit="1"/>
    </xf>
    <xf numFmtId="0" fontId="5" fillId="0" borderId="1" xfId="0" applyFont="1" applyBorder="1" applyAlignment="1">
      <alignment horizontal="left" vertical="top" wrapText="1"/>
    </xf>
    <xf numFmtId="4" fontId="14" fillId="4" borderId="3" xfId="0" applyNumberFormat="1" applyFont="1" applyFill="1" applyBorder="1" applyAlignment="1">
      <alignment horizontal="right"/>
    </xf>
    <xf numFmtId="49"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0" fontId="5" fillId="0" borderId="1" xfId="0" applyFont="1" applyBorder="1" applyAlignment="1">
      <alignment horizontal="left" vertical="top" wrapText="1"/>
    </xf>
    <xf numFmtId="0" fontId="5" fillId="0" borderId="3" xfId="0" applyFont="1" applyBorder="1" applyAlignment="1">
      <alignment horizontal="center" vertical="top" wrapText="1"/>
    </xf>
    <xf numFmtId="49"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4" fontId="14" fillId="4" borderId="3" xfId="0" applyNumberFormat="1" applyFont="1" applyFill="1" applyBorder="1" applyAlignment="1">
      <alignment horizontal="right"/>
    </xf>
    <xf numFmtId="0" fontId="5" fillId="0" borderId="1" xfId="0" applyFont="1" applyBorder="1" applyAlignment="1">
      <alignment horizontal="left" vertical="top" wrapText="1"/>
    </xf>
    <xf numFmtId="49"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4" fontId="14" fillId="4" borderId="3" xfId="0" applyNumberFormat="1" applyFont="1" applyFill="1" applyBorder="1" applyAlignment="1">
      <alignment horizontal="left"/>
    </xf>
    <xf numFmtId="0" fontId="5" fillId="0" borderId="1" xfId="0" applyFont="1" applyFill="1" applyBorder="1" applyAlignment="1">
      <alignment vertical="top" wrapText="1"/>
    </xf>
    <xf numFmtId="4" fontId="5" fillId="0" borderId="1" xfId="0" applyNumberFormat="1" applyFont="1" applyFill="1" applyBorder="1"/>
    <xf numFmtId="0" fontId="5" fillId="0" borderId="0" xfId="0" applyFont="1" applyFill="1" applyAlignment="1">
      <alignment wrapText="1"/>
    </xf>
    <xf numFmtId="49" fontId="14" fillId="4" borderId="2" xfId="0" applyNumberFormat="1" applyFont="1" applyFill="1" applyBorder="1" applyAlignment="1">
      <alignment horizontal="center" vertical="top" wrapText="1"/>
    </xf>
    <xf numFmtId="49" fontId="14" fillId="4" borderId="8" xfId="0" applyNumberFormat="1" applyFont="1" applyFill="1" applyBorder="1" applyAlignment="1">
      <alignment horizontal="center" vertical="top" wrapText="1"/>
    </xf>
    <xf numFmtId="49" fontId="14" fillId="4" borderId="3" xfId="0" applyNumberFormat="1" applyFont="1" applyFill="1" applyBorder="1" applyAlignment="1">
      <alignment horizontal="center" vertical="top" wrapText="1"/>
    </xf>
    <xf numFmtId="0" fontId="5" fillId="0" borderId="5" xfId="0" applyFont="1" applyFill="1" applyBorder="1" applyAlignment="1">
      <alignment vertical="top" wrapText="1"/>
    </xf>
    <xf numFmtId="49" fontId="5"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right"/>
    </xf>
    <xf numFmtId="0" fontId="5" fillId="0" borderId="1" xfId="0" applyNumberFormat="1" applyFont="1" applyFill="1" applyBorder="1" applyAlignment="1">
      <alignment horizontal="center" vertical="top" wrapText="1"/>
    </xf>
    <xf numFmtId="0" fontId="13" fillId="0" borderId="0" xfId="0" applyFont="1" applyFill="1" applyAlignment="1">
      <alignment wrapText="1"/>
    </xf>
    <xf numFmtId="0" fontId="5" fillId="0" borderId="1" xfId="0" applyFont="1" applyFill="1" applyBorder="1" applyAlignment="1">
      <alignment horizontal="left" vertical="top" wrapText="1"/>
    </xf>
    <xf numFmtId="4" fontId="13" fillId="0" borderId="0" xfId="0" applyNumberFormat="1" applyFont="1" applyFill="1" applyAlignment="1">
      <alignment wrapText="1"/>
    </xf>
    <xf numFmtId="0" fontId="5" fillId="0" borderId="1" xfId="0" applyFont="1" applyFill="1" applyBorder="1" applyAlignment="1">
      <alignment horizontal="center" vertical="top" wrapText="1"/>
    </xf>
    <xf numFmtId="0" fontId="14" fillId="4" borderId="8" xfId="0"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3" fontId="14" fillId="4" borderId="8" xfId="0" applyNumberFormat="1" applyFont="1" applyFill="1" applyBorder="1" applyAlignment="1">
      <alignment horizontal="center" vertical="top" wrapText="1"/>
    </xf>
    <xf numFmtId="0" fontId="23" fillId="5" borderId="5" xfId="8" applyFont="1" applyFill="1" applyBorder="1" applyAlignment="1">
      <alignment horizontal="left" vertical="top" wrapText="1" shrinkToFit="1"/>
    </xf>
    <xf numFmtId="0" fontId="23" fillId="0" borderId="1" xfId="0" applyFont="1" applyFill="1" applyBorder="1" applyAlignment="1">
      <alignment horizontal="left" vertical="top" wrapText="1"/>
    </xf>
    <xf numFmtId="0" fontId="14" fillId="4" borderId="8" xfId="0" applyFont="1" applyFill="1" applyBorder="1" applyAlignment="1">
      <alignment horizontal="center" vertical="top" wrapText="1"/>
    </xf>
    <xf numFmtId="3" fontId="14" fillId="4" borderId="8" xfId="0" applyNumberFormat="1" applyFont="1" applyFill="1" applyBorder="1" applyAlignment="1">
      <alignment horizontal="center" vertical="top" wrapText="1"/>
    </xf>
    <xf numFmtId="49" fontId="17" fillId="3" borderId="8" xfId="0" applyNumberFormat="1" applyFont="1" applyFill="1" applyBorder="1" applyAlignment="1">
      <alignment horizontal="center" vertical="top" wrapText="1"/>
    </xf>
    <xf numFmtId="49" fontId="17" fillId="4" borderId="8" xfId="0" applyNumberFormat="1" applyFont="1" applyFill="1" applyBorder="1" applyAlignment="1">
      <alignment horizontal="center" vertical="top" wrapText="1"/>
    </xf>
    <xf numFmtId="0" fontId="17" fillId="3" borderId="8" xfId="0" applyFont="1" applyFill="1" applyBorder="1" applyAlignment="1">
      <alignment horizontal="center" vertical="top" wrapText="1"/>
    </xf>
    <xf numFmtId="0" fontId="5" fillId="0" borderId="1" xfId="0" applyFont="1" applyBorder="1" applyAlignment="1">
      <alignment horizontal="left" vertical="top" wrapText="1"/>
    </xf>
    <xf numFmtId="0" fontId="17" fillId="3" borderId="1" xfId="0" applyFont="1" applyFill="1" applyBorder="1" applyAlignment="1">
      <alignment horizontal="center" vertical="top" wrapText="1"/>
    </xf>
    <xf numFmtId="0" fontId="19" fillId="3" borderId="8" xfId="0" applyFont="1" applyFill="1" applyBorder="1" applyAlignment="1">
      <alignment horizontal="left" vertical="top" wrapText="1"/>
    </xf>
    <xf numFmtId="49"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167" fontId="5" fillId="0" borderId="1" xfId="0" applyNumberFormat="1" applyFont="1" applyBorder="1" applyAlignment="1"/>
    <xf numFmtId="4" fontId="27" fillId="0" borderId="0" xfId="0" applyNumberFormat="1" applyFont="1" applyFill="1" applyBorder="1" applyAlignment="1" applyProtection="1">
      <alignment horizontal="right" vertical="center" wrapText="1"/>
    </xf>
    <xf numFmtId="0" fontId="19" fillId="3" borderId="8" xfId="0" applyFont="1" applyFill="1" applyBorder="1" applyAlignment="1">
      <alignment vertical="top" wrapText="1"/>
    </xf>
    <xf numFmtId="0" fontId="17" fillId="3" borderId="1" xfId="0" applyFont="1" applyFill="1" applyBorder="1" applyAlignment="1">
      <alignment horizontal="left" vertical="top" wrapText="1"/>
    </xf>
    <xf numFmtId="3" fontId="17" fillId="4" borderId="8" xfId="0" applyNumberFormat="1" applyFont="1" applyFill="1" applyBorder="1" applyAlignment="1">
      <alignment horizontal="center" vertical="top" wrapText="1"/>
    </xf>
    <xf numFmtId="3" fontId="34" fillId="4" borderId="8" xfId="0" applyNumberFormat="1" applyFont="1" applyFill="1" applyBorder="1" applyAlignment="1">
      <alignment horizontal="center" vertical="top" wrapText="1"/>
    </xf>
    <xf numFmtId="0" fontId="18" fillId="3" borderId="1" xfId="0" applyFont="1" applyFill="1" applyBorder="1" applyAlignment="1">
      <alignment horizontal="center" vertical="top" wrapText="1"/>
    </xf>
    <xf numFmtId="49" fontId="14" fillId="4" borderId="8" xfId="0" applyNumberFormat="1" applyFont="1" applyFill="1" applyBorder="1" applyAlignment="1">
      <alignment horizontal="center" vertical="top" wrapText="1"/>
    </xf>
    <xf numFmtId="0" fontId="14" fillId="4" borderId="8" xfId="0" applyFont="1" applyFill="1" applyBorder="1" applyAlignment="1">
      <alignment horizontal="center" vertical="top" wrapText="1"/>
    </xf>
    <xf numFmtId="0" fontId="5" fillId="0" borderId="2" xfId="0" applyFont="1" applyFill="1" applyBorder="1" applyAlignment="1">
      <alignment horizontal="center" vertical="top" wrapText="1"/>
    </xf>
    <xf numFmtId="0" fontId="28" fillId="0" borderId="0" xfId="0" applyFont="1" applyAlignment="1">
      <alignment horizontal="center" vertical="center"/>
    </xf>
    <xf numFmtId="0" fontId="35" fillId="0" borderId="0" xfId="0" applyFont="1" applyAlignment="1">
      <alignment vertical="center"/>
    </xf>
    <xf numFmtId="0" fontId="28" fillId="0" borderId="17" xfId="0" applyFont="1" applyBorder="1" applyAlignment="1">
      <alignment vertical="center" wrapText="1"/>
    </xf>
    <xf numFmtId="4" fontId="0" fillId="0" borderId="0" xfId="0" applyNumberFormat="1"/>
    <xf numFmtId="4" fontId="13" fillId="0" borderId="17" xfId="0" applyNumberFormat="1" applyFont="1" applyFill="1" applyBorder="1" applyAlignment="1">
      <alignment horizontal="right" wrapText="1"/>
    </xf>
    <xf numFmtId="0" fontId="28" fillId="0" borderId="17" xfId="0" applyFont="1" applyBorder="1" applyAlignment="1">
      <alignment horizontal="left" wrapText="1"/>
    </xf>
    <xf numFmtId="1" fontId="5" fillId="0" borderId="2" xfId="0" applyNumberFormat="1" applyFont="1" applyFill="1" applyBorder="1" applyAlignment="1">
      <alignment horizontal="center" vertical="top" wrapText="1"/>
    </xf>
    <xf numFmtId="0" fontId="5" fillId="0" borderId="1" xfId="0" applyFont="1" applyFill="1" applyBorder="1" applyAlignment="1">
      <alignment horizontal="center" vertical="center" wrapText="1"/>
    </xf>
    <xf numFmtId="0" fontId="20" fillId="3" borderId="1" xfId="0" applyFont="1" applyFill="1" applyBorder="1" applyAlignment="1">
      <alignment horizontal="left" vertical="top" wrapText="1"/>
    </xf>
    <xf numFmtId="0" fontId="20" fillId="3" borderId="1" xfId="0" applyFont="1" applyFill="1" applyBorder="1" applyAlignment="1">
      <alignment vertical="top" wrapText="1"/>
    </xf>
    <xf numFmtId="0" fontId="25" fillId="3" borderId="1" xfId="0" applyFont="1" applyFill="1" applyBorder="1" applyAlignment="1">
      <alignment horizontal="left" vertical="top" wrapText="1"/>
    </xf>
    <xf numFmtId="3" fontId="5" fillId="0" borderId="1" xfId="0" applyNumberFormat="1" applyFont="1" applyFill="1" applyBorder="1" applyAlignment="1">
      <alignment horizontal="center" vertical="top" wrapText="1"/>
    </xf>
    <xf numFmtId="0" fontId="0" fillId="0" borderId="0" xfId="0" applyFill="1"/>
    <xf numFmtId="0" fontId="17" fillId="3" borderId="2" xfId="0" applyFont="1" applyFill="1" applyBorder="1" applyAlignment="1">
      <alignment horizontal="center" vertical="top" wrapText="1"/>
    </xf>
    <xf numFmtId="0" fontId="20" fillId="3" borderId="2" xfId="0" applyFont="1" applyFill="1" applyBorder="1" applyAlignment="1">
      <alignment vertical="top" wrapText="1"/>
    </xf>
    <xf numFmtId="49" fontId="14" fillId="4" borderId="2" xfId="0" applyNumberFormat="1" applyFont="1" applyFill="1" applyBorder="1" applyAlignment="1">
      <alignment horizontal="center" vertical="top" wrapText="1"/>
    </xf>
    <xf numFmtId="49" fontId="14" fillId="4" borderId="8" xfId="0" applyNumberFormat="1" applyFont="1" applyFill="1" applyBorder="1" applyAlignment="1">
      <alignment horizontal="center" vertical="top" wrapText="1"/>
    </xf>
    <xf numFmtId="49" fontId="14" fillId="4" borderId="3" xfId="0" applyNumberFormat="1" applyFont="1" applyFill="1" applyBorder="1" applyAlignment="1">
      <alignment horizontal="center" vertical="top" wrapText="1"/>
    </xf>
    <xf numFmtId="0" fontId="13" fillId="5" borderId="1" xfId="0" applyFont="1" applyFill="1" applyBorder="1" applyAlignment="1">
      <alignment horizontal="center" vertical="top" wrapText="1"/>
    </xf>
    <xf numFmtId="49" fontId="13" fillId="5" borderId="1" xfId="0" applyNumberFormat="1" applyFont="1" applyFill="1" applyBorder="1" applyAlignment="1">
      <alignment horizontal="center" vertical="top" wrapText="1"/>
    </xf>
    <xf numFmtId="49" fontId="5" fillId="0" borderId="2" xfId="0" applyNumberFormat="1" applyFont="1" applyBorder="1" applyAlignment="1">
      <alignment horizontal="center" vertical="top" wrapText="1"/>
    </xf>
    <xf numFmtId="0" fontId="5" fillId="0" borderId="2" xfId="0" applyFont="1" applyBorder="1" applyAlignment="1">
      <alignment horizontal="left" vertical="top" wrapText="1"/>
    </xf>
    <xf numFmtId="0" fontId="5" fillId="0" borderId="2" xfId="0" applyFont="1" applyBorder="1" applyAlignment="1">
      <alignment horizontal="center" vertical="top" wrapText="1"/>
    </xf>
    <xf numFmtId="49" fontId="14" fillId="4" borderId="8" xfId="0" applyNumberFormat="1" applyFont="1" applyFill="1" applyBorder="1" applyAlignment="1">
      <alignment horizontal="center" vertical="top" wrapText="1"/>
    </xf>
    <xf numFmtId="0" fontId="14" fillId="4" borderId="8" xfId="0" applyFont="1" applyFill="1" applyBorder="1" applyAlignment="1">
      <alignment horizontal="center" vertical="top" wrapText="1"/>
    </xf>
    <xf numFmtId="49" fontId="5" fillId="0" borderId="2" xfId="0" applyNumberFormat="1" applyFont="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49" fontId="5" fillId="0" borderId="1" xfId="0" applyNumberFormat="1" applyFont="1" applyBorder="1" applyAlignment="1">
      <alignment horizontal="center" vertical="top" wrapText="1"/>
    </xf>
    <xf numFmtId="49" fontId="23" fillId="0" borderId="2" xfId="0" applyNumberFormat="1"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top" wrapText="1"/>
    </xf>
    <xf numFmtId="0" fontId="23" fillId="0" borderId="2" xfId="8" applyFont="1" applyBorder="1" applyAlignment="1">
      <alignment horizontal="left" vertical="top" wrapText="1" shrinkToFit="1"/>
    </xf>
    <xf numFmtId="49" fontId="18" fillId="3" borderId="8" xfId="0" applyNumberFormat="1" applyFont="1" applyFill="1" applyBorder="1" applyAlignment="1">
      <alignment horizontal="center" vertical="top" wrapText="1"/>
    </xf>
    <xf numFmtId="0" fontId="18" fillId="3" borderId="8" xfId="0" applyFont="1" applyFill="1" applyBorder="1" applyAlignment="1">
      <alignment horizontal="center" vertical="top" wrapText="1"/>
    </xf>
    <xf numFmtId="0" fontId="18" fillId="3" borderId="8" xfId="8" applyFont="1" applyFill="1" applyBorder="1" applyAlignment="1">
      <alignment horizontal="left" vertical="top" wrapText="1" shrinkToFit="1"/>
    </xf>
    <xf numFmtId="0" fontId="15" fillId="4" borderId="8" xfId="0" applyFont="1" applyFill="1" applyBorder="1" applyAlignment="1">
      <alignment horizontal="left" vertical="top" wrapText="1"/>
    </xf>
    <xf numFmtId="4" fontId="5" fillId="0" borderId="0" xfId="0" applyNumberFormat="1" applyFont="1" applyFill="1" applyAlignment="1">
      <alignment wrapText="1"/>
    </xf>
    <xf numFmtId="4" fontId="14" fillId="0" borderId="0" xfId="0" applyNumberFormat="1" applyFont="1" applyFill="1" applyAlignment="1">
      <alignment wrapText="1"/>
    </xf>
    <xf numFmtId="0" fontId="14" fillId="0" borderId="0" xfId="0" applyFont="1" applyFill="1" applyAlignment="1">
      <alignment wrapText="1"/>
    </xf>
    <xf numFmtId="49" fontId="14" fillId="4" borderId="8" xfId="0" applyNumberFormat="1" applyFont="1" applyFill="1" applyBorder="1" applyAlignment="1">
      <alignment horizontal="center" vertical="top" wrapText="1"/>
    </xf>
    <xf numFmtId="49" fontId="5" fillId="0" borderId="1" xfId="0" applyNumberFormat="1" applyFont="1" applyBorder="1" applyAlignment="1">
      <alignment horizontal="center" vertical="top" wrapText="1"/>
    </xf>
    <xf numFmtId="49" fontId="5" fillId="0" borderId="2" xfId="0" applyNumberFormat="1" applyFont="1" applyBorder="1" applyAlignment="1">
      <alignment horizontal="center" vertical="top" wrapText="1"/>
    </xf>
    <xf numFmtId="49" fontId="5" fillId="0" borderId="3" xfId="0" applyNumberFormat="1" applyFont="1" applyBorder="1" applyAlignment="1">
      <alignment horizontal="center" vertical="top" wrapText="1"/>
    </xf>
    <xf numFmtId="0" fontId="5" fillId="0" borderId="2" xfId="0" applyFont="1" applyBorder="1" applyAlignment="1">
      <alignment horizontal="center" vertical="top" wrapText="1"/>
    </xf>
    <xf numFmtId="0" fontId="17" fillId="3" borderId="2" xfId="0" applyFont="1" applyFill="1" applyBorder="1" applyAlignment="1">
      <alignment horizontal="center" vertical="top" wrapText="1"/>
    </xf>
    <xf numFmtId="3" fontId="14" fillId="4" borderId="8" xfId="0" applyNumberFormat="1" applyFont="1" applyFill="1" applyBorder="1" applyAlignment="1">
      <alignment horizontal="center" vertical="top" wrapText="1"/>
    </xf>
    <xf numFmtId="0" fontId="17" fillId="3" borderId="1" xfId="0" applyFont="1" applyFill="1" applyBorder="1" applyAlignment="1">
      <alignment horizontal="center" vertical="top" wrapText="1"/>
    </xf>
    <xf numFmtId="3" fontId="17" fillId="3" borderId="1" xfId="0" applyNumberFormat="1" applyFont="1" applyFill="1" applyBorder="1" applyAlignment="1">
      <alignment horizontal="center" vertical="top" wrapText="1"/>
    </xf>
    <xf numFmtId="1" fontId="5" fillId="0" borderId="1" xfId="0" applyNumberFormat="1" applyFont="1" applyBorder="1" applyAlignment="1">
      <alignment horizontal="center" vertical="top" wrapText="1"/>
    </xf>
    <xf numFmtId="1" fontId="5" fillId="0" borderId="1" xfId="0" applyNumberFormat="1" applyFont="1" applyFill="1" applyBorder="1" applyAlignment="1">
      <alignment horizontal="center" vertical="top" wrapText="1"/>
    </xf>
    <xf numFmtId="3" fontId="5" fillId="0" borderId="1" xfId="0" applyNumberFormat="1" applyFont="1" applyBorder="1" applyAlignment="1">
      <alignment horizontal="center" vertical="top" wrapText="1"/>
    </xf>
    <xf numFmtId="4" fontId="14" fillId="0" borderId="0" xfId="0" applyNumberFormat="1" applyFont="1" applyFill="1" applyBorder="1"/>
    <xf numFmtId="0" fontId="23" fillId="0" borderId="8" xfId="0" applyFont="1" applyFill="1" applyBorder="1" applyAlignment="1">
      <alignment horizontal="left" vertical="top" wrapText="1"/>
    </xf>
    <xf numFmtId="0" fontId="5" fillId="0" borderId="2" xfId="0" applyFont="1" applyBorder="1" applyAlignment="1">
      <alignment horizontal="left" vertical="top"/>
    </xf>
    <xf numFmtId="4" fontId="5" fillId="0" borderId="3" xfId="0" applyNumberFormat="1" applyFont="1" applyBorder="1" applyAlignment="1">
      <alignment horizontal="right"/>
    </xf>
    <xf numFmtId="4" fontId="5" fillId="5" borderId="1" xfId="0" applyNumberFormat="1" applyFont="1" applyFill="1" applyBorder="1" applyAlignment="1">
      <alignment horizontal="left"/>
    </xf>
    <xf numFmtId="0" fontId="5" fillId="0" borderId="1" xfId="0" applyFont="1" applyBorder="1" applyAlignment="1">
      <alignment wrapText="1"/>
    </xf>
    <xf numFmtId="3" fontId="17" fillId="3" borderId="2" xfId="0" applyNumberFormat="1" applyFont="1" applyFill="1" applyBorder="1" applyAlignment="1">
      <alignment horizontal="center" vertical="top" wrapText="1"/>
    </xf>
    <xf numFmtId="0" fontId="17" fillId="3" borderId="2" xfId="0"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0" fontId="17" fillId="3" borderId="1" xfId="0" applyFont="1" applyFill="1" applyBorder="1" applyAlignment="1">
      <alignment horizontal="center" vertical="top" wrapText="1"/>
    </xf>
    <xf numFmtId="3" fontId="17" fillId="3" borderId="1"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20" fillId="3" borderId="1" xfId="0" applyFont="1" applyFill="1" applyBorder="1" applyAlignment="1">
      <alignment vertical="center" wrapText="1"/>
    </xf>
    <xf numFmtId="0" fontId="13" fillId="0" borderId="0" xfId="0" applyFont="1" applyAlignment="1">
      <alignment wrapText="1"/>
    </xf>
    <xf numFmtId="4" fontId="13" fillId="0" borderId="0" xfId="0" applyNumberFormat="1" applyFont="1" applyAlignment="1">
      <alignment wrapText="1"/>
    </xf>
    <xf numFmtId="0" fontId="5" fillId="0" borderId="0" xfId="0" applyFont="1" applyAlignment="1">
      <alignment wrapText="1"/>
    </xf>
    <xf numFmtId="0" fontId="5" fillId="0" borderId="1" xfId="0" applyFont="1" applyBorder="1" applyAlignment="1">
      <alignment vertical="top" wrapText="1"/>
    </xf>
    <xf numFmtId="4" fontId="5" fillId="0" borderId="1" xfId="0" applyNumberFormat="1" applyFont="1" applyBorder="1" applyAlignment="1">
      <alignment horizontal="right"/>
    </xf>
    <xf numFmtId="4" fontId="17" fillId="3" borderId="1" xfId="0" applyNumberFormat="1" applyFont="1" applyFill="1" applyBorder="1"/>
    <xf numFmtId="4" fontId="14" fillId="4" borderId="1" xfId="0" applyNumberFormat="1" applyFont="1" applyFill="1" applyBorder="1"/>
    <xf numFmtId="4" fontId="5" fillId="0" borderId="1" xfId="0" applyNumberFormat="1" applyFont="1" applyBorder="1"/>
    <xf numFmtId="4" fontId="14" fillId="4" borderId="1" xfId="0" applyNumberFormat="1" applyFont="1" applyFill="1" applyBorder="1" applyAlignment="1">
      <alignment horizontal="right"/>
    </xf>
    <xf numFmtId="4" fontId="16" fillId="4" borderId="1" xfId="0" applyNumberFormat="1" applyFont="1" applyFill="1" applyBorder="1"/>
    <xf numFmtId="4" fontId="18" fillId="3" borderId="1" xfId="0" applyNumberFormat="1" applyFont="1" applyFill="1" applyBorder="1"/>
    <xf numFmtId="4" fontId="5" fillId="5" borderId="1" xfId="0" applyNumberFormat="1" applyFont="1" applyFill="1" applyBorder="1"/>
    <xf numFmtId="4" fontId="5" fillId="5" borderId="1" xfId="0" applyNumberFormat="1" applyFont="1" applyFill="1" applyBorder="1" applyAlignment="1">
      <alignment horizontal="right"/>
    </xf>
    <xf numFmtId="49" fontId="14" fillId="4" borderId="8" xfId="0" applyNumberFormat="1" applyFont="1" applyFill="1" applyBorder="1" applyAlignment="1">
      <alignment horizontal="center" vertical="top" wrapText="1"/>
    </xf>
    <xf numFmtId="0" fontId="14" fillId="4" borderId="8" xfId="0" applyFont="1" applyFill="1" applyBorder="1" applyAlignment="1">
      <alignment horizontal="center" vertical="top" wrapText="1"/>
    </xf>
    <xf numFmtId="3" fontId="5" fillId="0" borderId="1" xfId="0" applyNumberFormat="1" applyFont="1" applyBorder="1" applyAlignment="1">
      <alignment horizontal="center" vertical="top" wrapText="1"/>
    </xf>
    <xf numFmtId="4" fontId="5" fillId="0" borderId="0" xfId="0" applyNumberFormat="1" applyFont="1" applyAlignment="1">
      <alignment wrapText="1"/>
    </xf>
    <xf numFmtId="3" fontId="14" fillId="4" borderId="8" xfId="0" applyNumberFormat="1" applyFont="1" applyFill="1" applyBorder="1" applyAlignment="1">
      <alignment horizontal="center" vertical="top" wrapText="1"/>
    </xf>
    <xf numFmtId="0" fontId="16" fillId="4" borderId="8" xfId="16" applyFont="1" applyFill="1" applyBorder="1" applyAlignment="1">
      <alignment horizontal="left" vertical="top" wrapText="1" shrinkToFit="1"/>
    </xf>
    <xf numFmtId="3" fontId="34" fillId="4" borderId="8" xfId="0" applyNumberFormat="1" applyFont="1" applyFill="1" applyBorder="1" applyAlignment="1">
      <alignment horizontal="center" vertical="top" wrapText="1"/>
    </xf>
    <xf numFmtId="0" fontId="18" fillId="3" borderId="1" xfId="0" applyFont="1" applyFill="1" applyBorder="1" applyAlignment="1">
      <alignment horizontal="center" vertical="top" wrapText="1"/>
    </xf>
    <xf numFmtId="3" fontId="17" fillId="3" borderId="1" xfId="0" applyNumberFormat="1" applyFont="1" applyFill="1" applyBorder="1" applyAlignment="1">
      <alignment horizontal="center" vertical="top" wrapText="1"/>
    </xf>
    <xf numFmtId="0" fontId="25" fillId="3" borderId="1" xfId="0" applyFont="1" applyFill="1" applyBorder="1" applyAlignment="1">
      <alignment vertical="top" wrapText="1"/>
    </xf>
    <xf numFmtId="49" fontId="14" fillId="4" borderId="8" xfId="0" applyNumberFormat="1" applyFont="1" applyFill="1" applyBorder="1" applyAlignment="1">
      <alignment vertical="top" wrapText="1"/>
    </xf>
    <xf numFmtId="49" fontId="14" fillId="4" borderId="3" xfId="0" applyNumberFormat="1" applyFont="1" applyFill="1" applyBorder="1" applyAlignment="1">
      <alignment vertical="top" wrapText="1"/>
    </xf>
    <xf numFmtId="4" fontId="5" fillId="0" borderId="1" xfId="0" applyNumberFormat="1" applyFont="1" applyBorder="1" applyAlignment="1">
      <alignment wrapText="1"/>
    </xf>
    <xf numFmtId="3" fontId="17" fillId="3" borderId="2" xfId="0" applyNumberFormat="1" applyFont="1" applyFill="1" applyBorder="1" applyAlignment="1">
      <alignment horizontal="center" vertical="top" wrapText="1"/>
    </xf>
    <xf numFmtId="49" fontId="5" fillId="5" borderId="5" xfId="0" applyNumberFormat="1" applyFont="1" applyFill="1" applyBorder="1" applyAlignment="1">
      <alignment horizontal="left" vertical="top" wrapText="1"/>
    </xf>
    <xf numFmtId="49" fontId="5" fillId="5" borderId="1" xfId="0" applyNumberFormat="1" applyFont="1" applyFill="1" applyBorder="1" applyAlignment="1">
      <alignment horizontal="left"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0" fontId="17" fillId="3" borderId="1" xfId="0" applyFont="1" applyFill="1" applyBorder="1" applyAlignment="1">
      <alignment horizontal="center" vertical="top" wrapText="1"/>
    </xf>
    <xf numFmtId="0" fontId="5" fillId="5" borderId="2" xfId="0" applyFont="1" applyFill="1" applyBorder="1" applyAlignment="1">
      <alignment vertical="top" wrapText="1"/>
    </xf>
    <xf numFmtId="4" fontId="5" fillId="0" borderId="1" xfId="0" applyNumberFormat="1" applyFont="1" applyFill="1" applyBorder="1" applyAlignment="1">
      <alignment wrapText="1"/>
    </xf>
    <xf numFmtId="167" fontId="5" fillId="0" borderId="1" xfId="0" applyNumberFormat="1" applyFont="1" applyBorder="1" applyAlignment="1">
      <alignment horizontal="left"/>
    </xf>
    <xf numFmtId="4" fontId="5" fillId="5" borderId="2" xfId="0" applyNumberFormat="1" applyFont="1" applyFill="1" applyBorder="1" applyAlignment="1">
      <alignment horizontal="left"/>
    </xf>
    <xf numFmtId="0" fontId="13" fillId="5" borderId="8" xfId="0" applyFont="1" applyFill="1" applyBorder="1" applyAlignment="1">
      <alignment horizontal="center" vertical="top" wrapText="1"/>
    </xf>
    <xf numFmtId="4" fontId="5" fillId="5" borderId="8" xfId="0" applyNumberFormat="1" applyFont="1" applyFill="1" applyBorder="1" applyAlignment="1">
      <alignment horizontal="left"/>
    </xf>
    <xf numFmtId="0" fontId="5" fillId="5" borderId="1" xfId="0"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8" xfId="0" applyFont="1" applyFill="1" applyBorder="1" applyAlignment="1">
      <alignment horizontal="center" vertical="center" wrapText="1"/>
    </xf>
    <xf numFmtId="4" fontId="5" fillId="5" borderId="1" xfId="0" applyNumberFormat="1" applyFont="1" applyFill="1" applyBorder="1" applyAlignment="1">
      <alignment horizontal="left" vertical="center"/>
    </xf>
    <xf numFmtId="2" fontId="5" fillId="0" borderId="1" xfId="0" applyNumberFormat="1" applyFont="1" applyBorder="1" applyAlignment="1">
      <alignment wrapText="1"/>
    </xf>
    <xf numFmtId="0" fontId="5" fillId="0" borderId="1" xfId="0" applyFont="1" applyBorder="1" applyAlignment="1">
      <alignment horizontal="left" vertical="top" wrapText="1"/>
    </xf>
    <xf numFmtId="0" fontId="17" fillId="3" borderId="2" xfId="0" applyFont="1" applyFill="1" applyBorder="1" applyAlignment="1">
      <alignment horizontal="center" vertical="top" wrapText="1"/>
    </xf>
    <xf numFmtId="0" fontId="17" fillId="3" borderId="1" xfId="0" applyFont="1" applyFill="1" applyBorder="1" applyAlignment="1">
      <alignment horizontal="center" vertical="top" wrapText="1"/>
    </xf>
    <xf numFmtId="3" fontId="5" fillId="0" borderId="2" xfId="0" applyNumberFormat="1" applyFont="1" applyFill="1" applyBorder="1" applyAlignment="1">
      <alignment horizontal="center" vertical="top" wrapText="1"/>
    </xf>
    <xf numFmtId="4" fontId="36" fillId="0" borderId="0" xfId="0" applyNumberFormat="1" applyFont="1" applyFill="1" applyBorder="1" applyAlignment="1">
      <alignment horizontal="right" vertical="center" wrapText="1"/>
    </xf>
    <xf numFmtId="49" fontId="5" fillId="0" borderId="8"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5" fillId="0" borderId="2" xfId="0" applyNumberFormat="1" applyFont="1" applyBorder="1" applyAlignment="1">
      <alignment horizontal="center" vertical="top" wrapText="1"/>
    </xf>
    <xf numFmtId="0" fontId="5" fillId="0" borderId="1" xfId="0" applyFont="1" applyBorder="1" applyAlignment="1">
      <alignment horizontal="left" vertical="top" wrapText="1"/>
    </xf>
    <xf numFmtId="49" fontId="5" fillId="0" borderId="1" xfId="0" applyNumberFormat="1" applyFont="1" applyBorder="1" applyAlignment="1">
      <alignment horizontal="center" vertical="top" wrapText="1"/>
    </xf>
    <xf numFmtId="49" fontId="5" fillId="0" borderId="2"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2" xfId="0" applyFont="1" applyFill="1" applyBorder="1" applyAlignment="1">
      <alignment horizontal="left" vertical="top" wrapText="1"/>
    </xf>
    <xf numFmtId="3" fontId="5" fillId="0" borderId="1" xfId="0" applyNumberFormat="1" applyFont="1" applyFill="1" applyBorder="1" applyAlignment="1">
      <alignment horizontal="center" vertical="top" wrapText="1"/>
    </xf>
    <xf numFmtId="49" fontId="5" fillId="5" borderId="1" xfId="0" applyNumberFormat="1" applyFont="1" applyFill="1" applyBorder="1" applyAlignment="1">
      <alignment horizontal="center" vertical="top" wrapText="1"/>
    </xf>
    <xf numFmtId="49" fontId="5" fillId="0" borderId="3"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5" fillId="5" borderId="2"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2" xfId="16" applyFont="1" applyFill="1" applyBorder="1" applyAlignment="1">
      <alignment horizontal="left" vertical="top" wrapText="1" shrinkToFit="1"/>
    </xf>
    <xf numFmtId="4" fontId="37" fillId="0" borderId="0" xfId="0" applyNumberFormat="1" applyFont="1" applyFill="1" applyBorder="1" applyAlignment="1">
      <alignment horizontal="right" vertical="center" wrapText="1"/>
    </xf>
    <xf numFmtId="3" fontId="5" fillId="5" borderId="3" xfId="0" applyNumberFormat="1" applyFont="1" applyFill="1" applyBorder="1" applyAlignment="1">
      <alignment horizontal="center" vertical="top" wrapText="1"/>
    </xf>
    <xf numFmtId="49" fontId="5" fillId="0" borderId="8" xfId="0" applyNumberFormat="1" applyFont="1" applyFill="1" applyBorder="1" applyAlignment="1">
      <alignment horizontal="center" vertical="top" wrapText="1"/>
    </xf>
    <xf numFmtId="0" fontId="5" fillId="0" borderId="8" xfId="0" applyFont="1" applyFill="1" applyBorder="1" applyAlignment="1">
      <alignment horizontal="center" vertical="top" wrapText="1"/>
    </xf>
    <xf numFmtId="0" fontId="5" fillId="0" borderId="2" xfId="0" applyFont="1" applyFill="1" applyBorder="1" applyAlignment="1">
      <alignment horizontal="left" vertical="top" wrapText="1"/>
    </xf>
    <xf numFmtId="0" fontId="5" fillId="0" borderId="1" xfId="0" applyFont="1" applyFill="1" applyBorder="1" applyAlignment="1">
      <alignment horizontal="center" vertical="top" wrapText="1"/>
    </xf>
    <xf numFmtId="0" fontId="5" fillId="5" borderId="3" xfId="0" applyFont="1" applyFill="1" applyBorder="1" applyAlignment="1">
      <alignment horizontal="left" vertical="top" wrapText="1"/>
    </xf>
    <xf numFmtId="0" fontId="5" fillId="5" borderId="3" xfId="0" applyFont="1" applyFill="1" applyBorder="1" applyAlignment="1">
      <alignment horizontal="center" vertical="top" wrapText="1"/>
    </xf>
    <xf numFmtId="49" fontId="5" fillId="5" borderId="2" xfId="0" applyNumberFormat="1" applyFont="1" applyFill="1" applyBorder="1" applyAlignment="1">
      <alignment horizontal="center" vertical="top" wrapText="1"/>
    </xf>
    <xf numFmtId="49" fontId="5" fillId="5" borderId="3" xfId="0" applyNumberFormat="1" applyFont="1" applyFill="1" applyBorder="1" applyAlignment="1">
      <alignment horizontal="center" vertical="top" wrapText="1"/>
    </xf>
    <xf numFmtId="3" fontId="5" fillId="0" borderId="2" xfId="0" applyNumberFormat="1"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0" fontId="5" fillId="5" borderId="1" xfId="0" applyFont="1" applyFill="1" applyBorder="1" applyAlignment="1">
      <alignment horizontal="left" vertical="top" wrapText="1"/>
    </xf>
    <xf numFmtId="49" fontId="5" fillId="5" borderId="1" xfId="0" applyNumberFormat="1" applyFont="1" applyFill="1" applyBorder="1" applyAlignment="1">
      <alignment horizontal="center" vertical="top" wrapText="1"/>
    </xf>
    <xf numFmtId="0" fontId="17" fillId="3" borderId="2" xfId="0" applyFont="1" applyFill="1" applyBorder="1" applyAlignment="1">
      <alignment horizontal="center" vertical="top" wrapText="1"/>
    </xf>
    <xf numFmtId="3" fontId="5" fillId="0" borderId="1" xfId="0" applyNumberFormat="1" applyFont="1" applyFill="1" applyBorder="1" applyAlignment="1">
      <alignment horizontal="center" vertical="top" wrapText="1"/>
    </xf>
    <xf numFmtId="4" fontId="27" fillId="0" borderId="4" xfId="0" applyNumberFormat="1" applyFont="1" applyBorder="1" applyAlignment="1" applyProtection="1">
      <alignment horizontal="right" vertical="center" wrapText="1"/>
    </xf>
    <xf numFmtId="4" fontId="5" fillId="0" borderId="1" xfId="0" applyNumberFormat="1" applyFont="1" applyBorder="1" applyAlignment="1" applyProtection="1">
      <alignment horizontal="left" vertical="top" wrapText="1"/>
    </xf>
    <xf numFmtId="4" fontId="5" fillId="0" borderId="1" xfId="0" applyNumberFormat="1" applyFont="1" applyBorder="1" applyAlignment="1" applyProtection="1">
      <alignment horizontal="center" vertical="top" wrapText="1"/>
    </xf>
    <xf numFmtId="49" fontId="5" fillId="0" borderId="1" xfId="0" applyNumberFormat="1" applyFont="1" applyBorder="1" applyAlignment="1" applyProtection="1">
      <alignment horizontal="center" vertical="top" wrapText="1"/>
    </xf>
    <xf numFmtId="49" fontId="5" fillId="0" borderId="1" xfId="0" applyNumberFormat="1" applyFont="1" applyBorder="1" applyAlignment="1" applyProtection="1">
      <alignment horizontal="left" vertical="top" wrapText="1"/>
    </xf>
    <xf numFmtId="4" fontId="5" fillId="0" borderId="1" xfId="0" applyNumberFormat="1" applyFont="1" applyBorder="1" applyAlignment="1" applyProtection="1">
      <alignment horizontal="left" wrapText="1"/>
    </xf>
    <xf numFmtId="4" fontId="14" fillId="4" borderId="3" xfId="0" applyNumberFormat="1" applyFont="1" applyFill="1" applyBorder="1" applyAlignment="1"/>
    <xf numFmtId="4" fontId="14" fillId="4" borderId="1" xfId="0" applyNumberFormat="1" applyFont="1" applyFill="1" applyBorder="1" applyAlignment="1"/>
    <xf numFmtId="4" fontId="5" fillId="0" borderId="1" xfId="0" applyNumberFormat="1" applyFont="1" applyFill="1" applyBorder="1" applyAlignment="1" applyProtection="1">
      <alignment horizontal="left" vertical="top" wrapText="1"/>
    </xf>
    <xf numFmtId="4" fontId="5" fillId="0" borderId="1" xfId="0" applyNumberFormat="1" applyFont="1" applyFill="1" applyBorder="1" applyAlignment="1" applyProtection="1">
      <alignment horizontal="center" vertical="top" wrapText="1"/>
    </xf>
    <xf numFmtId="3" fontId="5" fillId="0" borderId="1" xfId="0" applyNumberFormat="1" applyFont="1" applyFill="1" applyBorder="1" applyAlignment="1" applyProtection="1">
      <alignment horizontal="center" vertical="top" wrapText="1"/>
    </xf>
    <xf numFmtId="49" fontId="5" fillId="0" borderId="1" xfId="0" applyNumberFormat="1" applyFont="1" applyFill="1" applyBorder="1" applyAlignment="1" applyProtection="1">
      <alignment horizontal="center" vertical="top" wrapText="1"/>
    </xf>
    <xf numFmtId="49" fontId="23" fillId="0" borderId="1" xfId="0" applyNumberFormat="1" applyFont="1" applyFill="1" applyBorder="1" applyAlignment="1">
      <alignment horizontal="center" vertical="top" wrapText="1"/>
    </xf>
    <xf numFmtId="0" fontId="23" fillId="0" borderId="2" xfId="0" applyFont="1" applyFill="1" applyBorder="1" applyAlignment="1">
      <alignment vertical="top" wrapText="1"/>
    </xf>
    <xf numFmtId="0" fontId="23" fillId="0" borderId="5" xfId="8" applyFont="1" applyFill="1" applyBorder="1" applyAlignment="1">
      <alignment horizontal="left" vertical="top" wrapText="1" shrinkToFit="1"/>
    </xf>
    <xf numFmtId="0" fontId="23" fillId="0" borderId="1" xfId="0" applyFont="1" applyFill="1" applyBorder="1" applyAlignment="1">
      <alignment vertical="top" wrapText="1"/>
    </xf>
    <xf numFmtId="0" fontId="23" fillId="0" borderId="1" xfId="0" applyFont="1" applyFill="1" applyBorder="1" applyAlignment="1">
      <alignment horizontal="center" vertical="top" wrapText="1"/>
    </xf>
    <xf numFmtId="4" fontId="23" fillId="0" borderId="1" xfId="0" applyNumberFormat="1" applyFont="1" applyFill="1" applyBorder="1"/>
    <xf numFmtId="49" fontId="5" fillId="0" borderId="2" xfId="0" applyNumberFormat="1" applyFont="1" applyBorder="1" applyAlignment="1">
      <alignment horizontal="center" vertical="top" wrapText="1"/>
    </xf>
    <xf numFmtId="0" fontId="5" fillId="0" borderId="1" xfId="0" applyFont="1" applyBorder="1" applyAlignment="1">
      <alignment horizontal="left" vertical="top" wrapText="1"/>
    </xf>
    <xf numFmtId="49" fontId="5" fillId="0" borderId="1" xfId="0" applyNumberFormat="1" applyFont="1" applyBorder="1" applyAlignment="1">
      <alignment horizontal="center" vertical="top" wrapText="1"/>
    </xf>
    <xf numFmtId="49" fontId="5" fillId="5" borderId="1" xfId="0" applyNumberFormat="1" applyFont="1" applyFill="1" applyBorder="1" applyAlignment="1">
      <alignment horizontal="center" vertical="top" wrapText="1"/>
    </xf>
    <xf numFmtId="49" fontId="5" fillId="0" borderId="2"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3" xfId="0" applyFont="1" applyFill="1" applyBorder="1" applyAlignment="1">
      <alignment horizontal="center" vertical="top" wrapText="1"/>
    </xf>
    <xf numFmtId="0" fontId="5" fillId="0" borderId="2" xfId="0" applyFont="1" applyBorder="1" applyAlignment="1">
      <alignment horizontal="center" vertical="top" wrapText="1"/>
    </xf>
    <xf numFmtId="49" fontId="5" fillId="5" borderId="2" xfId="0" applyNumberFormat="1" applyFont="1" applyFill="1" applyBorder="1" applyAlignment="1">
      <alignment horizontal="center" vertical="top" wrapText="1"/>
    </xf>
    <xf numFmtId="0" fontId="5" fillId="0" borderId="2" xfId="16" applyFont="1" applyFill="1" applyBorder="1" applyAlignment="1">
      <alignment horizontal="left" vertical="top" wrapText="1" shrinkToFit="1"/>
    </xf>
    <xf numFmtId="0" fontId="5" fillId="0" borderId="2" xfId="0" applyFont="1" applyFill="1" applyBorder="1" applyAlignment="1">
      <alignment horizontal="left" vertical="top" wrapText="1"/>
    </xf>
    <xf numFmtId="1" fontId="14" fillId="4" borderId="2"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5" borderId="2" xfId="0" applyNumberFormat="1" applyFont="1" applyFill="1" applyBorder="1" applyAlignment="1">
      <alignment horizontal="center" vertical="top" wrapText="1"/>
    </xf>
    <xf numFmtId="49" fontId="5" fillId="5" borderId="1" xfId="0" applyNumberFormat="1" applyFont="1" applyFill="1" applyBorder="1" applyAlignment="1">
      <alignment horizontal="center" vertical="top" wrapText="1"/>
    </xf>
    <xf numFmtId="49" fontId="5" fillId="0" borderId="3"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0" fontId="13" fillId="0" borderId="0" xfId="0" applyFont="1" applyFill="1" applyBorder="1" applyAlignment="1">
      <alignment wrapText="1"/>
    </xf>
    <xf numFmtId="4" fontId="13" fillId="0" borderId="0" xfId="0" applyNumberFormat="1" applyFont="1" applyFill="1" applyBorder="1" applyAlignment="1">
      <alignment wrapText="1"/>
    </xf>
    <xf numFmtId="4" fontId="14" fillId="0" borderId="0" xfId="0" applyNumberFormat="1" applyFont="1" applyFill="1" applyBorder="1" applyAlignment="1">
      <alignment wrapText="1"/>
    </xf>
    <xf numFmtId="0" fontId="14" fillId="0" borderId="0" xfId="0" applyFont="1" applyFill="1" applyBorder="1" applyAlignment="1">
      <alignment wrapText="1"/>
    </xf>
    <xf numFmtId="49" fontId="5" fillId="0" borderId="0" xfId="0" applyNumberFormat="1" applyFont="1" applyFill="1" applyBorder="1" applyAlignment="1">
      <alignment horizontal="center" vertical="top" wrapText="1"/>
    </xf>
    <xf numFmtId="0" fontId="5" fillId="0" borderId="0" xfId="0" applyFont="1" applyFill="1" applyBorder="1" applyAlignment="1">
      <alignment horizontal="left" vertical="top" wrapText="1"/>
    </xf>
    <xf numFmtId="0" fontId="5" fillId="0" borderId="0" xfId="8" applyFont="1" applyFill="1" applyBorder="1" applyAlignment="1">
      <alignment horizontal="left" vertical="top" wrapText="1" shrinkToFit="1"/>
    </xf>
    <xf numFmtId="0" fontId="5" fillId="0" borderId="0" xfId="0" applyFont="1" applyFill="1" applyBorder="1" applyAlignment="1">
      <alignment horizontal="center" vertical="top" wrapText="1"/>
    </xf>
    <xf numFmtId="0" fontId="13" fillId="0" borderId="0" xfId="0" applyFont="1" applyFill="1" applyBorder="1" applyAlignment="1">
      <alignment horizontal="center" vertical="top" wrapText="1"/>
    </xf>
    <xf numFmtId="4" fontId="5" fillId="0" borderId="0" xfId="0" applyNumberFormat="1" applyFont="1" applyFill="1" applyBorder="1"/>
    <xf numFmtId="0" fontId="5" fillId="0" borderId="0" xfId="0" applyFont="1" applyFill="1" applyBorder="1" applyAlignment="1">
      <alignment wrapText="1"/>
    </xf>
    <xf numFmtId="0" fontId="5" fillId="0" borderId="0" xfId="0" applyFont="1" applyBorder="1" applyAlignment="1">
      <alignment horizontal="left" vertical="top" wrapText="1"/>
    </xf>
    <xf numFmtId="0" fontId="13" fillId="0" borderId="0" xfId="0" applyFont="1" applyBorder="1" applyAlignment="1">
      <alignment wrapText="1"/>
    </xf>
    <xf numFmtId="4" fontId="33" fillId="0" borderId="0" xfId="0" applyNumberFormat="1" applyFont="1" applyFill="1" applyBorder="1" applyAlignment="1">
      <alignment horizontal="right" vertical="center" wrapText="1"/>
    </xf>
    <xf numFmtId="4" fontId="5" fillId="0" borderId="0" xfId="0" applyNumberFormat="1" applyFont="1" applyFill="1" applyBorder="1" applyAlignment="1">
      <alignment wrapText="1"/>
    </xf>
    <xf numFmtId="4" fontId="5" fillId="0" borderId="0" xfId="0" applyNumberFormat="1" applyFont="1" applyBorder="1" applyAlignment="1">
      <alignment wrapText="1"/>
    </xf>
    <xf numFmtId="0" fontId="5" fillId="0" borderId="0" xfId="0" applyFont="1" applyBorder="1" applyAlignment="1">
      <alignment wrapText="1"/>
    </xf>
    <xf numFmtId="4" fontId="32" fillId="0" borderId="0" xfId="0" applyNumberFormat="1" applyFont="1" applyBorder="1" applyAlignment="1">
      <alignment horizontal="right" vertical="center" wrapText="1"/>
    </xf>
    <xf numFmtId="4" fontId="37" fillId="0" borderId="0" xfId="0" applyNumberFormat="1" applyFont="1" applyBorder="1" applyAlignment="1">
      <alignment horizontal="right" vertical="center" wrapText="1"/>
    </xf>
    <xf numFmtId="4" fontId="37" fillId="0" borderId="0" xfId="0" applyNumberFormat="1" applyFont="1" applyFill="1" applyBorder="1"/>
    <xf numFmtId="0" fontId="14" fillId="0" borderId="0" xfId="0" applyFont="1" applyBorder="1" applyAlignment="1">
      <alignment wrapText="1"/>
    </xf>
    <xf numFmtId="4" fontId="36" fillId="0" borderId="0" xfId="0" applyNumberFormat="1" applyFont="1" applyBorder="1" applyAlignment="1">
      <alignment horizontal="right" vertical="center" wrapText="1"/>
    </xf>
    <xf numFmtId="49" fontId="5" fillId="0" borderId="8" xfId="0" applyNumberFormat="1" applyFont="1" applyFill="1" applyBorder="1" applyAlignment="1">
      <alignment horizontal="center" vertical="top" wrapText="1"/>
    </xf>
    <xf numFmtId="0" fontId="5" fillId="0" borderId="8" xfId="0" applyFont="1" applyFill="1" applyBorder="1" applyAlignment="1">
      <alignment horizontal="center" vertical="top" wrapText="1"/>
    </xf>
    <xf numFmtId="4" fontId="17" fillId="3" borderId="1" xfId="0" applyNumberFormat="1" applyFont="1" applyFill="1" applyBorder="1" applyAlignment="1">
      <alignment horizontal="right"/>
    </xf>
    <xf numFmtId="0" fontId="5" fillId="0" borderId="8" xfId="8" applyFont="1" applyFill="1" applyBorder="1" applyAlignment="1">
      <alignment horizontal="left" vertical="top" wrapText="1" shrinkToFit="1"/>
    </xf>
    <xf numFmtId="0" fontId="5" fillId="0" borderId="8" xfId="0" applyFont="1" applyFill="1" applyBorder="1" applyAlignment="1">
      <alignment horizontal="left" vertical="top" wrapText="1"/>
    </xf>
    <xf numFmtId="3" fontId="5" fillId="0" borderId="1" xfId="0" applyNumberFormat="1" applyFont="1" applyFill="1" applyBorder="1" applyAlignment="1">
      <alignment horizontal="center" vertical="top" wrapText="1"/>
    </xf>
    <xf numFmtId="4" fontId="13" fillId="5" borderId="17" xfId="0" applyNumberFormat="1" applyFont="1" applyFill="1" applyBorder="1" applyAlignment="1">
      <alignment horizontal="right" wrapText="1"/>
    </xf>
    <xf numFmtId="4" fontId="13" fillId="0" borderId="0" xfId="0" applyNumberFormat="1" applyFont="1" applyBorder="1" applyAlignment="1">
      <alignment wrapText="1"/>
    </xf>
    <xf numFmtId="4" fontId="32" fillId="0" borderId="0" xfId="0" applyNumberFormat="1" applyFont="1" applyFill="1" applyBorder="1" applyAlignment="1">
      <alignment horizontal="right" vertical="center" wrapText="1"/>
    </xf>
    <xf numFmtId="4" fontId="5" fillId="0" borderId="3" xfId="0" applyNumberFormat="1" applyFont="1" applyFill="1" applyBorder="1" applyAlignment="1">
      <alignment horizontal="right"/>
    </xf>
    <xf numFmtId="4" fontId="5" fillId="0" borderId="1" xfId="0" applyNumberFormat="1" applyFont="1" applyFill="1" applyBorder="1" applyAlignment="1" applyProtection="1">
      <alignment wrapText="1"/>
    </xf>
    <xf numFmtId="0" fontId="5" fillId="0" borderId="1" xfId="0" applyFont="1" applyFill="1" applyBorder="1" applyAlignment="1">
      <alignment horizontal="right"/>
    </xf>
    <xf numFmtId="4" fontId="23" fillId="0" borderId="1"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 fontId="14" fillId="4" borderId="2" xfId="0" applyNumberFormat="1" applyFont="1" applyFill="1" applyBorder="1" applyAlignment="1">
      <alignment horizontal="center" vertical="top" wrapText="1"/>
    </xf>
    <xf numFmtId="0" fontId="5" fillId="0" borderId="6" xfId="9" applyFont="1" applyFill="1" applyBorder="1" applyAlignment="1">
      <alignment vertical="top" wrapText="1"/>
    </xf>
    <xf numFmtId="0" fontId="5" fillId="0" borderId="6" xfId="0" applyFont="1" applyFill="1" applyBorder="1" applyAlignment="1">
      <alignment vertical="top" wrapText="1"/>
    </xf>
    <xf numFmtId="0" fontId="5" fillId="0" borderId="5" xfId="0" applyFont="1" applyFill="1" applyBorder="1" applyAlignment="1">
      <alignment horizontal="left" vertical="top" wrapText="1"/>
    </xf>
    <xf numFmtId="0" fontId="5" fillId="0" borderId="11" xfId="0" applyFont="1" applyFill="1" applyBorder="1" applyAlignment="1">
      <alignment vertical="top" wrapText="1"/>
    </xf>
    <xf numFmtId="0" fontId="5" fillId="0" borderId="1" xfId="8" applyFont="1" applyFill="1" applyBorder="1" applyAlignment="1">
      <alignment horizontal="left" vertical="top" wrapText="1" shrinkToFit="1"/>
    </xf>
    <xf numFmtId="0" fontId="5" fillId="0" borderId="11" xfId="8" applyFont="1" applyFill="1" applyBorder="1" applyAlignment="1">
      <alignment horizontal="left" vertical="top" wrapText="1" shrinkToFit="1"/>
    </xf>
    <xf numFmtId="0" fontId="28" fillId="0" borderId="17" xfId="0" applyFont="1" applyFill="1" applyBorder="1" applyAlignment="1">
      <alignment horizontal="center" vertical="center" wrapText="1"/>
    </xf>
    <xf numFmtId="49" fontId="5" fillId="5" borderId="1" xfId="0" applyNumberFormat="1" applyFont="1" applyFill="1" applyBorder="1" applyAlignment="1">
      <alignment horizontal="center" vertical="top" wrapText="1"/>
    </xf>
    <xf numFmtId="0" fontId="17" fillId="3" borderId="2" xfId="0" applyFont="1" applyFill="1" applyBorder="1" applyAlignment="1">
      <alignment horizontal="center" vertical="top" wrapTex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3" xfId="8" applyFont="1" applyFill="1" applyBorder="1" applyAlignment="1">
      <alignment horizontal="left" vertical="top" wrapText="1" shrinkToFit="1"/>
    </xf>
    <xf numFmtId="0" fontId="5" fillId="5" borderId="1" xfId="0" applyFont="1" applyFill="1" applyBorder="1" applyAlignment="1">
      <alignment horizontal="left" vertical="top" wrapText="1"/>
    </xf>
    <xf numFmtId="0" fontId="5" fillId="5" borderId="1" xfId="0" applyFont="1" applyFill="1" applyBorder="1" applyAlignment="1">
      <alignment horizontal="center" vertical="top" wrapText="1"/>
    </xf>
    <xf numFmtId="49" fontId="5" fillId="0" borderId="1" xfId="0" applyNumberFormat="1" applyFont="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49" fontId="5" fillId="0" borderId="3" xfId="0" applyNumberFormat="1" applyFont="1" applyFill="1" applyBorder="1" applyAlignment="1">
      <alignment horizontal="center" vertical="top" wrapText="1"/>
    </xf>
    <xf numFmtId="0" fontId="5" fillId="0" borderId="3" xfId="0" applyFont="1" applyFill="1" applyBorder="1" applyAlignment="1">
      <alignment horizontal="center" vertical="top" wrapText="1"/>
    </xf>
    <xf numFmtId="4" fontId="5" fillId="0" borderId="2" xfId="0" applyNumberFormat="1" applyFont="1" applyFill="1" applyBorder="1" applyAlignment="1">
      <alignment horizontal="right"/>
    </xf>
    <xf numFmtId="49" fontId="5" fillId="5" borderId="2" xfId="0" applyNumberFormat="1" applyFont="1" applyFill="1" applyBorder="1" applyAlignment="1">
      <alignment horizontal="center" vertical="top" wrapText="1"/>
    </xf>
    <xf numFmtId="49" fontId="5" fillId="5" borderId="3" xfId="0" applyNumberFormat="1" applyFont="1" applyFill="1" applyBorder="1" applyAlignment="1">
      <alignment horizontal="center" vertical="top" wrapText="1"/>
    </xf>
    <xf numFmtId="0" fontId="5" fillId="5" borderId="2" xfId="0" applyFont="1" applyFill="1" applyBorder="1" applyAlignment="1">
      <alignment horizontal="left" vertical="top" wrapText="1"/>
    </xf>
    <xf numFmtId="0" fontId="5" fillId="5" borderId="3" xfId="0" applyFont="1" applyFill="1" applyBorder="1" applyAlignment="1">
      <alignment horizontal="left" vertical="top" wrapText="1"/>
    </xf>
    <xf numFmtId="0" fontId="5" fillId="5" borderId="2" xfId="0" applyFont="1" applyFill="1" applyBorder="1" applyAlignment="1">
      <alignment horizontal="center" vertical="top" wrapText="1"/>
    </xf>
    <xf numFmtId="0" fontId="5" fillId="5" borderId="3" xfId="0" applyFont="1" applyFill="1" applyBorder="1" applyAlignment="1">
      <alignment horizontal="center" vertical="top" wrapText="1"/>
    </xf>
    <xf numFmtId="4" fontId="5" fillId="0" borderId="1" xfId="0" applyNumberFormat="1" applyFont="1" applyFill="1" applyBorder="1" applyAlignment="1">
      <alignment horizontal="right"/>
    </xf>
    <xf numFmtId="0" fontId="5" fillId="5" borderId="8" xfId="0" applyFont="1" applyFill="1" applyBorder="1" applyAlignment="1">
      <alignment horizontal="left" vertical="top" wrapText="1"/>
    </xf>
    <xf numFmtId="0" fontId="5" fillId="0" borderId="8" xfId="8" applyFont="1" applyFill="1" applyBorder="1" applyAlignment="1">
      <alignment horizontal="left" vertical="top" wrapText="1" shrinkToFit="1"/>
    </xf>
    <xf numFmtId="0" fontId="5" fillId="0" borderId="8" xfId="0" applyFont="1" applyFill="1" applyBorder="1" applyAlignment="1">
      <alignment horizontal="left" vertical="top" wrapText="1"/>
    </xf>
    <xf numFmtId="0" fontId="13" fillId="5" borderId="2" xfId="0" applyFont="1" applyFill="1" applyBorder="1" applyAlignment="1">
      <alignment horizontal="center" vertical="top" wrapText="1"/>
    </xf>
    <xf numFmtId="49" fontId="13" fillId="5" borderId="2" xfId="0" applyNumberFormat="1" applyFont="1" applyFill="1" applyBorder="1" applyAlignment="1">
      <alignment horizontal="center" vertical="top" wrapText="1"/>
    </xf>
    <xf numFmtId="3" fontId="17" fillId="3" borderId="2" xfId="0" applyNumberFormat="1" applyFont="1" applyFill="1" applyBorder="1" applyAlignment="1">
      <alignment horizontal="center" vertical="top" wrapText="1"/>
    </xf>
    <xf numFmtId="0" fontId="28" fillId="0" borderId="17" xfId="0" applyFont="1" applyFill="1" applyBorder="1" applyAlignment="1">
      <alignment horizontal="left" wrapText="1"/>
    </xf>
    <xf numFmtId="2" fontId="5" fillId="0" borderId="1" xfId="0" applyNumberFormat="1" applyFont="1" applyFill="1" applyBorder="1"/>
    <xf numFmtId="0" fontId="5" fillId="0" borderId="1" xfId="0" applyFont="1" applyBorder="1" applyAlignment="1">
      <alignment horizontal="center" vertical="center" wrapText="1"/>
    </xf>
    <xf numFmtId="0" fontId="0" fillId="0" borderId="0" xfId="0" applyAlignment="1">
      <alignment horizontal="left"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8" fillId="0" borderId="12"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9" fillId="0" borderId="18" xfId="0" applyFont="1" applyFill="1" applyBorder="1" applyAlignment="1">
      <alignment horizontal="justify" vertical="center" wrapText="1"/>
    </xf>
    <xf numFmtId="0" fontId="29" fillId="0" borderId="19" xfId="0" applyFont="1" applyFill="1" applyBorder="1" applyAlignment="1">
      <alignment horizontal="justify" vertical="center" wrapText="1"/>
    </xf>
    <xf numFmtId="0" fontId="29" fillId="0" borderId="20" xfId="0" applyFont="1" applyFill="1" applyBorder="1" applyAlignment="1">
      <alignment horizontal="justify" vertical="center" wrapText="1"/>
    </xf>
    <xf numFmtId="0" fontId="29" fillId="0" borderId="21" xfId="0" applyFont="1" applyFill="1" applyBorder="1" applyAlignment="1">
      <alignment horizontal="justify" vertical="center" wrapText="1"/>
    </xf>
    <xf numFmtId="0" fontId="29" fillId="0" borderId="22" xfId="0" applyFont="1" applyFill="1" applyBorder="1" applyAlignment="1">
      <alignment horizontal="justify" vertical="center" wrapText="1"/>
    </xf>
    <xf numFmtId="0" fontId="29" fillId="0" borderId="17" xfId="0" applyFont="1" applyFill="1" applyBorder="1" applyAlignment="1">
      <alignment horizontal="justify" vertical="center" wrapText="1"/>
    </xf>
    <xf numFmtId="0" fontId="28" fillId="0" borderId="12"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2" xfId="0" applyFont="1" applyBorder="1" applyAlignment="1">
      <alignment horizontal="left" vertical="center" wrapText="1"/>
    </xf>
    <xf numFmtId="0" fontId="28" fillId="0" borderId="23" xfId="0" applyFont="1" applyBorder="1" applyAlignment="1">
      <alignment horizontal="left" vertical="center" wrapText="1"/>
    </xf>
    <xf numFmtId="0" fontId="28" fillId="0" borderId="16" xfId="0" applyFont="1" applyBorder="1" applyAlignment="1">
      <alignment horizontal="left" vertical="center" wrapText="1"/>
    </xf>
    <xf numFmtId="0" fontId="28" fillId="0" borderId="12" xfId="0" applyFont="1" applyBorder="1" applyAlignment="1">
      <alignment vertical="center" wrapText="1"/>
    </xf>
    <xf numFmtId="0" fontId="28" fillId="0" borderId="23" xfId="0" applyFont="1" applyBorder="1" applyAlignment="1">
      <alignment vertical="center" wrapText="1"/>
    </xf>
    <xf numFmtId="0" fontId="28" fillId="0" borderId="16" xfId="0" applyFont="1" applyBorder="1" applyAlignment="1">
      <alignment vertical="center" wrapText="1"/>
    </xf>
    <xf numFmtId="0" fontId="29" fillId="0" borderId="0" xfId="0" applyFont="1" applyAlignment="1">
      <alignment horizontal="center" vertical="center"/>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15" xfId="0" applyFont="1" applyFill="1" applyBorder="1" applyAlignment="1">
      <alignment horizontal="center" vertical="center" wrapText="1"/>
    </xf>
    <xf numFmtId="49" fontId="5" fillId="0" borderId="2" xfId="0" applyNumberFormat="1" applyFont="1" applyBorder="1" applyAlignment="1">
      <alignment horizontal="center" vertical="top" wrapText="1"/>
    </xf>
    <xf numFmtId="49" fontId="5" fillId="0" borderId="3" xfId="0" applyNumberFormat="1" applyFont="1" applyBorder="1" applyAlignment="1">
      <alignment horizontal="center"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2" xfId="8" applyFont="1" applyBorder="1" applyAlignment="1">
      <alignment horizontal="left" vertical="top" wrapText="1" shrinkToFit="1"/>
    </xf>
    <xf numFmtId="0" fontId="5" fillId="0" borderId="3" xfId="8" applyFont="1" applyBorder="1" applyAlignment="1">
      <alignment horizontal="left" vertical="top" wrapText="1" shrinkToFit="1"/>
    </xf>
    <xf numFmtId="4" fontId="5" fillId="0" borderId="2" xfId="0" applyNumberFormat="1" applyFont="1" applyBorder="1" applyAlignment="1">
      <alignment horizontal="left"/>
    </xf>
    <xf numFmtId="4" fontId="5" fillId="0" borderId="3" xfId="0" applyNumberFormat="1" applyFont="1" applyBorder="1" applyAlignment="1">
      <alignment horizontal="left"/>
    </xf>
    <xf numFmtId="4" fontId="5" fillId="0" borderId="2" xfId="0" applyNumberFormat="1" applyFont="1" applyFill="1" applyBorder="1" applyAlignment="1">
      <alignment horizontal="right"/>
    </xf>
    <xf numFmtId="4" fontId="5" fillId="0" borderId="3" xfId="0" applyNumberFormat="1" applyFont="1" applyFill="1" applyBorder="1" applyAlignment="1">
      <alignment horizontal="right"/>
    </xf>
    <xf numFmtId="0" fontId="14" fillId="4" borderId="1" xfId="0" applyFont="1" applyFill="1" applyBorder="1" applyAlignment="1">
      <alignment horizontal="center" vertical="top" wrapText="1"/>
    </xf>
    <xf numFmtId="0" fontId="14" fillId="4" borderId="2" xfId="0" applyFont="1" applyFill="1" applyBorder="1" applyAlignment="1">
      <alignment horizontal="center" vertical="top" wrapText="1"/>
    </xf>
    <xf numFmtId="0" fontId="14" fillId="4" borderId="8" xfId="0" applyFont="1" applyFill="1" applyBorder="1" applyAlignment="1">
      <alignment horizontal="center" vertical="top" wrapText="1"/>
    </xf>
    <xf numFmtId="17" fontId="14" fillId="4" borderId="1" xfId="0" applyNumberFormat="1" applyFont="1" applyFill="1" applyBorder="1" applyAlignment="1">
      <alignment horizontal="center" vertical="top" wrapText="1"/>
    </xf>
    <xf numFmtId="49" fontId="14" fillId="4" borderId="2" xfId="0" applyNumberFormat="1" applyFont="1" applyFill="1" applyBorder="1" applyAlignment="1">
      <alignment horizontal="center" vertical="top" wrapText="1"/>
    </xf>
    <xf numFmtId="49" fontId="14" fillId="4" borderId="8" xfId="0" applyNumberFormat="1" applyFont="1" applyFill="1" applyBorder="1" applyAlignment="1">
      <alignment horizontal="center" vertical="top" wrapText="1"/>
    </xf>
    <xf numFmtId="49" fontId="14" fillId="4" borderId="3" xfId="0" applyNumberFormat="1" applyFont="1" applyFill="1" applyBorder="1" applyAlignment="1">
      <alignment horizontal="center" vertical="top" wrapText="1"/>
    </xf>
    <xf numFmtId="0" fontId="5" fillId="5" borderId="2" xfId="0" applyFont="1" applyFill="1" applyBorder="1" applyAlignment="1">
      <alignment horizontal="left" vertical="top" wrapText="1"/>
    </xf>
    <xf numFmtId="0" fontId="5" fillId="5" borderId="3" xfId="0" applyFont="1" applyFill="1" applyBorder="1" applyAlignment="1">
      <alignment horizontal="left" vertical="top" wrapText="1"/>
    </xf>
    <xf numFmtId="0" fontId="5" fillId="5" borderId="2" xfId="0" applyFont="1" applyFill="1" applyBorder="1" applyAlignment="1">
      <alignment horizontal="center" vertical="top" wrapText="1"/>
    </xf>
    <xf numFmtId="0" fontId="5" fillId="5" borderId="3" xfId="0" applyFont="1" applyFill="1" applyBorder="1" applyAlignment="1">
      <alignment horizontal="center" vertical="top" wrapText="1"/>
    </xf>
    <xf numFmtId="49" fontId="5" fillId="5" borderId="2" xfId="0" applyNumberFormat="1" applyFont="1" applyFill="1" applyBorder="1" applyAlignment="1">
      <alignment horizontal="center" vertical="top" wrapText="1"/>
    </xf>
    <xf numFmtId="49" fontId="5" fillId="5" borderId="3" xfId="0" applyNumberFormat="1" applyFont="1" applyFill="1" applyBorder="1" applyAlignment="1">
      <alignment horizontal="center" vertical="top" wrapText="1"/>
    </xf>
    <xf numFmtId="0" fontId="5" fillId="0" borderId="2" xfId="8" applyFont="1" applyFill="1" applyBorder="1" applyAlignment="1">
      <alignment horizontal="left" vertical="top" wrapText="1" shrinkToFit="1"/>
    </xf>
    <xf numFmtId="0" fontId="5" fillId="0" borderId="3" xfId="8" applyFont="1" applyFill="1" applyBorder="1" applyAlignment="1">
      <alignment horizontal="left" vertical="top" wrapText="1" shrinkToFi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1" xfId="0" applyFont="1" applyBorder="1" applyAlignment="1">
      <alignment horizontal="center" vertical="top" wrapText="1"/>
    </xf>
    <xf numFmtId="49" fontId="5" fillId="0" borderId="1" xfId="0" applyNumberFormat="1" applyFont="1" applyBorder="1" applyAlignment="1">
      <alignment horizontal="center" vertical="top" wrapText="1"/>
    </xf>
    <xf numFmtId="0" fontId="14" fillId="4" borderId="3" xfId="0" applyFont="1" applyFill="1" applyBorder="1" applyAlignment="1">
      <alignment horizontal="center" vertical="top" wrapText="1"/>
    </xf>
    <xf numFmtId="0" fontId="14" fillId="4" borderId="2" xfId="8" applyFont="1" applyFill="1" applyBorder="1" applyAlignment="1">
      <alignment horizontal="left" vertical="top" wrapText="1" shrinkToFit="1"/>
    </xf>
    <xf numFmtId="0" fontId="14" fillId="4" borderId="8" xfId="8" applyFont="1" applyFill="1" applyBorder="1" applyAlignment="1">
      <alignment horizontal="left" vertical="top" wrapText="1" shrinkToFit="1"/>
    </xf>
    <xf numFmtId="0" fontId="14" fillId="4" borderId="3" xfId="8" applyFont="1" applyFill="1" applyBorder="1" applyAlignment="1">
      <alignment horizontal="left" vertical="top" wrapText="1" shrinkToFit="1"/>
    </xf>
    <xf numFmtId="0" fontId="20" fillId="4" borderId="2" xfId="0" applyFont="1" applyFill="1" applyBorder="1" applyAlignment="1">
      <alignment horizontal="left" vertical="top" wrapText="1"/>
    </xf>
    <xf numFmtId="0" fontId="20" fillId="4" borderId="8" xfId="0" applyFont="1" applyFill="1" applyBorder="1" applyAlignment="1">
      <alignment horizontal="left" vertical="top" wrapText="1"/>
    </xf>
    <xf numFmtId="0" fontId="20" fillId="4" borderId="3" xfId="0" applyFont="1" applyFill="1" applyBorder="1" applyAlignment="1">
      <alignment horizontal="left" vertical="top" wrapText="1"/>
    </xf>
    <xf numFmtId="49" fontId="14" fillId="4" borderId="1" xfId="0" applyNumberFormat="1" applyFont="1" applyFill="1" applyBorder="1" applyAlignment="1">
      <alignment horizontal="center" vertical="top" wrapText="1"/>
    </xf>
    <xf numFmtId="0" fontId="13" fillId="4" borderId="2" xfId="0" applyFont="1" applyFill="1" applyBorder="1" applyAlignment="1">
      <alignment horizontal="center" vertical="top" wrapText="1"/>
    </xf>
    <xf numFmtId="0" fontId="13" fillId="4" borderId="8" xfId="0" applyFont="1" applyFill="1" applyBorder="1" applyAlignment="1">
      <alignment horizontal="center" vertical="top" wrapText="1"/>
    </xf>
    <xf numFmtId="0" fontId="13" fillId="4" borderId="3" xfId="0" applyFont="1" applyFill="1" applyBorder="1" applyAlignment="1">
      <alignment horizontal="center" vertical="top" wrapText="1"/>
    </xf>
    <xf numFmtId="3" fontId="5" fillId="0" borderId="2" xfId="0" applyNumberFormat="1" applyFont="1" applyFill="1" applyBorder="1" applyAlignment="1">
      <alignment horizontal="center" vertical="top" wrapText="1"/>
    </xf>
    <xf numFmtId="3" fontId="5" fillId="0" borderId="8" xfId="0" applyNumberFormat="1" applyFont="1" applyFill="1" applyBorder="1" applyAlignment="1">
      <alignment horizontal="center" vertical="top" wrapText="1"/>
    </xf>
    <xf numFmtId="3" fontId="5" fillId="0" borderId="3" xfId="0" applyNumberFormat="1" applyFont="1" applyFill="1" applyBorder="1" applyAlignment="1">
      <alignment horizontal="center" vertical="top" wrapText="1"/>
    </xf>
    <xf numFmtId="3" fontId="14" fillId="4" borderId="2" xfId="0" applyNumberFormat="1" applyFont="1" applyFill="1" applyBorder="1" applyAlignment="1">
      <alignment horizontal="center" vertical="top" wrapText="1"/>
    </xf>
    <xf numFmtId="3" fontId="14" fillId="4" borderId="8" xfId="0" applyNumberFormat="1" applyFont="1" applyFill="1" applyBorder="1" applyAlignment="1">
      <alignment horizontal="center" vertical="top" wrapText="1"/>
    </xf>
    <xf numFmtId="3" fontId="14" fillId="4" borderId="3" xfId="0" applyNumberFormat="1"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8"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3" fontId="14" fillId="4" borderId="2" xfId="0" applyNumberFormat="1" applyFont="1" applyFill="1" applyBorder="1" applyAlignment="1">
      <alignment horizontal="center" vertical="top"/>
    </xf>
    <xf numFmtId="3" fontId="14" fillId="4" borderId="8" xfId="0" applyNumberFormat="1" applyFont="1" applyFill="1" applyBorder="1" applyAlignment="1">
      <alignment horizontal="center" vertical="top"/>
    </xf>
    <xf numFmtId="3" fontId="14" fillId="4" borderId="3" xfId="0" applyNumberFormat="1" applyFont="1" applyFill="1" applyBorder="1" applyAlignment="1">
      <alignment horizontal="center" vertical="top"/>
    </xf>
    <xf numFmtId="0" fontId="13" fillId="0" borderId="0" xfId="0" applyFont="1" applyAlignment="1">
      <alignment horizontal="left" wrapText="1"/>
    </xf>
    <xf numFmtId="0" fontId="14" fillId="4" borderId="2" xfId="0" applyFont="1" applyFill="1" applyBorder="1" applyAlignment="1">
      <alignment horizontal="left" vertical="top" wrapText="1"/>
    </xf>
    <xf numFmtId="0" fontId="14" fillId="4" borderId="8" xfId="0" applyFont="1" applyFill="1" applyBorder="1" applyAlignment="1">
      <alignment horizontal="left" vertical="top" wrapText="1"/>
    </xf>
    <xf numFmtId="0" fontId="14" fillId="4" borderId="3" xfId="0" applyFont="1" applyFill="1" applyBorder="1" applyAlignment="1">
      <alignment horizontal="left" vertical="top"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8" xfId="0" applyNumberFormat="1" applyFont="1" applyBorder="1" applyAlignment="1">
      <alignment horizontal="center"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167" fontId="13" fillId="0" borderId="0" xfId="0" applyNumberFormat="1" applyFont="1" applyAlignment="1">
      <alignment horizontal="right" vertical="top" wrapText="1"/>
    </xf>
    <xf numFmtId="167" fontId="13" fillId="0" borderId="0" xfId="0" applyNumberFormat="1" applyFont="1" applyAlignment="1">
      <alignment horizontal="right" vertical="top"/>
    </xf>
    <xf numFmtId="0" fontId="12" fillId="0" borderId="0" xfId="0" applyFont="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167" fontId="5" fillId="0" borderId="5" xfId="0" applyNumberFormat="1" applyFont="1" applyBorder="1" applyAlignment="1">
      <alignment horizontal="center" vertical="center"/>
    </xf>
    <xf numFmtId="167" fontId="5" fillId="0" borderId="9" xfId="0" applyNumberFormat="1" applyFont="1" applyBorder="1" applyAlignment="1">
      <alignment horizontal="center" vertical="center"/>
    </xf>
    <xf numFmtId="167" fontId="5" fillId="0" borderId="6" xfId="0" applyNumberFormat="1" applyFont="1" applyBorder="1" applyAlignment="1">
      <alignment horizontal="center" vertical="center"/>
    </xf>
    <xf numFmtId="1" fontId="5" fillId="0" borderId="2" xfId="0" applyNumberFormat="1" applyFont="1" applyBorder="1" applyAlignment="1">
      <alignment horizontal="center" vertical="center" wrapText="1"/>
    </xf>
    <xf numFmtId="1" fontId="5" fillId="0" borderId="2" xfId="0" applyNumberFormat="1" applyFont="1"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5"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center" vertical="top" wrapText="1"/>
    </xf>
    <xf numFmtId="0" fontId="5" fillId="0" borderId="8" xfId="0" applyFont="1" applyFill="1" applyBorder="1" applyAlignment="1">
      <alignment horizontal="center" vertical="top" wrapText="1"/>
    </xf>
    <xf numFmtId="0" fontId="5" fillId="0" borderId="3" xfId="0" applyFont="1" applyFill="1" applyBorder="1" applyAlignment="1">
      <alignment horizontal="center" vertical="top" wrapText="1"/>
    </xf>
    <xf numFmtId="0" fontId="31" fillId="4" borderId="2" xfId="8" applyFont="1" applyFill="1" applyBorder="1" applyAlignment="1">
      <alignment horizontal="left" vertical="top" wrapText="1" shrinkToFit="1"/>
    </xf>
    <xf numFmtId="0" fontId="31" fillId="4" borderId="8" xfId="8" applyFont="1" applyFill="1" applyBorder="1" applyAlignment="1">
      <alignment horizontal="left" vertical="top" wrapText="1" shrinkToFit="1"/>
    </xf>
    <xf numFmtId="0" fontId="31" fillId="4" borderId="3" xfId="8" applyFont="1" applyFill="1" applyBorder="1" applyAlignment="1">
      <alignment horizontal="left" vertical="top" wrapText="1" shrinkToFit="1"/>
    </xf>
    <xf numFmtId="0" fontId="5" fillId="5" borderId="1" xfId="0" applyFont="1" applyFill="1" applyBorder="1" applyAlignment="1">
      <alignment horizontal="left" vertical="top" wrapText="1"/>
    </xf>
    <xf numFmtId="0" fontId="5" fillId="5" borderId="1" xfId="0" applyFont="1" applyFill="1" applyBorder="1" applyAlignment="1">
      <alignment horizontal="center" vertical="top" wrapText="1"/>
    </xf>
    <xf numFmtId="49" fontId="5" fillId="5" borderId="1" xfId="0" applyNumberFormat="1" applyFont="1" applyFill="1" applyBorder="1" applyAlignment="1">
      <alignment horizontal="center" vertical="top" wrapText="1"/>
    </xf>
    <xf numFmtId="49" fontId="13" fillId="4" borderId="2" xfId="0" applyNumberFormat="1" applyFont="1" applyFill="1" applyBorder="1" applyAlignment="1">
      <alignment horizontal="center" vertical="top" wrapText="1"/>
    </xf>
    <xf numFmtId="49" fontId="13" fillId="4" borderId="8" xfId="0" applyNumberFormat="1" applyFont="1" applyFill="1" applyBorder="1" applyAlignment="1">
      <alignment horizontal="center" vertical="top" wrapText="1"/>
    </xf>
    <xf numFmtId="49" fontId="13" fillId="4" borderId="3" xfId="0" applyNumberFormat="1" applyFont="1" applyFill="1" applyBorder="1" applyAlignment="1">
      <alignment horizontal="center" vertical="top" wrapText="1"/>
    </xf>
    <xf numFmtId="49" fontId="17" fillId="3" borderId="2" xfId="0" applyNumberFormat="1" applyFont="1" applyFill="1" applyBorder="1" applyAlignment="1">
      <alignment horizontal="center" vertical="top" wrapText="1"/>
    </xf>
    <xf numFmtId="49" fontId="17" fillId="3" borderId="8" xfId="0" applyNumberFormat="1" applyFont="1" applyFill="1" applyBorder="1" applyAlignment="1">
      <alignment horizontal="center" vertical="top" wrapText="1"/>
    </xf>
    <xf numFmtId="0" fontId="17" fillId="3" borderId="2" xfId="0" applyFont="1" applyFill="1" applyBorder="1" applyAlignment="1">
      <alignment horizontal="center" vertical="top" wrapText="1"/>
    </xf>
    <xf numFmtId="0" fontId="17" fillId="3" borderId="8" xfId="0" applyFont="1" applyFill="1" applyBorder="1" applyAlignment="1">
      <alignment horizontal="center" vertical="top" wrapText="1"/>
    </xf>
    <xf numFmtId="0" fontId="17" fillId="3" borderId="2" xfId="0" applyFont="1" applyFill="1" applyBorder="1" applyAlignment="1">
      <alignment horizontal="left" vertical="top" wrapText="1"/>
    </xf>
    <xf numFmtId="0" fontId="17" fillId="3" borderId="8" xfId="0" applyFont="1" applyFill="1" applyBorder="1" applyAlignment="1">
      <alignment horizontal="left" vertical="top" wrapText="1"/>
    </xf>
    <xf numFmtId="0" fontId="14" fillId="4" borderId="2" xfId="16" applyFont="1" applyFill="1" applyBorder="1" applyAlignment="1">
      <alignment horizontal="left" vertical="top" wrapText="1" shrinkToFit="1"/>
    </xf>
    <xf numFmtId="0" fontId="14" fillId="4" borderId="8" xfId="16" applyFont="1" applyFill="1" applyBorder="1" applyAlignment="1">
      <alignment horizontal="left" vertical="top" wrapText="1" shrinkToFit="1"/>
    </xf>
    <xf numFmtId="0" fontId="14" fillId="4" borderId="3" xfId="16" applyFont="1" applyFill="1" applyBorder="1" applyAlignment="1">
      <alignment horizontal="left" vertical="top" wrapText="1" shrinkToFit="1"/>
    </xf>
    <xf numFmtId="0" fontId="5" fillId="0" borderId="2" xfId="16" applyFont="1" applyBorder="1" applyAlignment="1">
      <alignment horizontal="left" vertical="top" wrapText="1" shrinkToFit="1"/>
    </xf>
    <xf numFmtId="0" fontId="5" fillId="0" borderId="3" xfId="16" applyFont="1" applyBorder="1" applyAlignment="1">
      <alignment horizontal="left" vertical="top" wrapText="1" shrinkToFit="1"/>
    </xf>
    <xf numFmtId="0" fontId="5" fillId="5" borderId="2" xfId="16" applyFont="1" applyFill="1" applyBorder="1" applyAlignment="1">
      <alignment horizontal="left" vertical="top" wrapText="1" shrinkToFit="1"/>
    </xf>
    <xf numFmtId="0" fontId="5" fillId="5" borderId="3" xfId="16" applyFont="1" applyFill="1" applyBorder="1" applyAlignment="1">
      <alignment horizontal="left" vertical="top" wrapText="1" shrinkToFit="1"/>
    </xf>
    <xf numFmtId="0" fontId="5" fillId="0" borderId="8" xfId="0" applyFont="1" applyBorder="1" applyAlignment="1">
      <alignment horizontal="left" vertical="top" wrapText="1"/>
    </xf>
    <xf numFmtId="0" fontId="5" fillId="0" borderId="8" xfId="0" applyFont="1" applyBorder="1" applyAlignment="1">
      <alignment horizontal="center" vertical="top" wrapText="1"/>
    </xf>
    <xf numFmtId="4" fontId="17" fillId="3" borderId="1" xfId="0" applyNumberFormat="1" applyFont="1" applyFill="1" applyBorder="1" applyAlignment="1">
      <alignment horizontal="left"/>
    </xf>
    <xf numFmtId="4" fontId="17" fillId="3" borderId="1" xfId="0" applyNumberFormat="1" applyFont="1" applyFill="1" applyBorder="1" applyAlignment="1">
      <alignment horizontal="right"/>
    </xf>
    <xf numFmtId="0" fontId="5" fillId="0" borderId="8" xfId="8" applyFont="1" applyFill="1" applyBorder="1" applyAlignment="1">
      <alignment horizontal="left" vertical="top" wrapText="1" shrinkToFit="1"/>
    </xf>
    <xf numFmtId="0" fontId="5" fillId="0" borderId="8" xfId="0" applyFont="1" applyFill="1" applyBorder="1" applyAlignment="1">
      <alignment horizontal="left" vertical="top" wrapText="1"/>
    </xf>
    <xf numFmtId="0" fontId="5" fillId="0" borderId="2" xfId="16" applyFont="1" applyFill="1" applyBorder="1" applyAlignment="1">
      <alignment horizontal="left" vertical="top" wrapText="1" shrinkToFit="1"/>
    </xf>
    <xf numFmtId="0" fontId="5" fillId="0" borderId="3" xfId="16" applyFont="1" applyFill="1" applyBorder="1" applyAlignment="1">
      <alignment horizontal="left" vertical="top" wrapText="1" shrinkToFit="1"/>
    </xf>
    <xf numFmtId="49" fontId="5" fillId="5" borderId="8" xfId="0" applyNumberFormat="1" applyFont="1" applyFill="1" applyBorder="1" applyAlignment="1">
      <alignment horizontal="center" vertical="top" wrapText="1"/>
    </xf>
    <xf numFmtId="0" fontId="5" fillId="5" borderId="8" xfId="0" applyFont="1" applyFill="1" applyBorder="1" applyAlignment="1">
      <alignment horizontal="left" vertical="top" wrapText="1"/>
    </xf>
    <xf numFmtId="0" fontId="5" fillId="5" borderId="8" xfId="0" applyFont="1" applyFill="1" applyBorder="1" applyAlignment="1">
      <alignment horizontal="center" vertical="top" wrapText="1"/>
    </xf>
    <xf numFmtId="0" fontId="5" fillId="0" borderId="1" xfId="16" applyFont="1" applyFill="1" applyBorder="1" applyAlignment="1">
      <alignment horizontal="left" vertical="top" wrapText="1" shrinkToFit="1"/>
    </xf>
    <xf numFmtId="0" fontId="17" fillId="3" borderId="3" xfId="0" applyFont="1" applyFill="1" applyBorder="1" applyAlignment="1">
      <alignment horizontal="center" vertical="top" wrapText="1"/>
    </xf>
    <xf numFmtId="49" fontId="5" fillId="0" borderId="11"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3" fontId="5" fillId="0" borderId="2" xfId="0" applyNumberFormat="1" applyFont="1" applyBorder="1" applyAlignment="1">
      <alignment horizontal="center" vertical="top" wrapText="1"/>
    </xf>
    <xf numFmtId="3" fontId="5" fillId="0" borderId="3" xfId="0" applyNumberFormat="1" applyFont="1" applyBorder="1" applyAlignment="1">
      <alignment horizontal="center" vertical="top" wrapText="1"/>
    </xf>
    <xf numFmtId="49" fontId="17" fillId="4" borderId="2" xfId="0" applyNumberFormat="1" applyFont="1" applyFill="1" applyBorder="1" applyAlignment="1">
      <alignment horizontal="center" vertical="top" wrapText="1"/>
    </xf>
    <xf numFmtId="49" fontId="17" fillId="4" borderId="8" xfId="0" applyNumberFormat="1" applyFont="1" applyFill="1" applyBorder="1" applyAlignment="1">
      <alignment horizontal="center" vertical="top" wrapText="1"/>
    </xf>
    <xf numFmtId="49" fontId="17" fillId="4" borderId="3" xfId="0" applyNumberFormat="1" applyFont="1" applyFill="1" applyBorder="1" applyAlignment="1">
      <alignment horizontal="center" vertical="top" wrapText="1"/>
    </xf>
    <xf numFmtId="4" fontId="5" fillId="0" borderId="1" xfId="0" applyNumberFormat="1" applyFont="1" applyFill="1" applyBorder="1" applyAlignment="1">
      <alignment horizontal="right"/>
    </xf>
    <xf numFmtId="4" fontId="5" fillId="0" borderId="1" xfId="0" applyNumberFormat="1" applyFont="1" applyFill="1" applyBorder="1" applyAlignment="1">
      <alignment horizontal="left"/>
    </xf>
    <xf numFmtId="49" fontId="17" fillId="4" borderId="1" xfId="0" applyNumberFormat="1" applyFont="1" applyFill="1" applyBorder="1" applyAlignment="1">
      <alignment horizontal="center" vertical="top" wrapText="1"/>
    </xf>
    <xf numFmtId="0" fontId="14" fillId="4" borderId="2" xfId="0" applyNumberFormat="1" applyFont="1" applyFill="1" applyBorder="1" applyAlignment="1">
      <alignment horizontal="center" vertical="top" wrapText="1"/>
    </xf>
    <xf numFmtId="0" fontId="14" fillId="4" borderId="3" xfId="0" applyNumberFormat="1" applyFont="1" applyFill="1" applyBorder="1" applyAlignment="1">
      <alignment horizontal="center" vertical="top" wrapText="1"/>
    </xf>
    <xf numFmtId="4" fontId="13" fillId="0" borderId="0" xfId="0" applyNumberFormat="1" applyFont="1" applyAlignment="1">
      <alignment horizontal="right" vertical="top" wrapText="1"/>
    </xf>
    <xf numFmtId="4" fontId="13" fillId="0" borderId="0" xfId="0" applyNumberFormat="1" applyFont="1" applyAlignment="1">
      <alignment horizontal="right" vertical="top"/>
    </xf>
    <xf numFmtId="4" fontId="5" fillId="0" borderId="1" xfId="0" applyNumberFormat="1" applyFont="1" applyBorder="1" applyAlignment="1">
      <alignment horizontal="center" vertical="center"/>
    </xf>
    <xf numFmtId="1"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wrapText="1"/>
    </xf>
    <xf numFmtId="49" fontId="17" fillId="3" borderId="3" xfId="0" applyNumberFormat="1" applyFont="1" applyFill="1" applyBorder="1" applyAlignment="1">
      <alignment horizontal="center" vertical="top" wrapText="1"/>
    </xf>
    <xf numFmtId="0" fontId="17" fillId="3" borderId="2" xfId="8" applyFont="1" applyFill="1" applyBorder="1" applyAlignment="1">
      <alignment horizontal="left" vertical="top" wrapText="1" shrinkToFit="1"/>
    </xf>
    <xf numFmtId="0" fontId="17" fillId="3" borderId="8" xfId="8" applyFont="1" applyFill="1" applyBorder="1" applyAlignment="1">
      <alignment horizontal="left" vertical="top" wrapText="1" shrinkToFit="1"/>
    </xf>
    <xf numFmtId="0" fontId="17" fillId="3" borderId="3" xfId="8" applyFont="1" applyFill="1" applyBorder="1" applyAlignment="1">
      <alignment horizontal="left" vertical="top" wrapText="1" shrinkToFit="1"/>
    </xf>
    <xf numFmtId="49" fontId="16" fillId="4" borderId="2" xfId="0" applyNumberFormat="1" applyFont="1" applyFill="1" applyBorder="1" applyAlignment="1">
      <alignment horizontal="center" vertical="top" wrapText="1"/>
    </xf>
    <xf numFmtId="49" fontId="16" fillId="4" borderId="8" xfId="0" applyNumberFormat="1" applyFont="1" applyFill="1" applyBorder="1" applyAlignment="1">
      <alignment horizontal="center" vertical="top" wrapText="1"/>
    </xf>
    <xf numFmtId="49" fontId="16" fillId="4" borderId="3" xfId="0" applyNumberFormat="1" applyFont="1" applyFill="1" applyBorder="1" applyAlignment="1">
      <alignment horizontal="center" vertical="top" wrapText="1"/>
    </xf>
    <xf numFmtId="0" fontId="16" fillId="4" borderId="2"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3" xfId="0" applyFont="1" applyFill="1" applyBorder="1" applyAlignment="1">
      <alignment horizontal="center" vertical="top" wrapText="1"/>
    </xf>
    <xf numFmtId="0" fontId="16" fillId="4" borderId="2" xfId="8" applyFont="1" applyFill="1" applyBorder="1" applyAlignment="1">
      <alignment horizontal="left" vertical="top" wrapText="1" shrinkToFit="1"/>
    </xf>
    <xf numFmtId="0" fontId="16" fillId="4" borderId="8" xfId="8" applyFont="1" applyFill="1" applyBorder="1" applyAlignment="1">
      <alignment horizontal="left" vertical="top" wrapText="1" shrinkToFit="1"/>
    </xf>
    <xf numFmtId="0" fontId="16" fillId="4" borderId="3" xfId="8" applyFont="1" applyFill="1" applyBorder="1" applyAlignment="1">
      <alignment horizontal="left" vertical="top" wrapText="1" shrinkToFit="1"/>
    </xf>
    <xf numFmtId="0" fontId="25" fillId="4" borderId="2" xfId="0" applyFont="1" applyFill="1" applyBorder="1" applyAlignment="1">
      <alignment horizontal="left" vertical="top" wrapText="1"/>
    </xf>
    <xf numFmtId="0" fontId="25" fillId="4" borderId="8" xfId="0" applyFont="1" applyFill="1" applyBorder="1" applyAlignment="1">
      <alignment horizontal="left" vertical="top" wrapText="1"/>
    </xf>
    <xf numFmtId="0" fontId="25" fillId="4" borderId="3" xfId="0" applyFont="1" applyFill="1" applyBorder="1" applyAlignment="1">
      <alignment horizontal="left" vertical="top" wrapText="1"/>
    </xf>
    <xf numFmtId="49" fontId="28" fillId="4" borderId="2" xfId="0" applyNumberFormat="1" applyFont="1" applyFill="1" applyBorder="1" applyAlignment="1">
      <alignment horizontal="center" vertical="top" wrapText="1"/>
    </xf>
    <xf numFmtId="49" fontId="28" fillId="4" borderId="8" xfId="0" applyNumberFormat="1" applyFont="1" applyFill="1" applyBorder="1" applyAlignment="1">
      <alignment horizontal="center" vertical="top" wrapText="1"/>
    </xf>
    <xf numFmtId="49" fontId="28" fillId="4" borderId="3" xfId="0" applyNumberFormat="1" applyFont="1" applyFill="1" applyBorder="1" applyAlignment="1">
      <alignment horizontal="center" vertical="top" wrapText="1"/>
    </xf>
    <xf numFmtId="3" fontId="16" fillId="4" borderId="2" xfId="0" applyNumberFormat="1" applyFont="1" applyFill="1" applyBorder="1" applyAlignment="1">
      <alignment horizontal="center" vertical="top" wrapText="1"/>
    </xf>
    <xf numFmtId="3" fontId="16" fillId="4" borderId="8" xfId="0" applyNumberFormat="1" applyFont="1" applyFill="1" applyBorder="1" applyAlignment="1">
      <alignment horizontal="center" vertical="top" wrapText="1"/>
    </xf>
    <xf numFmtId="3" fontId="16" fillId="4" borderId="3" xfId="0" applyNumberFormat="1" applyFont="1" applyFill="1" applyBorder="1" applyAlignment="1">
      <alignment horizontal="center" vertical="top" wrapText="1"/>
    </xf>
    <xf numFmtId="0" fontId="23" fillId="0" borderId="2" xfId="8" applyFont="1" applyBorder="1" applyAlignment="1">
      <alignment horizontal="left" vertical="top" wrapText="1" shrinkToFit="1"/>
    </xf>
    <xf numFmtId="0" fontId="23" fillId="0" borderId="3" xfId="8" applyFont="1" applyBorder="1" applyAlignment="1">
      <alignment horizontal="left" vertical="top" wrapText="1" shrinkToFit="1"/>
    </xf>
    <xf numFmtId="0" fontId="23" fillId="0" borderId="2" xfId="0" applyFont="1" applyBorder="1" applyAlignment="1">
      <alignment horizontal="left" vertical="top" wrapText="1"/>
    </xf>
    <xf numFmtId="0" fontId="23" fillId="0" borderId="3" xfId="0" applyFont="1" applyBorder="1" applyAlignment="1">
      <alignment horizontal="left" vertical="top" wrapText="1"/>
    </xf>
    <xf numFmtId="0" fontId="23" fillId="0" borderId="2" xfId="0" applyFont="1" applyBorder="1" applyAlignment="1">
      <alignment horizontal="center" vertical="top" wrapText="1"/>
    </xf>
    <xf numFmtId="0" fontId="23" fillId="0" borderId="3" xfId="0" applyFont="1" applyBorder="1" applyAlignment="1">
      <alignment horizontal="center" vertical="top" wrapText="1"/>
    </xf>
    <xf numFmtId="0" fontId="16" fillId="4" borderId="2" xfId="0" applyFont="1" applyFill="1" applyBorder="1" applyAlignment="1">
      <alignment horizontal="left" vertical="top" wrapText="1"/>
    </xf>
    <xf numFmtId="0" fontId="16" fillId="4" borderId="8" xfId="0" applyFont="1" applyFill="1" applyBorder="1" applyAlignment="1">
      <alignment horizontal="left" vertical="top" wrapText="1"/>
    </xf>
    <xf numFmtId="0" fontId="16" fillId="4" borderId="3" xfId="0" applyFont="1" applyFill="1" applyBorder="1" applyAlignment="1">
      <alignment horizontal="left" vertical="top" wrapText="1"/>
    </xf>
    <xf numFmtId="167" fontId="28" fillId="0" borderId="0" xfId="0" applyNumberFormat="1" applyFont="1" applyAlignment="1">
      <alignment horizontal="right" vertical="top" wrapText="1"/>
    </xf>
    <xf numFmtId="167" fontId="28" fillId="0" borderId="0" xfId="0" applyNumberFormat="1" applyFont="1" applyAlignment="1">
      <alignment horizontal="right" vertical="top"/>
    </xf>
    <xf numFmtId="0" fontId="29" fillId="0" borderId="0" xfId="0" applyFont="1" applyAlignment="1">
      <alignment horizontal="center" vertical="center"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8" xfId="0" applyFont="1" applyBorder="1" applyAlignment="1">
      <alignment horizontal="center" vertical="center" wrapText="1"/>
    </xf>
    <xf numFmtId="0" fontId="30" fillId="0" borderId="3" xfId="0" applyFont="1" applyBorder="1" applyAlignment="1">
      <alignment horizontal="center" vertical="center" wrapText="1"/>
    </xf>
    <xf numFmtId="0" fontId="23" fillId="0" borderId="3" xfId="0" applyFont="1" applyBorder="1" applyAlignment="1">
      <alignment horizontal="center" vertical="center" wrapText="1"/>
    </xf>
    <xf numFmtId="167" fontId="23" fillId="0" borderId="5" xfId="0" applyNumberFormat="1" applyFont="1" applyBorder="1" applyAlignment="1">
      <alignment horizontal="center" vertical="center"/>
    </xf>
    <xf numFmtId="167" fontId="23" fillId="0" borderId="9" xfId="0" applyNumberFormat="1" applyFont="1" applyBorder="1" applyAlignment="1">
      <alignment horizontal="center" vertical="center"/>
    </xf>
    <xf numFmtId="167" fontId="23" fillId="0" borderId="6" xfId="0" applyNumberFormat="1" applyFont="1" applyBorder="1" applyAlignment="1">
      <alignment horizontal="center" vertical="center"/>
    </xf>
    <xf numFmtId="0" fontId="30" fillId="0" borderId="8"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8" xfId="0" applyFont="1" applyBorder="1" applyAlignment="1">
      <alignment horizontal="center" wrapText="1"/>
    </xf>
    <xf numFmtId="0" fontId="30" fillId="0" borderId="3" xfId="0" applyFont="1" applyBorder="1" applyAlignment="1">
      <alignment horizontal="center" wrapText="1"/>
    </xf>
    <xf numFmtId="1" fontId="23" fillId="0" borderId="1" xfId="0" applyNumberFormat="1" applyFont="1" applyBorder="1" applyAlignment="1">
      <alignment horizontal="center" vertical="center"/>
    </xf>
    <xf numFmtId="0" fontId="30" fillId="0" borderId="1" xfId="0" applyFont="1" applyBorder="1" applyAlignment="1">
      <alignment horizontal="center" vertical="center"/>
    </xf>
    <xf numFmtId="1" fontId="23" fillId="0" borderId="1" xfId="0" applyNumberFormat="1" applyFont="1" applyBorder="1" applyAlignment="1">
      <alignment horizontal="center" vertical="center" wrapText="1"/>
    </xf>
    <xf numFmtId="49" fontId="23" fillId="0" borderId="2" xfId="0" applyNumberFormat="1" applyFont="1" applyBorder="1" applyAlignment="1">
      <alignment horizontal="center" vertical="top" wrapText="1"/>
    </xf>
    <xf numFmtId="49" fontId="23" fillId="0" borderId="3" xfId="0" applyNumberFormat="1" applyFont="1" applyBorder="1" applyAlignment="1">
      <alignment horizontal="center" vertical="top" wrapText="1"/>
    </xf>
    <xf numFmtId="49" fontId="18" fillId="3" borderId="2" xfId="0" applyNumberFormat="1" applyFont="1" applyFill="1" applyBorder="1" applyAlignment="1">
      <alignment horizontal="center" vertical="top" wrapText="1"/>
    </xf>
    <xf numFmtId="49" fontId="18" fillId="3" borderId="8" xfId="0" applyNumberFormat="1" applyFont="1" applyFill="1" applyBorder="1" applyAlignment="1">
      <alignment horizontal="center" vertical="top" wrapText="1"/>
    </xf>
    <xf numFmtId="0" fontId="18" fillId="3" borderId="2" xfId="0" applyFont="1" applyFill="1" applyBorder="1" applyAlignment="1">
      <alignment horizontal="center" vertical="top" wrapText="1"/>
    </xf>
    <xf numFmtId="0" fontId="18" fillId="3" borderId="8" xfId="0" applyFont="1" applyFill="1" applyBorder="1" applyAlignment="1">
      <alignment horizontal="center" vertical="top" wrapText="1"/>
    </xf>
    <xf numFmtId="0" fontId="18" fillId="3" borderId="2" xfId="8" applyFont="1" applyFill="1" applyBorder="1" applyAlignment="1">
      <alignment horizontal="left" vertical="top" wrapText="1" shrinkToFit="1"/>
    </xf>
    <xf numFmtId="0" fontId="18" fillId="3" borderId="8" xfId="8" applyFont="1" applyFill="1" applyBorder="1" applyAlignment="1">
      <alignment horizontal="left" vertical="top" wrapText="1" shrinkToFit="1"/>
    </xf>
    <xf numFmtId="167" fontId="5" fillId="0" borderId="1" xfId="0" applyNumberFormat="1" applyFont="1" applyBorder="1" applyAlignment="1">
      <alignment horizontal="center" vertical="center"/>
    </xf>
    <xf numFmtId="0" fontId="17" fillId="3" borderId="3" xfId="0" applyFont="1" applyFill="1" applyBorder="1" applyAlignment="1">
      <alignment horizontal="left" vertical="top" wrapText="1"/>
    </xf>
    <xf numFmtId="49" fontId="17" fillId="3" borderId="2" xfId="0" applyNumberFormat="1" applyFont="1" applyFill="1" applyBorder="1" applyAlignment="1">
      <alignment horizontal="left" vertical="top" wrapText="1"/>
    </xf>
    <xf numFmtId="49" fontId="17" fillId="3" borderId="8" xfId="0" applyNumberFormat="1" applyFont="1" applyFill="1" applyBorder="1" applyAlignment="1">
      <alignment horizontal="left" vertical="top" wrapText="1"/>
    </xf>
    <xf numFmtId="49" fontId="16" fillId="4" borderId="1" xfId="0" applyNumberFormat="1" applyFont="1" applyFill="1" applyBorder="1" applyAlignment="1">
      <alignment horizontal="center" vertical="top" wrapText="1"/>
    </xf>
    <xf numFmtId="0" fontId="16" fillId="4" borderId="1" xfId="8" applyFont="1" applyFill="1" applyBorder="1" applyAlignment="1">
      <alignment horizontal="left" vertical="top" wrapText="1" shrinkToFit="1"/>
    </xf>
    <xf numFmtId="0" fontId="16" fillId="4" borderId="1" xfId="0" applyFont="1" applyFill="1" applyBorder="1" applyAlignment="1">
      <alignment horizontal="left" vertical="top" wrapText="1"/>
    </xf>
    <xf numFmtId="0" fontId="16" fillId="4" borderId="1" xfId="0" applyFont="1" applyFill="1" applyBorder="1" applyAlignment="1">
      <alignment horizontal="center" vertical="top" wrapText="1"/>
    </xf>
    <xf numFmtId="49" fontId="14" fillId="4" borderId="2" xfId="0" applyNumberFormat="1" applyFont="1" applyFill="1" applyBorder="1" applyAlignment="1">
      <alignment horizontal="left" vertical="top" wrapText="1"/>
    </xf>
    <xf numFmtId="49" fontId="14" fillId="4" borderId="8" xfId="0" applyNumberFormat="1" applyFont="1" applyFill="1" applyBorder="1" applyAlignment="1">
      <alignment horizontal="left" vertical="top" wrapText="1"/>
    </xf>
    <xf numFmtId="49" fontId="14" fillId="4" borderId="3" xfId="0" applyNumberFormat="1" applyFont="1" applyFill="1" applyBorder="1" applyAlignment="1">
      <alignment horizontal="left" vertical="top" wrapText="1"/>
    </xf>
    <xf numFmtId="49" fontId="5" fillId="0" borderId="2" xfId="0" applyNumberFormat="1" applyFont="1" applyBorder="1" applyAlignment="1">
      <alignment horizontal="left" vertical="top" wrapText="1"/>
    </xf>
    <xf numFmtId="49" fontId="5" fillId="0" borderId="3" xfId="0" applyNumberFormat="1" applyFont="1" applyBorder="1" applyAlignment="1">
      <alignment horizontal="left" vertical="top" wrapText="1"/>
    </xf>
    <xf numFmtId="4" fontId="5" fillId="0" borderId="1" xfId="0" applyNumberFormat="1" applyFont="1" applyFill="1" applyBorder="1" applyAlignment="1">
      <alignment horizontal="center"/>
    </xf>
    <xf numFmtId="0" fontId="5" fillId="5" borderId="2" xfId="8" applyFont="1" applyFill="1" applyBorder="1" applyAlignment="1">
      <alignment horizontal="left" vertical="top" wrapText="1" shrinkToFit="1"/>
    </xf>
    <xf numFmtId="0" fontId="5" fillId="5" borderId="3" xfId="8" applyFont="1" applyFill="1" applyBorder="1" applyAlignment="1">
      <alignment horizontal="left" vertical="top" wrapText="1" shrinkToFit="1"/>
    </xf>
    <xf numFmtId="0" fontId="13" fillId="5" borderId="2" xfId="0" applyFont="1" applyFill="1" applyBorder="1" applyAlignment="1">
      <alignment horizontal="center" vertical="top" wrapText="1"/>
    </xf>
    <xf numFmtId="0" fontId="13" fillId="5" borderId="3" xfId="0" applyFont="1" applyFill="1" applyBorder="1" applyAlignment="1">
      <alignment horizontal="center" vertical="top" wrapText="1"/>
    </xf>
    <xf numFmtId="49" fontId="13" fillId="5" borderId="2" xfId="0" applyNumberFormat="1" applyFont="1" applyFill="1" applyBorder="1" applyAlignment="1">
      <alignment horizontal="center" vertical="top" wrapText="1"/>
    </xf>
    <xf numFmtId="49" fontId="13" fillId="5" borderId="3" xfId="0" applyNumberFormat="1" applyFont="1" applyFill="1" applyBorder="1" applyAlignment="1">
      <alignment horizontal="center" vertical="top" wrapText="1"/>
    </xf>
    <xf numFmtId="1" fontId="14" fillId="4" borderId="2" xfId="0" applyNumberFormat="1" applyFont="1" applyFill="1" applyBorder="1" applyAlignment="1">
      <alignment horizontal="center" vertical="top" wrapText="1"/>
    </xf>
    <xf numFmtId="1" fontId="14" fillId="4" borderId="3" xfId="0" applyNumberFormat="1" applyFont="1" applyFill="1" applyBorder="1" applyAlignment="1">
      <alignment horizontal="center" vertical="top" wrapText="1"/>
    </xf>
    <xf numFmtId="4" fontId="5" fillId="0" borderId="1" xfId="0" applyNumberFormat="1" applyFont="1" applyBorder="1" applyAlignment="1">
      <alignment horizontal="left"/>
    </xf>
    <xf numFmtId="1" fontId="14" fillId="4" borderId="8" xfId="0" applyNumberFormat="1" applyFont="1" applyFill="1" applyBorder="1" applyAlignment="1">
      <alignment horizontal="center" vertical="top" wrapText="1"/>
    </xf>
    <xf numFmtId="3" fontId="5" fillId="0" borderId="2" xfId="0" applyNumberFormat="1" applyFont="1" applyBorder="1" applyAlignment="1">
      <alignment horizontal="center" vertical="top"/>
    </xf>
    <xf numFmtId="3" fontId="5" fillId="0" borderId="3" xfId="0" applyNumberFormat="1" applyFont="1" applyBorder="1" applyAlignment="1">
      <alignment horizontal="center" vertical="top"/>
    </xf>
    <xf numFmtId="11" fontId="5" fillId="0" borderId="2" xfId="0" applyNumberFormat="1" applyFont="1" applyBorder="1" applyAlignment="1">
      <alignment horizontal="center" vertical="top" wrapText="1"/>
    </xf>
    <xf numFmtId="11" fontId="5" fillId="0" borderId="8" xfId="0" applyNumberFormat="1" applyFont="1" applyBorder="1" applyAlignment="1">
      <alignment horizontal="center" vertical="top" wrapText="1"/>
    </xf>
    <xf numFmtId="3" fontId="5"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3" fontId="5" fillId="0" borderId="1" xfId="0" applyNumberFormat="1" applyFont="1" applyBorder="1" applyAlignment="1">
      <alignment horizontal="center" vertical="top" wrapText="1"/>
    </xf>
    <xf numFmtId="3" fontId="5" fillId="0" borderId="1" xfId="0" applyNumberFormat="1" applyFont="1" applyBorder="1" applyAlignment="1">
      <alignment horizontal="center" vertical="top"/>
    </xf>
    <xf numFmtId="0" fontId="16" fillId="4" borderId="2" xfId="16" applyFont="1" applyFill="1" applyBorder="1" applyAlignment="1">
      <alignment horizontal="left" vertical="top" wrapText="1" shrinkToFit="1"/>
    </xf>
    <xf numFmtId="0" fontId="16" fillId="4" borderId="8" xfId="16" applyFont="1" applyFill="1" applyBorder="1" applyAlignment="1">
      <alignment horizontal="left" vertical="top" wrapText="1" shrinkToFit="1"/>
    </xf>
    <xf numFmtId="11" fontId="5" fillId="0" borderId="2" xfId="0" applyNumberFormat="1" applyFont="1" applyFill="1" applyBorder="1" applyAlignment="1">
      <alignment horizontal="center" vertical="top" wrapText="1"/>
    </xf>
    <xf numFmtId="11" fontId="5" fillId="0" borderId="8" xfId="0" applyNumberFormat="1" applyFont="1" applyFill="1" applyBorder="1" applyAlignment="1">
      <alignment horizontal="center" vertical="top" wrapText="1"/>
    </xf>
    <xf numFmtId="3" fontId="5" fillId="0" borderId="8" xfId="0" applyNumberFormat="1" applyFont="1" applyBorder="1" applyAlignment="1">
      <alignment horizontal="center" vertical="top" wrapText="1"/>
    </xf>
    <xf numFmtId="0" fontId="20" fillId="3" borderId="1" xfId="0" applyFont="1" applyFill="1" applyBorder="1" applyAlignment="1">
      <alignment horizontal="left" vertical="top" wrapText="1"/>
    </xf>
    <xf numFmtId="0" fontId="17" fillId="3" borderId="1" xfId="0" applyFont="1" applyFill="1" applyBorder="1" applyAlignment="1">
      <alignment horizontal="center" vertical="top" wrapText="1"/>
    </xf>
    <xf numFmtId="3" fontId="17" fillId="4" borderId="2" xfId="0" applyNumberFormat="1" applyFont="1" applyFill="1" applyBorder="1" applyAlignment="1">
      <alignment horizontal="center" vertical="top" wrapText="1"/>
    </xf>
    <xf numFmtId="3" fontId="17" fillId="4" borderId="8" xfId="0" applyNumberFormat="1" applyFont="1" applyFill="1" applyBorder="1" applyAlignment="1">
      <alignment horizontal="center" vertical="top" wrapText="1"/>
    </xf>
    <xf numFmtId="3" fontId="5" fillId="5" borderId="2" xfId="0" applyNumberFormat="1" applyFont="1" applyFill="1" applyBorder="1" applyAlignment="1">
      <alignment horizontal="center" vertical="top"/>
    </xf>
    <xf numFmtId="3" fontId="5" fillId="5" borderId="8" xfId="0" applyNumberFormat="1" applyFont="1" applyFill="1" applyBorder="1" applyAlignment="1">
      <alignment horizontal="center" vertical="top"/>
    </xf>
    <xf numFmtId="0" fontId="23" fillId="0" borderId="8" xfId="8" applyFont="1" applyBorder="1" applyAlignment="1">
      <alignment horizontal="left" vertical="top" wrapText="1" shrinkToFit="1"/>
    </xf>
    <xf numFmtId="0" fontId="5" fillId="0" borderId="1" xfId="0" applyFont="1" applyFill="1" applyBorder="1" applyAlignment="1">
      <alignment horizontal="center" vertical="top" wrapText="1"/>
    </xf>
    <xf numFmtId="11" fontId="14" fillId="4" borderId="2" xfId="0" applyNumberFormat="1" applyFont="1" applyFill="1" applyBorder="1" applyAlignment="1">
      <alignment horizontal="center" vertical="top" wrapText="1"/>
    </xf>
    <xf numFmtId="11" fontId="14" fillId="4" borderId="8" xfId="0" applyNumberFormat="1" applyFont="1" applyFill="1" applyBorder="1" applyAlignment="1">
      <alignment horizontal="center" vertical="top" wrapText="1"/>
    </xf>
    <xf numFmtId="11" fontId="14" fillId="4" borderId="3" xfId="0" applyNumberFormat="1" applyFont="1" applyFill="1" applyBorder="1" applyAlignment="1">
      <alignment horizontal="center" vertical="top" wrapText="1"/>
    </xf>
    <xf numFmtId="0" fontId="20" fillId="3" borderId="2" xfId="0" applyFont="1" applyFill="1" applyBorder="1" applyAlignment="1">
      <alignment horizontal="left" vertical="top" wrapText="1"/>
    </xf>
    <xf numFmtId="0" fontId="20" fillId="3" borderId="3" xfId="0" applyFont="1" applyFill="1" applyBorder="1" applyAlignment="1">
      <alignment horizontal="left" vertical="top" wrapText="1"/>
    </xf>
    <xf numFmtId="3" fontId="17" fillId="3" borderId="2" xfId="0" applyNumberFormat="1" applyFont="1" applyFill="1" applyBorder="1" applyAlignment="1">
      <alignment horizontal="center" vertical="top" wrapText="1"/>
    </xf>
    <xf numFmtId="3" fontId="17" fillId="3" borderId="3" xfId="0" applyNumberFormat="1" applyFont="1" applyFill="1" applyBorder="1" applyAlignment="1">
      <alignment horizontal="center" vertical="top" wrapText="1"/>
    </xf>
    <xf numFmtId="0" fontId="19" fillId="3" borderId="2" xfId="0" applyFont="1" applyFill="1" applyBorder="1" applyAlignment="1">
      <alignment horizontal="left" vertical="top" wrapText="1"/>
    </xf>
    <xf numFmtId="0" fontId="19" fillId="3" borderId="8" xfId="0" applyFont="1" applyFill="1" applyBorder="1" applyAlignment="1">
      <alignment horizontal="left" vertical="top" wrapText="1"/>
    </xf>
    <xf numFmtId="0" fontId="15" fillId="4" borderId="2" xfId="0" applyFont="1" applyFill="1" applyBorder="1" applyAlignment="1">
      <alignment horizontal="left" vertical="top" wrapText="1"/>
    </xf>
    <xf numFmtId="0" fontId="15" fillId="4" borderId="8" xfId="0" applyFont="1" applyFill="1" applyBorder="1" applyAlignment="1">
      <alignment horizontal="left" vertical="top" wrapText="1"/>
    </xf>
    <xf numFmtId="0" fontId="15" fillId="4" borderId="3" xfId="0" applyFont="1" applyFill="1" applyBorder="1" applyAlignment="1">
      <alignment horizontal="left" vertical="top" wrapText="1"/>
    </xf>
    <xf numFmtId="0" fontId="23" fillId="0" borderId="1" xfId="8" applyFont="1" applyBorder="1" applyAlignment="1">
      <alignment horizontal="left" vertical="top" wrapText="1" shrinkToFit="1"/>
    </xf>
    <xf numFmtId="0" fontId="17" fillId="3" borderId="1" xfId="0" applyFont="1" applyFill="1" applyBorder="1" applyAlignment="1">
      <alignment horizontal="left" vertical="top" wrapText="1"/>
    </xf>
    <xf numFmtId="0" fontId="14" fillId="4" borderId="8" xfId="0" applyNumberFormat="1" applyFont="1" applyFill="1" applyBorder="1" applyAlignment="1">
      <alignment horizontal="center" vertical="top" wrapText="1"/>
    </xf>
    <xf numFmtId="3" fontId="5" fillId="0" borderId="1" xfId="0" applyNumberFormat="1" applyFont="1" applyBorder="1" applyAlignment="1">
      <alignment horizontal="center" vertical="center" wrapText="1"/>
    </xf>
    <xf numFmtId="0" fontId="5" fillId="0" borderId="2" xfId="0" applyFont="1" applyFill="1" applyBorder="1" applyAlignment="1">
      <alignment horizontal="center" vertical="center" wrapText="1"/>
    </xf>
    <xf numFmtId="0" fontId="0" fillId="0" borderId="3" xfId="0" applyFill="1" applyBorder="1" applyAlignment="1">
      <alignment horizontal="center" wrapText="1"/>
    </xf>
    <xf numFmtId="0" fontId="5" fillId="0" borderId="5"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6" xfId="0"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0" fillId="0" borderId="10" xfId="0" applyFill="1" applyBorder="1" applyAlignment="1">
      <alignment horizontal="center" vertical="center"/>
    </xf>
    <xf numFmtId="0" fontId="0" fillId="0" borderId="7" xfId="0" applyFill="1" applyBorder="1" applyAlignment="1">
      <alignment horizontal="center" vertical="center"/>
    </xf>
    <xf numFmtId="1" fontId="5" fillId="0" borderId="2" xfId="0" applyNumberFormat="1" applyFont="1" applyFill="1" applyBorder="1" applyAlignment="1">
      <alignment horizontal="center" vertical="center"/>
    </xf>
    <xf numFmtId="0" fontId="0" fillId="0" borderId="8" xfId="0" applyFill="1" applyBorder="1" applyAlignment="1">
      <alignment horizontal="center" vertical="center"/>
    </xf>
    <xf numFmtId="0" fontId="0" fillId="0" borderId="3" xfId="0" applyFill="1" applyBorder="1" applyAlignment="1">
      <alignment horizontal="center" vertical="center"/>
    </xf>
    <xf numFmtId="0" fontId="20" fillId="3" borderId="8" xfId="0" applyFont="1" applyFill="1" applyBorder="1" applyAlignment="1">
      <alignment horizontal="left" vertical="top" wrapText="1"/>
    </xf>
    <xf numFmtId="1" fontId="5" fillId="0" borderId="11" xfId="0" applyNumberFormat="1" applyFont="1" applyBorder="1" applyAlignment="1">
      <alignment horizontal="center" vertical="center" wrapText="1"/>
    </xf>
    <xf numFmtId="0" fontId="0" fillId="0" borderId="10" xfId="0" applyBorder="1" applyAlignment="1">
      <alignment horizontal="center" vertical="center"/>
    </xf>
    <xf numFmtId="0" fontId="0" fillId="0" borderId="7" xfId="0" applyBorder="1" applyAlignment="1">
      <alignment horizontal="center" vertical="center"/>
    </xf>
  </cellXfs>
  <cellStyles count="18">
    <cellStyle name="Обычный" xfId="0" builtinId="0"/>
    <cellStyle name="Обычный 12" xfId="8" xr:uid="{00000000-0005-0000-0000-000001000000}"/>
    <cellStyle name="Обычный 12 2" xfId="16" xr:uid="{00000000-0005-0000-0000-000002000000}"/>
    <cellStyle name="Обычный 2" xfId="1" xr:uid="{00000000-0005-0000-0000-000003000000}"/>
    <cellStyle name="Обычный 2 3" xfId="10" xr:uid="{00000000-0005-0000-0000-000004000000}"/>
    <cellStyle name="Обычный 2 3 2" xfId="17" xr:uid="{00000000-0005-0000-0000-000005000000}"/>
    <cellStyle name="Обычный 3" xfId="2" xr:uid="{00000000-0005-0000-0000-000006000000}"/>
    <cellStyle name="Обычный 4" xfId="3" xr:uid="{00000000-0005-0000-0000-000007000000}"/>
    <cellStyle name="Обычный 4 2" xfId="11" xr:uid="{00000000-0005-0000-0000-000008000000}"/>
    <cellStyle name="Обычный 5" xfId="4" xr:uid="{00000000-0005-0000-0000-000009000000}"/>
    <cellStyle name="Обычный 5 2" xfId="12" xr:uid="{00000000-0005-0000-0000-00000A000000}"/>
    <cellStyle name="Обычный 6" xfId="5" xr:uid="{00000000-0005-0000-0000-00000B000000}"/>
    <cellStyle name="Обычный 6 2" xfId="6" xr:uid="{00000000-0005-0000-0000-00000C000000}"/>
    <cellStyle name="Обычный 6 2 2" xfId="14" xr:uid="{00000000-0005-0000-0000-00000D000000}"/>
    <cellStyle name="Обычный 6 3" xfId="13" xr:uid="{00000000-0005-0000-0000-00000E000000}"/>
    <cellStyle name="Обычный 8" xfId="9" xr:uid="{00000000-0005-0000-0000-00000F000000}"/>
    <cellStyle name="Финансовый 2" xfId="7" xr:uid="{00000000-0005-0000-0000-000010000000}"/>
    <cellStyle name="Финансовый 2 2" xfId="15" xr:uid="{00000000-0005-0000-0000-000011000000}"/>
  </cellStyles>
  <dxfs count="0"/>
  <tableStyles count="0" defaultTableStyle="TableStyleMedium2" defaultPivotStyle="PivotStyleLight16"/>
  <colors>
    <mruColors>
      <color rgb="FF00FF00"/>
      <color rgb="FF8A0000"/>
      <color rgb="FF00FF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9"/>
  <sheetViews>
    <sheetView zoomScale="93" zoomScaleNormal="93" workbookViewId="0">
      <selection activeCell="D18" sqref="D18"/>
    </sheetView>
  </sheetViews>
  <sheetFormatPr defaultRowHeight="12.75" x14ac:dyDescent="0.2"/>
  <cols>
    <col min="2" max="4" width="11.140625" customWidth="1"/>
    <col min="5" max="5" width="13" customWidth="1"/>
    <col min="6" max="6" width="38.5703125" customWidth="1"/>
    <col min="10" max="10" width="13.85546875" customWidth="1"/>
    <col min="11" max="11" width="11.7109375" bestFit="1" customWidth="1"/>
    <col min="12" max="12" width="12.5703125" bestFit="1" customWidth="1"/>
    <col min="13" max="13" width="13.42578125" customWidth="1"/>
    <col min="14" max="14" width="13.85546875" customWidth="1"/>
    <col min="15" max="15" width="11.42578125" customWidth="1"/>
  </cols>
  <sheetData>
    <row r="1" spans="1:15" ht="34.5" customHeight="1" x14ac:dyDescent="0.2">
      <c r="A1" s="419" t="s">
        <v>48</v>
      </c>
      <c r="B1" s="419" t="s">
        <v>4</v>
      </c>
      <c r="C1" s="419" t="s">
        <v>49</v>
      </c>
      <c r="D1" s="419" t="s">
        <v>50</v>
      </c>
      <c r="E1" s="419"/>
      <c r="F1" s="419" t="s">
        <v>53</v>
      </c>
      <c r="G1" s="419" t="s">
        <v>17</v>
      </c>
      <c r="H1" s="419"/>
      <c r="I1" s="419"/>
      <c r="J1" s="419"/>
      <c r="K1" s="419" t="s">
        <v>12</v>
      </c>
      <c r="L1" s="419"/>
      <c r="M1" s="419"/>
      <c r="N1" s="419"/>
      <c r="O1" s="419"/>
    </row>
    <row r="2" spans="1:15" ht="51" x14ac:dyDescent="0.2">
      <c r="A2" s="419"/>
      <c r="B2" s="419"/>
      <c r="C2" s="419"/>
      <c r="D2" s="2" t="s">
        <v>51</v>
      </c>
      <c r="E2" s="2" t="s">
        <v>52</v>
      </c>
      <c r="F2" s="419"/>
      <c r="G2" s="2" t="s">
        <v>18</v>
      </c>
      <c r="H2" s="2" t="s">
        <v>19</v>
      </c>
      <c r="I2" s="2" t="s">
        <v>20</v>
      </c>
      <c r="J2" s="2" t="s">
        <v>54</v>
      </c>
      <c r="K2" s="2" t="s">
        <v>47</v>
      </c>
      <c r="L2" s="2" t="s">
        <v>46</v>
      </c>
      <c r="M2" s="2" t="s">
        <v>14</v>
      </c>
      <c r="N2" s="2" t="s">
        <v>15</v>
      </c>
      <c r="O2" s="2" t="s">
        <v>16</v>
      </c>
    </row>
    <row r="3" spans="1:15" x14ac:dyDescent="0.2">
      <c r="A3" s="2">
        <v>1</v>
      </c>
      <c r="B3" s="2">
        <v>2</v>
      </c>
      <c r="C3" s="2">
        <v>3</v>
      </c>
      <c r="D3" s="2">
        <v>4</v>
      </c>
      <c r="E3" s="2">
        <v>5</v>
      </c>
      <c r="F3" s="2">
        <v>6</v>
      </c>
      <c r="G3" s="2">
        <v>7</v>
      </c>
      <c r="H3" s="2">
        <v>8</v>
      </c>
      <c r="I3" s="2">
        <v>9</v>
      </c>
      <c r="J3" s="2">
        <v>10</v>
      </c>
      <c r="K3" s="2">
        <v>11</v>
      </c>
      <c r="L3" s="2">
        <v>12</v>
      </c>
      <c r="M3" s="2">
        <v>13</v>
      </c>
      <c r="N3" s="2">
        <v>14</v>
      </c>
      <c r="O3" s="2">
        <v>15</v>
      </c>
    </row>
    <row r="4" spans="1:15" ht="51" x14ac:dyDescent="0.2">
      <c r="A4" s="12" t="s">
        <v>58</v>
      </c>
      <c r="B4" s="13" t="s">
        <v>13</v>
      </c>
      <c r="C4" s="13" t="s">
        <v>13</v>
      </c>
      <c r="D4" s="13" t="s">
        <v>13</v>
      </c>
      <c r="E4" s="13" t="s">
        <v>13</v>
      </c>
      <c r="F4" s="10" t="s">
        <v>56</v>
      </c>
      <c r="G4" s="4"/>
      <c r="H4" s="4"/>
      <c r="I4" s="4"/>
      <c r="J4" s="9">
        <v>44256</v>
      </c>
      <c r="K4" s="14"/>
      <c r="L4" s="14"/>
      <c r="M4" s="14"/>
      <c r="N4" s="14"/>
      <c r="O4" s="14"/>
    </row>
    <row r="5" spans="1:15" s="20" customFormat="1" ht="38.25" x14ac:dyDescent="0.2">
      <c r="A5" s="15" t="s">
        <v>58</v>
      </c>
      <c r="B5" s="15" t="s">
        <v>60</v>
      </c>
      <c r="C5" s="15" t="s">
        <v>13</v>
      </c>
      <c r="D5" s="19" t="s">
        <v>13</v>
      </c>
      <c r="E5" s="19" t="s">
        <v>13</v>
      </c>
      <c r="F5" s="11" t="s">
        <v>57</v>
      </c>
      <c r="G5" s="16"/>
      <c r="H5" s="16"/>
      <c r="I5" s="16"/>
      <c r="J5" s="17"/>
      <c r="K5" s="18">
        <f>SUM(K6:K9)</f>
        <v>0</v>
      </c>
      <c r="L5" s="18">
        <f>SUM(L6:L9)</f>
        <v>2500000</v>
      </c>
      <c r="M5" s="18">
        <f>SUM(M6:M9)</f>
        <v>2500000</v>
      </c>
      <c r="N5" s="18">
        <f>SUM(N6:N9)</f>
        <v>0</v>
      </c>
      <c r="O5" s="18">
        <f>SUM(O6:O9)</f>
        <v>0</v>
      </c>
    </row>
    <row r="6" spans="1:15" ht="38.25" x14ac:dyDescent="0.2">
      <c r="A6" s="12" t="s">
        <v>58</v>
      </c>
      <c r="B6" s="12" t="s">
        <v>60</v>
      </c>
      <c r="C6" s="12" t="s">
        <v>63</v>
      </c>
      <c r="D6" s="12" t="s">
        <v>64</v>
      </c>
      <c r="E6" s="12" t="s">
        <v>65</v>
      </c>
      <c r="F6" s="5" t="s">
        <v>67</v>
      </c>
      <c r="G6" s="4" t="s">
        <v>68</v>
      </c>
      <c r="H6" s="4" t="s">
        <v>69</v>
      </c>
      <c r="I6" s="4">
        <v>150</v>
      </c>
      <c r="J6" s="9">
        <v>44531</v>
      </c>
      <c r="K6" s="14"/>
      <c r="L6" s="14">
        <f>SUM(M6:O6)</f>
        <v>1000000</v>
      </c>
      <c r="M6" s="14">
        <v>1000000</v>
      </c>
      <c r="N6" s="14"/>
      <c r="O6" s="14"/>
    </row>
    <row r="7" spans="1:15" ht="38.25" x14ac:dyDescent="0.2">
      <c r="A7" s="12" t="s">
        <v>58</v>
      </c>
      <c r="B7" s="12" t="s">
        <v>60</v>
      </c>
      <c r="C7" s="12" t="s">
        <v>63</v>
      </c>
      <c r="D7" s="12" t="s">
        <v>70</v>
      </c>
      <c r="E7" s="12" t="s">
        <v>71</v>
      </c>
      <c r="F7" s="5" t="s">
        <v>67</v>
      </c>
      <c r="G7" s="4" t="s">
        <v>68</v>
      </c>
      <c r="H7" s="4" t="s">
        <v>69</v>
      </c>
      <c r="I7" s="4">
        <v>200</v>
      </c>
      <c r="J7" s="9">
        <v>44532</v>
      </c>
      <c r="K7" s="14"/>
      <c r="L7" s="14">
        <f>SUM(M7:O7)</f>
        <v>1500000</v>
      </c>
      <c r="M7" s="14">
        <v>1500000</v>
      </c>
      <c r="N7" s="14"/>
      <c r="O7" s="14"/>
    </row>
    <row r="8" spans="1:15" x14ac:dyDescent="0.2">
      <c r="A8" s="12" t="s">
        <v>58</v>
      </c>
      <c r="B8" s="12" t="s">
        <v>60</v>
      </c>
      <c r="C8" s="12" t="s">
        <v>63</v>
      </c>
      <c r="D8" s="12"/>
      <c r="E8" s="12"/>
      <c r="F8" s="5" t="s">
        <v>1</v>
      </c>
      <c r="G8" s="4"/>
      <c r="H8" s="4"/>
      <c r="I8" s="4"/>
      <c r="J8" s="9"/>
      <c r="K8" s="14"/>
      <c r="L8" s="14">
        <f>SUM(M8:O8)</f>
        <v>0</v>
      </c>
      <c r="M8" s="14"/>
      <c r="N8" s="14"/>
      <c r="O8" s="14"/>
    </row>
    <row r="9" spans="1:15" x14ac:dyDescent="0.2">
      <c r="A9" s="12" t="s">
        <v>58</v>
      </c>
      <c r="B9" s="12" t="s">
        <v>60</v>
      </c>
      <c r="C9" s="12" t="s">
        <v>63</v>
      </c>
      <c r="D9" s="12"/>
      <c r="E9" s="12"/>
      <c r="F9" s="5" t="s">
        <v>9</v>
      </c>
      <c r="G9" s="4"/>
      <c r="H9" s="4"/>
      <c r="I9" s="4"/>
      <c r="J9" s="9"/>
      <c r="K9" s="14"/>
      <c r="L9" s="14">
        <f>SUM(M9:O9)</f>
        <v>0</v>
      </c>
      <c r="M9" s="14"/>
      <c r="N9" s="14"/>
      <c r="O9" s="14"/>
    </row>
    <row r="10" spans="1:15" ht="38.25" x14ac:dyDescent="0.2">
      <c r="A10" s="15" t="s">
        <v>58</v>
      </c>
      <c r="B10" s="15" t="s">
        <v>61</v>
      </c>
      <c r="C10" s="15" t="s">
        <v>63</v>
      </c>
      <c r="D10" s="15" t="s">
        <v>13</v>
      </c>
      <c r="E10" s="15" t="s">
        <v>13</v>
      </c>
      <c r="F10" s="11" t="s">
        <v>72</v>
      </c>
      <c r="G10" s="16"/>
      <c r="H10" s="16"/>
      <c r="I10" s="16"/>
      <c r="J10" s="17"/>
      <c r="K10" s="18">
        <f>SUM(K11:K14)</f>
        <v>200</v>
      </c>
      <c r="L10" s="18">
        <f>SUM(L11:L14)</f>
        <v>500</v>
      </c>
      <c r="M10" s="18">
        <f>SUM(M11:M14)</f>
        <v>500</v>
      </c>
      <c r="N10" s="18">
        <f>SUM(N11:N14)</f>
        <v>0</v>
      </c>
      <c r="O10" s="18">
        <f>SUM(O11:O14)</f>
        <v>0</v>
      </c>
    </row>
    <row r="11" spans="1:15" x14ac:dyDescent="0.2">
      <c r="A11" s="12" t="s">
        <v>58</v>
      </c>
      <c r="B11" s="12" t="s">
        <v>61</v>
      </c>
      <c r="C11" s="12" t="s">
        <v>63</v>
      </c>
      <c r="D11" s="12" t="s">
        <v>70</v>
      </c>
      <c r="E11" s="12" t="s">
        <v>71</v>
      </c>
      <c r="F11" s="5" t="s">
        <v>66</v>
      </c>
      <c r="G11" s="4"/>
      <c r="H11" s="4" t="s">
        <v>74</v>
      </c>
      <c r="I11" s="4">
        <v>1</v>
      </c>
      <c r="J11" s="9">
        <v>44470</v>
      </c>
      <c r="K11" s="14"/>
      <c r="L11" s="14">
        <f>SUM(M11:O11)</f>
        <v>500</v>
      </c>
      <c r="M11" s="14">
        <v>500</v>
      </c>
      <c r="N11" s="14"/>
      <c r="O11" s="14"/>
    </row>
    <row r="12" spans="1:15" x14ac:dyDescent="0.2">
      <c r="A12" s="12" t="s">
        <v>58</v>
      </c>
      <c r="B12" s="12" t="s">
        <v>61</v>
      </c>
      <c r="C12" s="12" t="s">
        <v>63</v>
      </c>
      <c r="D12" s="12" t="s">
        <v>70</v>
      </c>
      <c r="E12" s="12" t="s">
        <v>71</v>
      </c>
      <c r="F12" s="5" t="s">
        <v>73</v>
      </c>
      <c r="G12" s="4"/>
      <c r="H12" s="4" t="s">
        <v>74</v>
      </c>
      <c r="I12" s="4">
        <v>1</v>
      </c>
      <c r="J12" s="9">
        <v>44228</v>
      </c>
      <c r="K12" s="14">
        <v>200</v>
      </c>
      <c r="L12" s="14">
        <f t="shared" ref="L12:L18" si="0">SUM(M12:O12)</f>
        <v>0</v>
      </c>
      <c r="M12" s="14">
        <v>0</v>
      </c>
      <c r="N12" s="14"/>
      <c r="O12" s="14"/>
    </row>
    <row r="13" spans="1:15" x14ac:dyDescent="0.2">
      <c r="A13" s="12" t="s">
        <v>58</v>
      </c>
      <c r="B13" s="12" t="s">
        <v>61</v>
      </c>
      <c r="C13" s="12" t="s">
        <v>63</v>
      </c>
      <c r="D13" s="12"/>
      <c r="E13" s="12"/>
      <c r="F13" s="5" t="s">
        <v>1</v>
      </c>
      <c r="G13" s="4"/>
      <c r="H13" s="4"/>
      <c r="I13" s="4"/>
      <c r="J13" s="9"/>
      <c r="K13" s="14"/>
      <c r="L13" s="14">
        <f t="shared" si="0"/>
        <v>0</v>
      </c>
      <c r="M13" s="14"/>
      <c r="N13" s="14"/>
      <c r="O13" s="14"/>
    </row>
    <row r="14" spans="1:15" x14ac:dyDescent="0.2">
      <c r="A14" s="12" t="s">
        <v>58</v>
      </c>
      <c r="B14" s="12" t="s">
        <v>61</v>
      </c>
      <c r="C14" s="12" t="s">
        <v>63</v>
      </c>
      <c r="D14" s="12"/>
      <c r="E14" s="12"/>
      <c r="F14" s="5" t="s">
        <v>9</v>
      </c>
      <c r="G14" s="4"/>
      <c r="H14" s="4"/>
      <c r="I14" s="4"/>
      <c r="J14" s="9"/>
      <c r="K14" s="14"/>
      <c r="L14" s="14">
        <f t="shared" si="0"/>
        <v>0</v>
      </c>
      <c r="M14" s="14"/>
      <c r="N14" s="14"/>
      <c r="O14" s="14"/>
    </row>
    <row r="15" spans="1:15" ht="51" x14ac:dyDescent="0.2">
      <c r="A15" s="12" t="s">
        <v>59</v>
      </c>
      <c r="B15" s="13" t="s">
        <v>13</v>
      </c>
      <c r="C15" s="13" t="s">
        <v>13</v>
      </c>
      <c r="D15" s="13" t="s">
        <v>13</v>
      </c>
      <c r="E15" s="13" t="s">
        <v>13</v>
      </c>
      <c r="F15" s="10" t="s">
        <v>75</v>
      </c>
      <c r="G15" s="4"/>
      <c r="H15" s="4"/>
      <c r="I15" s="4"/>
      <c r="J15" s="9"/>
      <c r="K15" s="14"/>
      <c r="L15" s="14">
        <f t="shared" si="0"/>
        <v>0</v>
      </c>
      <c r="M15" s="14"/>
      <c r="N15" s="14"/>
      <c r="O15" s="14"/>
    </row>
    <row r="16" spans="1:15" ht="76.5" x14ac:dyDescent="0.2">
      <c r="A16" s="12" t="s">
        <v>59</v>
      </c>
      <c r="B16" s="12" t="s">
        <v>62</v>
      </c>
      <c r="C16" s="12" t="s">
        <v>13</v>
      </c>
      <c r="D16" s="12" t="s">
        <v>13</v>
      </c>
      <c r="E16" s="12" t="s">
        <v>13</v>
      </c>
      <c r="F16" s="21" t="s">
        <v>76</v>
      </c>
      <c r="G16" s="4"/>
      <c r="H16" s="4"/>
      <c r="I16" s="4"/>
      <c r="J16" s="9"/>
      <c r="K16" s="14"/>
      <c r="L16" s="14">
        <f t="shared" si="0"/>
        <v>0</v>
      </c>
      <c r="M16" s="14"/>
      <c r="N16" s="14"/>
      <c r="O16" s="14"/>
    </row>
    <row r="17" spans="1:15" ht="25.5" x14ac:dyDescent="0.2">
      <c r="A17" s="12" t="s">
        <v>59</v>
      </c>
      <c r="B17" s="12" t="s">
        <v>62</v>
      </c>
      <c r="C17" s="12">
        <v>804</v>
      </c>
      <c r="D17" s="12">
        <v>11115</v>
      </c>
      <c r="E17" s="12" t="s">
        <v>78</v>
      </c>
      <c r="F17" s="21" t="s">
        <v>77</v>
      </c>
      <c r="G17" s="4" t="s">
        <v>79</v>
      </c>
      <c r="H17" s="4" t="s">
        <v>80</v>
      </c>
      <c r="I17" s="4">
        <v>200</v>
      </c>
      <c r="J17" s="9">
        <v>44531</v>
      </c>
      <c r="K17" s="14">
        <v>50000000</v>
      </c>
      <c r="L17" s="14">
        <f t="shared" si="0"/>
        <v>262000000</v>
      </c>
      <c r="M17" s="14">
        <v>10000000</v>
      </c>
      <c r="N17" s="14">
        <v>252000000</v>
      </c>
      <c r="O17" s="14"/>
    </row>
    <row r="18" spans="1:15" ht="25.5" x14ac:dyDescent="0.2">
      <c r="A18" s="12" t="s">
        <v>59</v>
      </c>
      <c r="B18" s="12" t="s">
        <v>62</v>
      </c>
      <c r="C18" s="12" t="s">
        <v>81</v>
      </c>
      <c r="D18" s="12" t="s">
        <v>82</v>
      </c>
      <c r="E18" s="12" t="s">
        <v>83</v>
      </c>
      <c r="F18" s="21" t="s">
        <v>84</v>
      </c>
      <c r="G18" s="4" t="s">
        <v>79</v>
      </c>
      <c r="H18" s="4" t="s">
        <v>80</v>
      </c>
      <c r="I18" s="4">
        <v>350</v>
      </c>
      <c r="J18" s="9">
        <v>44743</v>
      </c>
      <c r="K18" s="14"/>
      <c r="L18" s="14">
        <f t="shared" si="0"/>
        <v>0</v>
      </c>
      <c r="M18" s="14"/>
      <c r="N18" s="14"/>
      <c r="O18" s="14"/>
    </row>
    <row r="19" spans="1:15" ht="147.75" customHeight="1" x14ac:dyDescent="0.2">
      <c r="A19" s="420" t="s">
        <v>55</v>
      </c>
      <c r="B19" s="420"/>
      <c r="C19" s="420"/>
      <c r="D19" s="420"/>
      <c r="E19" s="420"/>
      <c r="F19" s="420"/>
      <c r="G19" s="420"/>
      <c r="H19" s="420"/>
      <c r="I19" s="420"/>
      <c r="J19" s="420"/>
      <c r="K19" s="420"/>
      <c r="L19" s="420"/>
      <c r="M19" s="420"/>
      <c r="N19" s="420"/>
      <c r="O19" s="420"/>
    </row>
  </sheetData>
  <autoFilter ref="A3:O16" xr:uid="{00000000-0009-0000-0000-000000000000}"/>
  <mergeCells count="8">
    <mergeCell ref="K1:O1"/>
    <mergeCell ref="A19:O19"/>
    <mergeCell ref="A1:A2"/>
    <mergeCell ref="B1:B2"/>
    <mergeCell ref="C1:C2"/>
    <mergeCell ref="D1:E1"/>
    <mergeCell ref="F1:F2"/>
    <mergeCell ref="G1:J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T28"/>
  <sheetViews>
    <sheetView zoomScale="80" zoomScaleNormal="80" workbookViewId="0">
      <selection activeCell="K17" sqref="K17"/>
    </sheetView>
  </sheetViews>
  <sheetFormatPr defaultColWidth="8.85546875" defaultRowHeight="15.75" x14ac:dyDescent="0.25"/>
  <cols>
    <col min="1" max="1" width="15.140625" style="23" customWidth="1"/>
    <col min="2" max="2" width="18.5703125" style="23" customWidth="1"/>
    <col min="3" max="3" width="24.140625" style="23" customWidth="1"/>
    <col min="4" max="4" width="38.28515625" style="23" customWidth="1"/>
    <col min="5" max="5" width="35.28515625" style="25" customWidth="1"/>
    <col min="6" max="6" width="11.140625" style="32" customWidth="1"/>
    <col min="7" max="7" width="11.42578125" style="32" customWidth="1"/>
    <col min="8" max="10" width="14.85546875" style="32" customWidth="1"/>
    <col min="11" max="11" width="17.85546875" style="30" customWidth="1"/>
    <col min="12" max="14" width="18.42578125" style="30" customWidth="1"/>
    <col min="15" max="15" width="19.28515625" style="23" hidden="1" customWidth="1"/>
    <col min="16" max="16" width="20.7109375" style="23" hidden="1" customWidth="1"/>
    <col min="17" max="17" width="15.85546875" style="23" hidden="1" customWidth="1"/>
    <col min="18" max="18" width="19.7109375" style="23" customWidth="1"/>
    <col min="19" max="19" width="18.7109375" style="23" customWidth="1"/>
    <col min="20" max="20" width="21.5703125" style="23" customWidth="1"/>
    <col min="21" max="16384" width="8.85546875" style="23"/>
  </cols>
  <sheetData>
    <row r="2" spans="1:20" ht="53.25" customHeight="1" x14ac:dyDescent="0.25">
      <c r="M2" s="506" t="s">
        <v>122</v>
      </c>
      <c r="N2" s="506"/>
    </row>
    <row r="3" spans="1:20" ht="23.25" customHeight="1" x14ac:dyDescent="0.25">
      <c r="A3" s="508" t="s">
        <v>126</v>
      </c>
      <c r="B3" s="508"/>
      <c r="C3" s="508"/>
      <c r="D3" s="508"/>
      <c r="E3" s="508"/>
      <c r="F3" s="508"/>
      <c r="G3" s="508"/>
      <c r="H3" s="508"/>
      <c r="I3" s="508"/>
      <c r="J3" s="508"/>
      <c r="K3" s="508"/>
      <c r="L3" s="29"/>
      <c r="M3" s="29"/>
      <c r="N3" s="29"/>
    </row>
    <row r="4" spans="1:20" ht="30" customHeight="1" x14ac:dyDescent="0.25">
      <c r="A4" s="419" t="s">
        <v>193</v>
      </c>
      <c r="B4" s="419" t="s">
        <v>4</v>
      </c>
      <c r="C4" s="421" t="s">
        <v>194</v>
      </c>
      <c r="D4" s="421" t="s">
        <v>195</v>
      </c>
      <c r="E4" s="512" t="s">
        <v>196</v>
      </c>
      <c r="F4" s="513"/>
      <c r="G4" s="513"/>
      <c r="H4" s="513"/>
      <c r="I4" s="514"/>
      <c r="J4" s="515"/>
      <c r="K4" s="516" t="s">
        <v>120</v>
      </c>
      <c r="L4" s="517"/>
      <c r="M4" s="517"/>
      <c r="N4" s="518"/>
      <c r="O4" s="24"/>
      <c r="P4" s="24"/>
    </row>
    <row r="5" spans="1:20" ht="16.5" customHeight="1" x14ac:dyDescent="0.25">
      <c r="A5" s="419"/>
      <c r="B5" s="419"/>
      <c r="C5" s="509"/>
      <c r="D5" s="511"/>
      <c r="E5" s="421" t="s">
        <v>18</v>
      </c>
      <c r="F5" s="421" t="s">
        <v>88</v>
      </c>
      <c r="G5" s="512" t="s">
        <v>90</v>
      </c>
      <c r="H5" s="514"/>
      <c r="I5" s="514"/>
      <c r="J5" s="515"/>
      <c r="K5" s="519" t="s">
        <v>161</v>
      </c>
      <c r="L5" s="520" t="s">
        <v>150</v>
      </c>
      <c r="M5" s="520" t="s">
        <v>197</v>
      </c>
      <c r="N5" s="520" t="s">
        <v>197</v>
      </c>
      <c r="O5" s="24"/>
      <c r="P5" s="24"/>
    </row>
    <row r="6" spans="1:20" ht="30" customHeight="1" x14ac:dyDescent="0.25">
      <c r="A6" s="419"/>
      <c r="B6" s="419"/>
      <c r="C6" s="509"/>
      <c r="D6" s="511"/>
      <c r="E6" s="509"/>
      <c r="F6" s="509"/>
      <c r="G6" s="512" t="s">
        <v>150</v>
      </c>
      <c r="H6" s="515"/>
      <c r="I6" s="419" t="s">
        <v>197</v>
      </c>
      <c r="J6" s="419" t="s">
        <v>357</v>
      </c>
      <c r="K6" s="509"/>
      <c r="L6" s="521"/>
      <c r="M6" s="521"/>
      <c r="N6" s="521"/>
      <c r="O6" s="24"/>
      <c r="P6" s="24"/>
      <c r="R6" s="358"/>
      <c r="S6" s="358"/>
      <c r="T6" s="358"/>
    </row>
    <row r="7" spans="1:20" ht="29.25" customHeight="1" x14ac:dyDescent="0.25">
      <c r="A7" s="419"/>
      <c r="B7" s="419"/>
      <c r="C7" s="510"/>
      <c r="D7" s="422"/>
      <c r="E7" s="510"/>
      <c r="F7" s="510"/>
      <c r="G7" s="22"/>
      <c r="H7" s="2" t="s">
        <v>54</v>
      </c>
      <c r="I7" s="523"/>
      <c r="J7" s="523"/>
      <c r="K7" s="510"/>
      <c r="L7" s="522"/>
      <c r="M7" s="522"/>
      <c r="N7" s="522"/>
      <c r="O7" s="24"/>
      <c r="P7" s="24"/>
      <c r="R7" s="358"/>
      <c r="S7" s="358"/>
      <c r="T7" s="358"/>
    </row>
    <row r="8" spans="1:20" x14ac:dyDescent="0.25">
      <c r="A8" s="26">
        <v>1</v>
      </c>
      <c r="B8" s="26">
        <v>2</v>
      </c>
      <c r="C8" s="26">
        <v>3</v>
      </c>
      <c r="D8" s="26">
        <v>4</v>
      </c>
      <c r="E8" s="26">
        <v>5</v>
      </c>
      <c r="F8" s="22">
        <v>6</v>
      </c>
      <c r="G8" s="22">
        <v>7</v>
      </c>
      <c r="H8" s="22">
        <v>8</v>
      </c>
      <c r="I8" s="22">
        <v>9</v>
      </c>
      <c r="J8" s="22">
        <v>10</v>
      </c>
      <c r="K8" s="26">
        <v>11</v>
      </c>
      <c r="L8" s="26">
        <v>12</v>
      </c>
      <c r="M8" s="26">
        <v>13</v>
      </c>
      <c r="N8" s="26">
        <v>14</v>
      </c>
      <c r="O8" s="24"/>
      <c r="P8" s="24"/>
      <c r="R8" s="358"/>
      <c r="S8" s="358"/>
      <c r="T8" s="358"/>
    </row>
    <row r="9" spans="1:20" ht="37.5" x14ac:dyDescent="0.3">
      <c r="A9" s="539">
        <v>11</v>
      </c>
      <c r="B9" s="539" t="s">
        <v>13</v>
      </c>
      <c r="C9" s="541" t="s">
        <v>13</v>
      </c>
      <c r="D9" s="696" t="s">
        <v>101</v>
      </c>
      <c r="E9" s="153" t="str">
        <f>E13</f>
        <v>количество победителей и призеров</v>
      </c>
      <c r="F9" s="146" t="str">
        <f>F13</f>
        <v>чел.</v>
      </c>
      <c r="G9" s="146">
        <v>6</v>
      </c>
      <c r="H9" s="146" t="s">
        <v>13</v>
      </c>
      <c r="I9" s="146" t="str">
        <f>I13</f>
        <v>6</v>
      </c>
      <c r="J9" s="146">
        <v>6</v>
      </c>
      <c r="K9" s="44" t="s">
        <v>147</v>
      </c>
      <c r="L9" s="44">
        <f>L10+L11</f>
        <v>14887.84</v>
      </c>
      <c r="M9" s="44">
        <f t="shared" ref="M9:N9" si="0">M10+M11</f>
        <v>15069.45</v>
      </c>
      <c r="N9" s="44">
        <f t="shared" si="0"/>
        <v>15069.45</v>
      </c>
      <c r="O9" s="24">
        <v>13822540</v>
      </c>
      <c r="P9" s="24">
        <v>14427840</v>
      </c>
      <c r="Q9" s="24">
        <v>15069450</v>
      </c>
      <c r="R9" s="363"/>
      <c r="S9" s="363"/>
      <c r="T9" s="363"/>
    </row>
    <row r="10" spans="1:20" ht="56.25" x14ac:dyDescent="0.3">
      <c r="A10" s="540"/>
      <c r="B10" s="540"/>
      <c r="C10" s="542"/>
      <c r="D10" s="697"/>
      <c r="E10" s="153" t="str">
        <f>E18</f>
        <v>количество проведенных общественно значимых мероприятий</v>
      </c>
      <c r="F10" s="146" t="str">
        <f>F18</f>
        <v>ед.</v>
      </c>
      <c r="G10" s="146">
        <f>G18</f>
        <v>47</v>
      </c>
      <c r="H10" s="146" t="s">
        <v>13</v>
      </c>
      <c r="I10" s="146" t="str">
        <f>I18</f>
        <v>47</v>
      </c>
      <c r="J10" s="146" t="str">
        <f>J18</f>
        <v>47</v>
      </c>
      <c r="K10" s="44" t="s">
        <v>148</v>
      </c>
      <c r="L10" s="44">
        <f t="shared" ref="L10:N10" si="1">L14+L19</f>
        <v>0</v>
      </c>
      <c r="M10" s="44">
        <f t="shared" si="1"/>
        <v>0</v>
      </c>
      <c r="N10" s="44">
        <f t="shared" si="1"/>
        <v>0</v>
      </c>
      <c r="O10" s="24">
        <v>0</v>
      </c>
      <c r="P10" s="24">
        <v>0</v>
      </c>
      <c r="Q10" s="24">
        <v>0</v>
      </c>
      <c r="R10" s="365"/>
      <c r="S10" s="365"/>
      <c r="T10" s="365"/>
    </row>
    <row r="11" spans="1:20" ht="60" customHeight="1" x14ac:dyDescent="0.3">
      <c r="A11" s="540"/>
      <c r="B11" s="540"/>
      <c r="C11" s="542"/>
      <c r="D11" s="697"/>
      <c r="E11" s="702" t="str">
        <f>E20</f>
        <v>количество мероприятий по информационно-технологическому обеспечению образовательной деятельности</v>
      </c>
      <c r="F11" s="682" t="str">
        <f>F20</f>
        <v>ед.</v>
      </c>
      <c r="G11" s="682">
        <f>G20</f>
        <v>5</v>
      </c>
      <c r="H11" s="682" t="s">
        <v>13</v>
      </c>
      <c r="I11" s="682">
        <f>I20</f>
        <v>5</v>
      </c>
      <c r="J11" s="682">
        <f>J20</f>
        <v>5</v>
      </c>
      <c r="K11" s="44" t="s">
        <v>298</v>
      </c>
      <c r="L11" s="44">
        <f>L15+L20+L26</f>
        <v>14887.84</v>
      </c>
      <c r="M11" s="44">
        <f t="shared" ref="M11:N11" si="2">M15+M20+M26</f>
        <v>15069.45</v>
      </c>
      <c r="N11" s="44">
        <f t="shared" si="2"/>
        <v>15069.45</v>
      </c>
      <c r="O11" s="24">
        <v>13822540</v>
      </c>
      <c r="P11" s="24">
        <v>14427840</v>
      </c>
      <c r="Q11" s="24">
        <v>15069450</v>
      </c>
      <c r="R11" s="363"/>
      <c r="S11" s="363"/>
      <c r="T11" s="363"/>
    </row>
    <row r="12" spans="1:20" ht="60" customHeight="1" x14ac:dyDescent="0.3">
      <c r="A12" s="88"/>
      <c r="B12" s="88"/>
      <c r="C12" s="89"/>
      <c r="D12" s="90"/>
      <c r="E12" s="702"/>
      <c r="F12" s="682"/>
      <c r="G12" s="682"/>
      <c r="H12" s="682"/>
      <c r="I12" s="682"/>
      <c r="J12" s="682"/>
      <c r="K12" s="44" t="s">
        <v>219</v>
      </c>
      <c r="L12" s="44">
        <v>0</v>
      </c>
      <c r="M12" s="44">
        <v>0</v>
      </c>
      <c r="N12" s="44">
        <v>0</v>
      </c>
      <c r="O12" s="24"/>
      <c r="P12" s="24"/>
      <c r="Q12" s="24"/>
      <c r="R12" s="358"/>
      <c r="S12" s="358"/>
      <c r="T12" s="358"/>
    </row>
    <row r="13" spans="1:20" s="35" customFormat="1" ht="30" customHeight="1" x14ac:dyDescent="0.25">
      <c r="A13" s="458" t="s">
        <v>124</v>
      </c>
      <c r="B13" s="458" t="s">
        <v>221</v>
      </c>
      <c r="C13" s="455" t="s">
        <v>13</v>
      </c>
      <c r="D13" s="698" t="s">
        <v>156</v>
      </c>
      <c r="E13" s="498" t="s">
        <v>182</v>
      </c>
      <c r="F13" s="455" t="s">
        <v>69</v>
      </c>
      <c r="G13" s="455">
        <v>6</v>
      </c>
      <c r="H13" s="458" t="s">
        <v>85</v>
      </c>
      <c r="I13" s="458" t="s">
        <v>144</v>
      </c>
      <c r="J13" s="458" t="s">
        <v>144</v>
      </c>
      <c r="K13" s="45" t="s">
        <v>147</v>
      </c>
      <c r="L13" s="45">
        <f>L17</f>
        <v>240</v>
      </c>
      <c r="M13" s="45">
        <f>M17</f>
        <v>240</v>
      </c>
      <c r="N13" s="45">
        <f>N17</f>
        <v>240</v>
      </c>
      <c r="R13" s="366"/>
      <c r="S13" s="366"/>
      <c r="T13" s="366"/>
    </row>
    <row r="14" spans="1:20" s="35" customFormat="1" ht="30" customHeight="1" x14ac:dyDescent="0.25">
      <c r="A14" s="459"/>
      <c r="B14" s="459"/>
      <c r="C14" s="456"/>
      <c r="D14" s="699"/>
      <c r="E14" s="499"/>
      <c r="F14" s="456"/>
      <c r="G14" s="456"/>
      <c r="H14" s="459"/>
      <c r="I14" s="459"/>
      <c r="J14" s="459"/>
      <c r="K14" s="45" t="s">
        <v>148</v>
      </c>
      <c r="L14" s="45">
        <v>0</v>
      </c>
      <c r="M14" s="45">
        <v>0</v>
      </c>
      <c r="N14" s="45">
        <v>0</v>
      </c>
      <c r="R14" s="366"/>
      <c r="S14" s="366"/>
      <c r="T14" s="366"/>
    </row>
    <row r="15" spans="1:20" s="35" customFormat="1" ht="30" customHeight="1" x14ac:dyDescent="0.25">
      <c r="A15" s="459"/>
      <c r="B15" s="459"/>
      <c r="C15" s="456"/>
      <c r="D15" s="699"/>
      <c r="E15" s="499"/>
      <c r="F15" s="456"/>
      <c r="G15" s="456"/>
      <c r="H15" s="459"/>
      <c r="I15" s="459"/>
      <c r="J15" s="459"/>
      <c r="K15" s="45" t="s">
        <v>298</v>
      </c>
      <c r="L15" s="45">
        <f>L17</f>
        <v>240</v>
      </c>
      <c r="M15" s="45">
        <f>M17</f>
        <v>240</v>
      </c>
      <c r="N15" s="45">
        <f>N17</f>
        <v>240</v>
      </c>
      <c r="R15" s="366"/>
      <c r="S15" s="366"/>
      <c r="T15" s="366"/>
    </row>
    <row r="16" spans="1:20" s="35" customFormat="1" ht="30" customHeight="1" x14ac:dyDescent="0.25">
      <c r="A16" s="74"/>
      <c r="B16" s="74"/>
      <c r="C16" s="76"/>
      <c r="D16" s="99"/>
      <c r="E16" s="94"/>
      <c r="F16" s="76"/>
      <c r="G16" s="158"/>
      <c r="H16" s="74"/>
      <c r="I16" s="74"/>
      <c r="J16" s="157"/>
      <c r="K16" s="45" t="s">
        <v>219</v>
      </c>
      <c r="L16" s="45">
        <v>0</v>
      </c>
      <c r="M16" s="45">
        <v>0</v>
      </c>
      <c r="N16" s="45">
        <v>0</v>
      </c>
      <c r="R16" s="366"/>
      <c r="S16" s="366"/>
      <c r="T16" s="366"/>
    </row>
    <row r="17" spans="1:20" s="25" customFormat="1" ht="28.5" customHeight="1" x14ac:dyDescent="0.2">
      <c r="A17" s="50" t="s">
        <v>124</v>
      </c>
      <c r="B17" s="50" t="s">
        <v>221</v>
      </c>
      <c r="C17" s="33" t="s">
        <v>103</v>
      </c>
      <c r="D17" s="52" t="s">
        <v>157</v>
      </c>
      <c r="E17" s="33" t="s">
        <v>182</v>
      </c>
      <c r="F17" s="43" t="s">
        <v>69</v>
      </c>
      <c r="G17" s="159">
        <v>6</v>
      </c>
      <c r="H17" s="50" t="s">
        <v>292</v>
      </c>
      <c r="I17" s="54">
        <v>6</v>
      </c>
      <c r="J17" s="166">
        <v>6</v>
      </c>
      <c r="K17" s="46" t="s">
        <v>298</v>
      </c>
      <c r="L17" s="122">
        <v>240</v>
      </c>
      <c r="M17" s="122">
        <v>240</v>
      </c>
      <c r="N17" s="122">
        <v>240</v>
      </c>
      <c r="R17" s="362"/>
      <c r="S17" s="362"/>
      <c r="T17" s="362"/>
    </row>
    <row r="18" spans="1:20" s="35" customFormat="1" ht="60" customHeight="1" x14ac:dyDescent="0.25">
      <c r="A18" s="458" t="s">
        <v>124</v>
      </c>
      <c r="B18" s="458" t="s">
        <v>222</v>
      </c>
      <c r="C18" s="455" t="s">
        <v>13</v>
      </c>
      <c r="D18" s="594" t="s">
        <v>206</v>
      </c>
      <c r="E18" s="498" t="s">
        <v>183</v>
      </c>
      <c r="F18" s="455" t="s">
        <v>98</v>
      </c>
      <c r="G18" s="455">
        <v>47</v>
      </c>
      <c r="H18" s="458" t="s">
        <v>85</v>
      </c>
      <c r="I18" s="458" t="s">
        <v>184</v>
      </c>
      <c r="J18" s="458" t="s">
        <v>184</v>
      </c>
      <c r="K18" s="45" t="s">
        <v>147</v>
      </c>
      <c r="L18" s="45">
        <f t="shared" ref="L18:N19" si="3">L22</f>
        <v>14187.84</v>
      </c>
      <c r="M18" s="45">
        <f t="shared" si="3"/>
        <v>14829.45</v>
      </c>
      <c r="N18" s="45">
        <f t="shared" si="3"/>
        <v>14829.45</v>
      </c>
      <c r="O18" s="72">
        <v>13582540</v>
      </c>
      <c r="P18" s="72">
        <v>14187840</v>
      </c>
      <c r="Q18" s="72">
        <v>14829450</v>
      </c>
      <c r="R18" s="366"/>
      <c r="S18" s="366"/>
      <c r="T18" s="366"/>
    </row>
    <row r="19" spans="1:20" s="35" customFormat="1" ht="60" customHeight="1" x14ac:dyDescent="0.25">
      <c r="A19" s="459"/>
      <c r="B19" s="459"/>
      <c r="C19" s="456"/>
      <c r="D19" s="595"/>
      <c r="E19" s="500"/>
      <c r="F19" s="474"/>
      <c r="G19" s="474"/>
      <c r="H19" s="460"/>
      <c r="I19" s="460"/>
      <c r="J19" s="460"/>
      <c r="K19" s="53" t="s">
        <v>148</v>
      </c>
      <c r="L19" s="53">
        <f t="shared" si="3"/>
        <v>0</v>
      </c>
      <c r="M19" s="53">
        <f t="shared" si="3"/>
        <v>0</v>
      </c>
      <c r="N19" s="53">
        <f t="shared" si="3"/>
        <v>0</v>
      </c>
      <c r="R19" s="366"/>
      <c r="S19" s="366"/>
      <c r="T19" s="366"/>
    </row>
    <row r="20" spans="1:20" s="35" customFormat="1" ht="60" customHeight="1" x14ac:dyDescent="0.25">
      <c r="A20" s="459"/>
      <c r="B20" s="459"/>
      <c r="C20" s="456"/>
      <c r="D20" s="595"/>
      <c r="E20" s="498" t="s">
        <v>185</v>
      </c>
      <c r="F20" s="75" t="s">
        <v>98</v>
      </c>
      <c r="G20" s="455">
        <v>5</v>
      </c>
      <c r="H20" s="458" t="s">
        <v>85</v>
      </c>
      <c r="I20" s="455">
        <v>5</v>
      </c>
      <c r="J20" s="455">
        <v>5</v>
      </c>
      <c r="K20" s="45" t="s">
        <v>298</v>
      </c>
      <c r="L20" s="53">
        <f>L22</f>
        <v>14187.84</v>
      </c>
      <c r="M20" s="53">
        <f>M22</f>
        <v>14829.45</v>
      </c>
      <c r="N20" s="53">
        <f>N22</f>
        <v>14829.45</v>
      </c>
      <c r="R20" s="367"/>
      <c r="S20" s="367"/>
      <c r="T20" s="367"/>
    </row>
    <row r="21" spans="1:20" s="35" customFormat="1" ht="60" customHeight="1" x14ac:dyDescent="0.25">
      <c r="A21" s="74"/>
      <c r="B21" s="74"/>
      <c r="C21" s="76"/>
      <c r="D21" s="596"/>
      <c r="E21" s="500"/>
      <c r="F21" s="92"/>
      <c r="G21" s="474"/>
      <c r="H21" s="460"/>
      <c r="I21" s="474"/>
      <c r="J21" s="474"/>
      <c r="K21" s="53" t="s">
        <v>219</v>
      </c>
      <c r="L21" s="53">
        <v>0</v>
      </c>
      <c r="M21" s="53">
        <v>0</v>
      </c>
      <c r="N21" s="53">
        <v>0</v>
      </c>
      <c r="R21" s="366"/>
      <c r="S21" s="366"/>
      <c r="T21" s="366"/>
    </row>
    <row r="22" spans="1:20" s="25" customFormat="1" ht="47.25" customHeight="1" x14ac:dyDescent="0.2">
      <c r="A22" s="473" t="s">
        <v>124</v>
      </c>
      <c r="B22" s="473" t="s">
        <v>222</v>
      </c>
      <c r="C22" s="701" t="s">
        <v>114</v>
      </c>
      <c r="D22" s="27" t="s">
        <v>223</v>
      </c>
      <c r="E22" s="27" t="s">
        <v>113</v>
      </c>
      <c r="F22" s="472" t="s">
        <v>98</v>
      </c>
      <c r="G22" s="22">
        <v>47</v>
      </c>
      <c r="H22" s="473" t="s">
        <v>292</v>
      </c>
      <c r="I22" s="28">
        <v>47</v>
      </c>
      <c r="J22" s="28">
        <v>47</v>
      </c>
      <c r="K22" s="450" t="s">
        <v>298</v>
      </c>
      <c r="L22" s="452">
        <v>14187.84</v>
      </c>
      <c r="M22" s="452">
        <v>14829.45</v>
      </c>
      <c r="N22" s="452">
        <v>14829.45</v>
      </c>
      <c r="R22" s="362"/>
      <c r="S22" s="362"/>
      <c r="T22" s="362"/>
    </row>
    <row r="23" spans="1:20" s="25" customFormat="1" ht="38.25" customHeight="1" x14ac:dyDescent="0.2">
      <c r="A23" s="473"/>
      <c r="B23" s="473"/>
      <c r="C23" s="701"/>
      <c r="D23" s="27" t="s">
        <v>224</v>
      </c>
      <c r="E23" s="27" t="s">
        <v>113</v>
      </c>
      <c r="F23" s="472"/>
      <c r="G23" s="22">
        <v>5</v>
      </c>
      <c r="H23" s="473"/>
      <c r="I23" s="28" t="s">
        <v>141</v>
      </c>
      <c r="J23" s="28" t="s">
        <v>141</v>
      </c>
      <c r="K23" s="451"/>
      <c r="L23" s="453"/>
      <c r="M23" s="453"/>
      <c r="N23" s="453"/>
      <c r="R23" s="362"/>
      <c r="S23" s="362"/>
      <c r="T23" s="362"/>
    </row>
    <row r="24" spans="1:20" s="35" customFormat="1" ht="30" customHeight="1" x14ac:dyDescent="0.25">
      <c r="A24" s="458" t="s">
        <v>124</v>
      </c>
      <c r="B24" s="458" t="s">
        <v>364</v>
      </c>
      <c r="C24" s="455" t="s">
        <v>13</v>
      </c>
      <c r="D24" s="698" t="s">
        <v>360</v>
      </c>
      <c r="E24" s="498" t="s">
        <v>362</v>
      </c>
      <c r="F24" s="455" t="s">
        <v>98</v>
      </c>
      <c r="G24" s="455">
        <v>1</v>
      </c>
      <c r="H24" s="458" t="s">
        <v>85</v>
      </c>
      <c r="I24" s="458" t="s">
        <v>140</v>
      </c>
      <c r="J24" s="458" t="s">
        <v>140</v>
      </c>
      <c r="K24" s="45" t="s">
        <v>147</v>
      </c>
      <c r="L24" s="45">
        <f>L28</f>
        <v>460</v>
      </c>
      <c r="M24" s="45">
        <f>M28</f>
        <v>0</v>
      </c>
      <c r="N24" s="45">
        <f>N28</f>
        <v>0</v>
      </c>
      <c r="R24" s="366"/>
      <c r="S24" s="366"/>
      <c r="T24" s="366"/>
    </row>
    <row r="25" spans="1:20" s="35" customFormat="1" ht="30" customHeight="1" x14ac:dyDescent="0.25">
      <c r="A25" s="459"/>
      <c r="B25" s="459"/>
      <c r="C25" s="456"/>
      <c r="D25" s="699"/>
      <c r="E25" s="499"/>
      <c r="F25" s="456"/>
      <c r="G25" s="456"/>
      <c r="H25" s="459"/>
      <c r="I25" s="459"/>
      <c r="J25" s="459"/>
      <c r="K25" s="45" t="s">
        <v>148</v>
      </c>
      <c r="L25" s="45">
        <v>0</v>
      </c>
      <c r="M25" s="45">
        <v>0</v>
      </c>
      <c r="N25" s="45">
        <v>0</v>
      </c>
      <c r="R25" s="366"/>
      <c r="S25" s="366"/>
      <c r="T25" s="366"/>
    </row>
    <row r="26" spans="1:20" s="35" customFormat="1" ht="30" customHeight="1" x14ac:dyDescent="0.25">
      <c r="A26" s="459"/>
      <c r="B26" s="459"/>
      <c r="C26" s="456"/>
      <c r="D26" s="699"/>
      <c r="E26" s="499"/>
      <c r="F26" s="456"/>
      <c r="G26" s="456"/>
      <c r="H26" s="459"/>
      <c r="I26" s="459"/>
      <c r="J26" s="459"/>
      <c r="K26" s="45" t="s">
        <v>298</v>
      </c>
      <c r="L26" s="45">
        <f>L28</f>
        <v>460</v>
      </c>
      <c r="M26" s="45">
        <f>M28</f>
        <v>0</v>
      </c>
      <c r="N26" s="45">
        <f>N28</f>
        <v>0</v>
      </c>
      <c r="R26" s="366"/>
      <c r="S26" s="366"/>
      <c r="T26" s="366"/>
    </row>
    <row r="27" spans="1:20" s="35" customFormat="1" ht="30" customHeight="1" x14ac:dyDescent="0.25">
      <c r="A27" s="183"/>
      <c r="B27" s="183"/>
      <c r="C27" s="184"/>
      <c r="D27" s="196"/>
      <c r="E27" s="500"/>
      <c r="F27" s="184"/>
      <c r="G27" s="184"/>
      <c r="H27" s="183"/>
      <c r="I27" s="183"/>
      <c r="J27" s="183"/>
      <c r="K27" s="45" t="s">
        <v>219</v>
      </c>
      <c r="L27" s="45">
        <v>0</v>
      </c>
      <c r="M27" s="45">
        <v>0</v>
      </c>
      <c r="N27" s="45">
        <v>0</v>
      </c>
      <c r="R27" s="366"/>
      <c r="S27" s="366"/>
      <c r="T27" s="366"/>
    </row>
    <row r="28" spans="1:20" s="25" customFormat="1" ht="136.9" customHeight="1" x14ac:dyDescent="0.2">
      <c r="A28" s="188" t="s">
        <v>124</v>
      </c>
      <c r="B28" s="188" t="s">
        <v>364</v>
      </c>
      <c r="C28" s="186" t="s">
        <v>111</v>
      </c>
      <c r="D28" s="42" t="s">
        <v>363</v>
      </c>
      <c r="E28" s="186" t="s">
        <v>116</v>
      </c>
      <c r="F28" s="187" t="s">
        <v>98</v>
      </c>
      <c r="G28" s="134">
        <v>1</v>
      </c>
      <c r="H28" s="188" t="s">
        <v>292</v>
      </c>
      <c r="I28" s="209">
        <v>0</v>
      </c>
      <c r="J28" s="210">
        <v>0</v>
      </c>
      <c r="K28" s="46" t="s">
        <v>298</v>
      </c>
      <c r="L28" s="122">
        <v>460</v>
      </c>
      <c r="M28" s="122">
        <v>0</v>
      </c>
      <c r="N28" s="122">
        <v>0</v>
      </c>
      <c r="R28" s="362"/>
      <c r="S28" s="362"/>
      <c r="T28" s="362"/>
    </row>
  </sheetData>
  <mergeCells count="72">
    <mergeCell ref="E13:E15"/>
    <mergeCell ref="F13:F15"/>
    <mergeCell ref="G13:G15"/>
    <mergeCell ref="F11:F12"/>
    <mergeCell ref="D9:D11"/>
    <mergeCell ref="M22:M23"/>
    <mergeCell ref="F22:F23"/>
    <mergeCell ref="H22:H23"/>
    <mergeCell ref="M2:N2"/>
    <mergeCell ref="H13:H15"/>
    <mergeCell ref="I13:I15"/>
    <mergeCell ref="J13:J15"/>
    <mergeCell ref="N22:N23"/>
    <mergeCell ref="A3:K3"/>
    <mergeCell ref="A4:A7"/>
    <mergeCell ref="B4:B7"/>
    <mergeCell ref="C4:C7"/>
    <mergeCell ref="A9:A11"/>
    <mergeCell ref="B9:B11"/>
    <mergeCell ref="C9:C11"/>
    <mergeCell ref="H11:H12"/>
    <mergeCell ref="A13:A15"/>
    <mergeCell ref="B13:B15"/>
    <mergeCell ref="C13:C15"/>
    <mergeCell ref="K22:K23"/>
    <mergeCell ref="G11:G12"/>
    <mergeCell ref="I11:I12"/>
    <mergeCell ref="J11:J12"/>
    <mergeCell ref="D18:D21"/>
    <mergeCell ref="H18:H19"/>
    <mergeCell ref="I18:I19"/>
    <mergeCell ref="J18:J19"/>
    <mergeCell ref="G20:G21"/>
    <mergeCell ref="H20:H21"/>
    <mergeCell ref="I20:I21"/>
    <mergeCell ref="E11:E12"/>
    <mergeCell ref="D13:D15"/>
    <mergeCell ref="L22:L23"/>
    <mergeCell ref="A22:A23"/>
    <mergeCell ref="B22:B23"/>
    <mergeCell ref="C22:C23"/>
    <mergeCell ref="A18:A20"/>
    <mergeCell ref="B18:B20"/>
    <mergeCell ref="C18:C20"/>
    <mergeCell ref="J20:J21"/>
    <mergeCell ref="E18:E19"/>
    <mergeCell ref="E20:E21"/>
    <mergeCell ref="F18:F19"/>
    <mergeCell ref="G18:G19"/>
    <mergeCell ref="D4:D7"/>
    <mergeCell ref="E4:J4"/>
    <mergeCell ref="K4:N4"/>
    <mergeCell ref="E5:E7"/>
    <mergeCell ref="F5:F7"/>
    <mergeCell ref="G5:J5"/>
    <mergeCell ref="K5:K7"/>
    <mergeCell ref="L5:L7"/>
    <mergeCell ref="M5:M7"/>
    <mergeCell ref="N5:N7"/>
    <mergeCell ref="G6:H6"/>
    <mergeCell ref="I6:I7"/>
    <mergeCell ref="J6:J7"/>
    <mergeCell ref="A24:A26"/>
    <mergeCell ref="B24:B26"/>
    <mergeCell ref="C24:C26"/>
    <mergeCell ref="D24:D26"/>
    <mergeCell ref="E24:E27"/>
    <mergeCell ref="F24:F26"/>
    <mergeCell ref="G24:G26"/>
    <mergeCell ref="H24:H26"/>
    <mergeCell ref="I24:I26"/>
    <mergeCell ref="J24:J26"/>
  </mergeCells>
  <printOptions horizontalCentered="1"/>
  <pageMargins left="0.25" right="0.25" top="0.75" bottom="0.75" header="0.3" footer="0.3"/>
  <pageSetup paperSize="9" scale="53" fitToHeight="0" orientation="landscape" r:id="rId1"/>
  <headerFooter differentFirst="1">
    <oddHeader>&amp;C&amp;P</oddHeader>
  </headerFooter>
  <ignoredErrors>
    <ignoredError sqref="I23:J23 I13"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Q25"/>
  <sheetViews>
    <sheetView zoomScale="80" zoomScaleNormal="80" workbookViewId="0">
      <selection activeCell="E18" sqref="E18:E19"/>
    </sheetView>
  </sheetViews>
  <sheetFormatPr defaultColWidth="8.85546875" defaultRowHeight="15.75" x14ac:dyDescent="0.25"/>
  <cols>
    <col min="1" max="2" width="15.140625" style="23" customWidth="1"/>
    <col min="3" max="3" width="22.28515625" style="23" customWidth="1"/>
    <col min="4" max="4" width="42.42578125" style="23" customWidth="1"/>
    <col min="5" max="5" width="43.28515625" style="25" customWidth="1"/>
    <col min="6" max="6" width="11.140625" style="32" customWidth="1"/>
    <col min="7" max="7" width="11.42578125" style="32" customWidth="1"/>
    <col min="8" max="10" width="14.85546875" style="32" customWidth="1"/>
    <col min="11" max="11" width="14.85546875" style="30" customWidth="1"/>
    <col min="12" max="14" width="18.42578125" style="30" customWidth="1"/>
    <col min="15" max="17" width="11.7109375" style="23" customWidth="1"/>
    <col min="18" max="16384" width="8.85546875" style="23"/>
  </cols>
  <sheetData>
    <row r="2" spans="1:17" ht="53.25" customHeight="1" x14ac:dyDescent="0.25">
      <c r="M2" s="506" t="s">
        <v>174</v>
      </c>
      <c r="N2" s="506"/>
    </row>
    <row r="3" spans="1:17" ht="23.25" customHeight="1" x14ac:dyDescent="0.25">
      <c r="A3" s="508" t="s">
        <v>146</v>
      </c>
      <c r="B3" s="508"/>
      <c r="C3" s="508"/>
      <c r="D3" s="508"/>
      <c r="E3" s="508"/>
      <c r="F3" s="508"/>
      <c r="G3" s="508"/>
      <c r="H3" s="508"/>
      <c r="I3" s="508"/>
      <c r="J3" s="508"/>
      <c r="K3" s="508"/>
      <c r="L3" s="29"/>
      <c r="M3" s="29"/>
      <c r="N3" s="29"/>
    </row>
    <row r="4" spans="1:17" ht="23.25" customHeight="1" x14ac:dyDescent="0.25">
      <c r="A4" s="87"/>
      <c r="B4" s="87"/>
      <c r="C4" s="87"/>
      <c r="D4" s="87"/>
      <c r="E4" s="87"/>
      <c r="F4" s="87"/>
      <c r="G4" s="87"/>
      <c r="H4" s="87"/>
      <c r="I4" s="87"/>
      <c r="J4" s="87"/>
      <c r="K4" s="87"/>
      <c r="L4" s="29"/>
      <c r="M4" s="29"/>
      <c r="N4" s="29"/>
    </row>
    <row r="5" spans="1:17" ht="30" customHeight="1" x14ac:dyDescent="0.25">
      <c r="A5" s="419" t="s">
        <v>193</v>
      </c>
      <c r="B5" s="419" t="s">
        <v>4</v>
      </c>
      <c r="C5" s="421" t="s">
        <v>194</v>
      </c>
      <c r="D5" s="421" t="s">
        <v>195</v>
      </c>
      <c r="E5" s="512" t="s">
        <v>196</v>
      </c>
      <c r="F5" s="513"/>
      <c r="G5" s="513"/>
      <c r="H5" s="513"/>
      <c r="I5" s="514"/>
      <c r="J5" s="515"/>
      <c r="K5" s="644" t="s">
        <v>120</v>
      </c>
      <c r="L5" s="644"/>
      <c r="M5" s="644"/>
      <c r="N5" s="644"/>
    </row>
    <row r="6" spans="1:17" ht="16.5" customHeight="1" x14ac:dyDescent="0.25">
      <c r="A6" s="419"/>
      <c r="B6" s="419"/>
      <c r="C6" s="509"/>
      <c r="D6" s="511"/>
      <c r="E6" s="421" t="s">
        <v>18</v>
      </c>
      <c r="F6" s="421" t="s">
        <v>88</v>
      </c>
      <c r="G6" s="512" t="s">
        <v>90</v>
      </c>
      <c r="H6" s="514"/>
      <c r="I6" s="514"/>
      <c r="J6" s="515"/>
      <c r="K6" s="580" t="s">
        <v>161</v>
      </c>
      <c r="L6" s="704" t="s">
        <v>150</v>
      </c>
      <c r="M6" s="581" t="s">
        <v>197</v>
      </c>
      <c r="N6" s="581" t="s">
        <v>357</v>
      </c>
    </row>
    <row r="7" spans="1:17" ht="30" customHeight="1" x14ac:dyDescent="0.25">
      <c r="A7" s="419"/>
      <c r="B7" s="419"/>
      <c r="C7" s="509"/>
      <c r="D7" s="511"/>
      <c r="E7" s="509"/>
      <c r="F7" s="509"/>
      <c r="G7" s="512" t="s">
        <v>150</v>
      </c>
      <c r="H7" s="515"/>
      <c r="I7" s="419" t="s">
        <v>197</v>
      </c>
      <c r="J7" s="419" t="s">
        <v>357</v>
      </c>
      <c r="K7" s="523"/>
      <c r="L7" s="704"/>
      <c r="M7" s="582"/>
      <c r="N7" s="582"/>
    </row>
    <row r="8" spans="1:17" ht="29.25" customHeight="1" x14ac:dyDescent="0.25">
      <c r="A8" s="419"/>
      <c r="B8" s="419"/>
      <c r="C8" s="510"/>
      <c r="D8" s="422"/>
      <c r="E8" s="510"/>
      <c r="F8" s="510"/>
      <c r="G8" s="22"/>
      <c r="H8" s="2" t="s">
        <v>54</v>
      </c>
      <c r="I8" s="523"/>
      <c r="J8" s="523"/>
      <c r="K8" s="523"/>
      <c r="L8" s="704"/>
      <c r="M8" s="582"/>
      <c r="N8" s="582"/>
      <c r="O8" s="346"/>
      <c r="P8" s="346"/>
      <c r="Q8" s="346"/>
    </row>
    <row r="9" spans="1:17" x14ac:dyDescent="0.25">
      <c r="A9" s="26">
        <v>1</v>
      </c>
      <c r="B9" s="26">
        <v>2</v>
      </c>
      <c r="C9" s="26">
        <v>3</v>
      </c>
      <c r="D9" s="26">
        <v>4</v>
      </c>
      <c r="E9" s="26">
        <v>5</v>
      </c>
      <c r="F9" s="22">
        <v>6</v>
      </c>
      <c r="G9" s="22">
        <v>7</v>
      </c>
      <c r="H9" s="22">
        <v>8</v>
      </c>
      <c r="I9" s="22">
        <v>9</v>
      </c>
      <c r="J9" s="22">
        <v>10</v>
      </c>
      <c r="K9" s="26">
        <v>11</v>
      </c>
      <c r="L9" s="26">
        <v>12</v>
      </c>
      <c r="M9" s="26">
        <v>13</v>
      </c>
      <c r="N9" s="26">
        <v>14</v>
      </c>
      <c r="O9" s="346"/>
      <c r="P9" s="346"/>
      <c r="Q9" s="346"/>
    </row>
    <row r="10" spans="1:17" ht="34.5" customHeight="1" x14ac:dyDescent="0.3">
      <c r="A10" s="539" t="s">
        <v>142</v>
      </c>
      <c r="B10" s="539" t="s">
        <v>13</v>
      </c>
      <c r="C10" s="541" t="s">
        <v>13</v>
      </c>
      <c r="D10" s="696" t="s">
        <v>202</v>
      </c>
      <c r="E10" s="543" t="str">
        <f>E14</f>
        <v>количество созданных новых мест в муниципальных образовательных учреждениях различных типов для реализации дополнительных общеразвивающих программ всех направленностей</v>
      </c>
      <c r="F10" s="541" t="str">
        <f>F14</f>
        <v>ед.</v>
      </c>
      <c r="G10" s="541">
        <v>608</v>
      </c>
      <c r="H10" s="541" t="s">
        <v>13</v>
      </c>
      <c r="I10" s="541">
        <f>I14</f>
        <v>0</v>
      </c>
      <c r="J10" s="541">
        <f>J14</f>
        <v>0</v>
      </c>
      <c r="K10" s="44" t="s">
        <v>147</v>
      </c>
      <c r="L10" s="44">
        <f>L11+L12</f>
        <v>2695.87</v>
      </c>
      <c r="M10" s="44">
        <f>M11+M12</f>
        <v>0</v>
      </c>
      <c r="N10" s="230">
        <f>N11+N12</f>
        <v>0</v>
      </c>
      <c r="O10" s="376"/>
      <c r="P10" s="347"/>
      <c r="Q10" s="347"/>
    </row>
    <row r="11" spans="1:17" ht="34.5" customHeight="1" x14ac:dyDescent="0.3">
      <c r="A11" s="540"/>
      <c r="B11" s="540"/>
      <c r="C11" s="542"/>
      <c r="D11" s="697"/>
      <c r="E11" s="544"/>
      <c r="F11" s="542"/>
      <c r="G11" s="542"/>
      <c r="H11" s="542"/>
      <c r="I11" s="542"/>
      <c r="J11" s="542"/>
      <c r="K11" s="44" t="s">
        <v>148</v>
      </c>
      <c r="L11" s="44">
        <f>L15</f>
        <v>2668.91</v>
      </c>
      <c r="M11" s="44">
        <f>M15</f>
        <v>0</v>
      </c>
      <c r="N11" s="230">
        <f>N15</f>
        <v>0</v>
      </c>
      <c r="O11" s="376"/>
      <c r="P11" s="347"/>
      <c r="Q11" s="347"/>
    </row>
    <row r="12" spans="1:17" ht="34.5" customHeight="1" x14ac:dyDescent="0.3">
      <c r="A12" s="540"/>
      <c r="B12" s="540"/>
      <c r="C12" s="542"/>
      <c r="D12" s="697"/>
      <c r="E12" s="544"/>
      <c r="F12" s="542"/>
      <c r="G12" s="542"/>
      <c r="H12" s="542"/>
      <c r="I12" s="542"/>
      <c r="J12" s="542"/>
      <c r="K12" s="44" t="s">
        <v>298</v>
      </c>
      <c r="L12" s="44">
        <f>L16</f>
        <v>26.96</v>
      </c>
      <c r="M12" s="44">
        <f>M16+M20</f>
        <v>0</v>
      </c>
      <c r="N12" s="230">
        <f>N16+N20</f>
        <v>0</v>
      </c>
      <c r="O12" s="376"/>
      <c r="P12" s="347"/>
      <c r="Q12" s="347"/>
    </row>
    <row r="13" spans="1:17" ht="34.5" customHeight="1" x14ac:dyDescent="0.3">
      <c r="A13" s="88"/>
      <c r="B13" s="88"/>
      <c r="C13" s="89"/>
      <c r="D13" s="90"/>
      <c r="E13" s="645"/>
      <c r="F13" s="564"/>
      <c r="G13" s="564"/>
      <c r="H13" s="564"/>
      <c r="I13" s="564"/>
      <c r="J13" s="564"/>
      <c r="K13" s="44" t="s">
        <v>219</v>
      </c>
      <c r="L13" s="44">
        <v>0</v>
      </c>
      <c r="M13" s="44">
        <v>0</v>
      </c>
      <c r="N13" s="230">
        <v>0</v>
      </c>
    </row>
    <row r="14" spans="1:17" s="35" customFormat="1" ht="38.25" customHeight="1" x14ac:dyDescent="0.25">
      <c r="A14" s="458" t="s">
        <v>142</v>
      </c>
      <c r="B14" s="458" t="s">
        <v>318</v>
      </c>
      <c r="C14" s="455" t="s">
        <v>13</v>
      </c>
      <c r="D14" s="698" t="s">
        <v>319</v>
      </c>
      <c r="E14" s="498" t="s">
        <v>176</v>
      </c>
      <c r="F14" s="455" t="s">
        <v>98</v>
      </c>
      <c r="G14" s="455">
        <v>608</v>
      </c>
      <c r="H14" s="458" t="s">
        <v>85</v>
      </c>
      <c r="I14" s="575">
        <v>0</v>
      </c>
      <c r="J14" s="575">
        <v>0</v>
      </c>
      <c r="K14" s="45" t="s">
        <v>147</v>
      </c>
      <c r="L14" s="45">
        <f>L15+L16</f>
        <v>2695.87</v>
      </c>
      <c r="M14" s="45">
        <f>M18+M19</f>
        <v>0</v>
      </c>
      <c r="N14" s="45">
        <f>N18+N19</f>
        <v>0</v>
      </c>
    </row>
    <row r="15" spans="1:17" s="35" customFormat="1" ht="38.25" customHeight="1" x14ac:dyDescent="0.25">
      <c r="A15" s="459"/>
      <c r="B15" s="459"/>
      <c r="C15" s="456"/>
      <c r="D15" s="699"/>
      <c r="E15" s="499"/>
      <c r="F15" s="456"/>
      <c r="G15" s="456"/>
      <c r="H15" s="459"/>
      <c r="I15" s="703"/>
      <c r="J15" s="703"/>
      <c r="K15" s="45" t="s">
        <v>148</v>
      </c>
      <c r="L15" s="45">
        <f>L18+L20</f>
        <v>2668.91</v>
      </c>
      <c r="M15" s="45">
        <f t="shared" ref="M15:N16" si="0">M18</f>
        <v>0</v>
      </c>
      <c r="N15" s="45">
        <f t="shared" si="0"/>
        <v>0</v>
      </c>
    </row>
    <row r="16" spans="1:17" s="35" customFormat="1" ht="38.25" customHeight="1" x14ac:dyDescent="0.25">
      <c r="A16" s="459"/>
      <c r="B16" s="459"/>
      <c r="C16" s="456"/>
      <c r="D16" s="699"/>
      <c r="E16" s="499"/>
      <c r="F16" s="456"/>
      <c r="G16" s="456"/>
      <c r="H16" s="459"/>
      <c r="I16" s="703"/>
      <c r="J16" s="703"/>
      <c r="K16" s="45" t="s">
        <v>298</v>
      </c>
      <c r="L16" s="45">
        <f>L19+L21</f>
        <v>26.96</v>
      </c>
      <c r="M16" s="45">
        <f t="shared" si="0"/>
        <v>0</v>
      </c>
      <c r="N16" s="45">
        <f t="shared" si="0"/>
        <v>0</v>
      </c>
    </row>
    <row r="17" spans="1:14" s="35" customFormat="1" ht="38.25" customHeight="1" x14ac:dyDescent="0.25">
      <c r="A17" s="460"/>
      <c r="B17" s="460"/>
      <c r="C17" s="474"/>
      <c r="D17" s="700"/>
      <c r="E17" s="500"/>
      <c r="F17" s="474"/>
      <c r="G17" s="474"/>
      <c r="H17" s="460"/>
      <c r="I17" s="576"/>
      <c r="J17" s="576"/>
      <c r="K17" s="45" t="s">
        <v>219</v>
      </c>
      <c r="L17" s="45">
        <v>0</v>
      </c>
      <c r="M17" s="45">
        <v>0</v>
      </c>
      <c r="N17" s="45">
        <v>0</v>
      </c>
    </row>
    <row r="18" spans="1:14" ht="43.5" customHeight="1" x14ac:dyDescent="0.25">
      <c r="A18" s="473" t="s">
        <v>142</v>
      </c>
      <c r="B18" s="473" t="s">
        <v>318</v>
      </c>
      <c r="C18" s="471" t="s">
        <v>103</v>
      </c>
      <c r="D18" s="471" t="s">
        <v>377</v>
      </c>
      <c r="E18" s="471" t="s">
        <v>177</v>
      </c>
      <c r="F18" s="472" t="s">
        <v>98</v>
      </c>
      <c r="G18" s="472">
        <v>548</v>
      </c>
      <c r="H18" s="473" t="s">
        <v>292</v>
      </c>
      <c r="I18" s="473" t="s">
        <v>140</v>
      </c>
      <c r="J18" s="473" t="s">
        <v>140</v>
      </c>
      <c r="K18" s="51" t="s">
        <v>148</v>
      </c>
      <c r="L18" s="122">
        <v>1840.39</v>
      </c>
      <c r="M18" s="122">
        <v>0</v>
      </c>
      <c r="N18" s="122">
        <v>0</v>
      </c>
    </row>
    <row r="19" spans="1:14" ht="43.5" customHeight="1" x14ac:dyDescent="0.25">
      <c r="A19" s="473"/>
      <c r="B19" s="473"/>
      <c r="C19" s="471"/>
      <c r="D19" s="471"/>
      <c r="E19" s="471"/>
      <c r="F19" s="472"/>
      <c r="G19" s="472"/>
      <c r="H19" s="473"/>
      <c r="I19" s="473"/>
      <c r="J19" s="473"/>
      <c r="K19" s="150" t="s">
        <v>298</v>
      </c>
      <c r="L19" s="381">
        <v>18.59</v>
      </c>
      <c r="M19" s="381">
        <v>0</v>
      </c>
      <c r="N19" s="381">
        <v>0</v>
      </c>
    </row>
    <row r="20" spans="1:14" ht="28.5" customHeight="1" x14ac:dyDescent="0.25">
      <c r="A20" s="473" t="s">
        <v>142</v>
      </c>
      <c r="B20" s="473" t="s">
        <v>318</v>
      </c>
      <c r="C20" s="471" t="s">
        <v>656</v>
      </c>
      <c r="D20" s="471" t="s">
        <v>657</v>
      </c>
      <c r="E20" s="471" t="s">
        <v>177</v>
      </c>
      <c r="F20" s="472" t="s">
        <v>98</v>
      </c>
      <c r="G20" s="472">
        <v>60</v>
      </c>
      <c r="H20" s="473" t="s">
        <v>292</v>
      </c>
      <c r="I20" s="473" t="s">
        <v>140</v>
      </c>
      <c r="J20" s="473" t="s">
        <v>140</v>
      </c>
      <c r="K20" s="51" t="s">
        <v>148</v>
      </c>
      <c r="L20" s="122">
        <v>828.52</v>
      </c>
      <c r="M20" s="122">
        <v>0</v>
      </c>
      <c r="N20" s="122">
        <v>0</v>
      </c>
    </row>
    <row r="21" spans="1:14" ht="28.5" customHeight="1" x14ac:dyDescent="0.25">
      <c r="A21" s="473"/>
      <c r="B21" s="473"/>
      <c r="C21" s="471"/>
      <c r="D21" s="471"/>
      <c r="E21" s="471"/>
      <c r="F21" s="472"/>
      <c r="G21" s="472"/>
      <c r="H21" s="473"/>
      <c r="I21" s="473"/>
      <c r="J21" s="473"/>
      <c r="K21" s="150" t="s">
        <v>298</v>
      </c>
      <c r="L21" s="381">
        <v>8.3699999999999992</v>
      </c>
      <c r="M21" s="381">
        <v>0</v>
      </c>
      <c r="N21" s="381">
        <v>0</v>
      </c>
    </row>
    <row r="25" spans="1:14" x14ac:dyDescent="0.25">
      <c r="D25" s="57"/>
    </row>
  </sheetData>
  <mergeCells count="58">
    <mergeCell ref="G7:H7"/>
    <mergeCell ref="I7:I8"/>
    <mergeCell ref="J7:J8"/>
    <mergeCell ref="L6:L8"/>
    <mergeCell ref="G6:J6"/>
    <mergeCell ref="K6:K8"/>
    <mergeCell ref="M6:M8"/>
    <mergeCell ref="M2:N2"/>
    <mergeCell ref="A3:K3"/>
    <mergeCell ref="A18:A19"/>
    <mergeCell ref="B18:B19"/>
    <mergeCell ref="C18:C19"/>
    <mergeCell ref="D18:D19"/>
    <mergeCell ref="K5:N5"/>
    <mergeCell ref="A5:A8"/>
    <mergeCell ref="B5:B8"/>
    <mergeCell ref="C5:C8"/>
    <mergeCell ref="D5:D8"/>
    <mergeCell ref="E5:J5"/>
    <mergeCell ref="N6:N8"/>
    <mergeCell ref="E6:E8"/>
    <mergeCell ref="F6:F8"/>
    <mergeCell ref="A10:A12"/>
    <mergeCell ref="B10:B12"/>
    <mergeCell ref="C10:C12"/>
    <mergeCell ref="D10:D12"/>
    <mergeCell ref="E10:E13"/>
    <mergeCell ref="F10:F13"/>
    <mergeCell ref="G10:G13"/>
    <mergeCell ref="H10:H13"/>
    <mergeCell ref="I10:I13"/>
    <mergeCell ref="J10:J13"/>
    <mergeCell ref="G14:G17"/>
    <mergeCell ref="H14:H17"/>
    <mergeCell ref="I14:I17"/>
    <mergeCell ref="J14:J17"/>
    <mergeCell ref="D14:D17"/>
    <mergeCell ref="C14:C17"/>
    <mergeCell ref="B14:B17"/>
    <mergeCell ref="A14:A17"/>
    <mergeCell ref="E14:E17"/>
    <mergeCell ref="F14:F17"/>
    <mergeCell ref="J18:J19"/>
    <mergeCell ref="E18:E19"/>
    <mergeCell ref="F18:F19"/>
    <mergeCell ref="G18:G19"/>
    <mergeCell ref="H18:H19"/>
    <mergeCell ref="I18:I19"/>
    <mergeCell ref="A20:A21"/>
    <mergeCell ref="B20:B21"/>
    <mergeCell ref="C20:C21"/>
    <mergeCell ref="D20:D21"/>
    <mergeCell ref="E20:E21"/>
    <mergeCell ref="F20:F21"/>
    <mergeCell ref="G20:G21"/>
    <mergeCell ref="H20:H21"/>
    <mergeCell ref="I20:I21"/>
    <mergeCell ref="J20:J21"/>
  </mergeCells>
  <printOptions horizontalCentered="1"/>
  <pageMargins left="0.25" right="0.25" top="0.75" bottom="0.75" header="0.3" footer="0.3"/>
  <pageSetup paperSize="9" scale="50" fitToHeight="0" orientation="landscape" r:id="rId1"/>
  <headerFooter differentFirst="1">
    <oddHeader>&amp;C&amp;P</oddHeader>
  </headerFooter>
  <ignoredErrors>
    <ignoredError sqref="I18:J18"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Q25"/>
  <sheetViews>
    <sheetView zoomScale="70" zoomScaleNormal="70" workbookViewId="0">
      <selection activeCell="F20" sqref="F20"/>
    </sheetView>
  </sheetViews>
  <sheetFormatPr defaultColWidth="8.85546875" defaultRowHeight="15.75" x14ac:dyDescent="0.25"/>
  <cols>
    <col min="1" max="2" width="15.140625" style="23" customWidth="1"/>
    <col min="3" max="3" width="31.7109375" style="23" customWidth="1"/>
    <col min="4" max="4" width="53" style="23" customWidth="1"/>
    <col min="5" max="5" width="31.85546875" style="25" customWidth="1"/>
    <col min="6" max="6" width="11.140625" style="32" customWidth="1"/>
    <col min="7" max="7" width="11.42578125" style="32" customWidth="1"/>
    <col min="8" max="10" width="14.85546875" style="32" customWidth="1"/>
    <col min="11" max="11" width="17.85546875" style="30" customWidth="1"/>
    <col min="12" max="14" width="18.42578125" style="30" customWidth="1"/>
    <col min="15" max="17" width="15" style="23" customWidth="1"/>
    <col min="18" max="16384" width="8.85546875" style="23"/>
  </cols>
  <sheetData>
    <row r="2" spans="1:17" ht="53.25" customHeight="1" x14ac:dyDescent="0.25">
      <c r="M2" s="506" t="s">
        <v>175</v>
      </c>
      <c r="N2" s="506"/>
    </row>
    <row r="3" spans="1:17" ht="18.75" x14ac:dyDescent="0.25">
      <c r="A3" s="508" t="s">
        <v>313</v>
      </c>
      <c r="B3" s="508"/>
      <c r="C3" s="508"/>
      <c r="D3" s="508"/>
      <c r="E3" s="508"/>
      <c r="F3" s="508"/>
      <c r="G3" s="508"/>
      <c r="H3" s="508"/>
      <c r="I3" s="508"/>
      <c r="J3" s="508"/>
      <c r="K3" s="508"/>
      <c r="L3" s="29"/>
      <c r="M3" s="29"/>
      <c r="N3" s="29"/>
    </row>
    <row r="4" spans="1:17" ht="15.75" customHeight="1" x14ac:dyDescent="0.25"/>
    <row r="5" spans="1:17" x14ac:dyDescent="0.25">
      <c r="A5" s="421" t="s">
        <v>91</v>
      </c>
      <c r="B5" s="421" t="s">
        <v>4</v>
      </c>
      <c r="C5" s="421" t="s">
        <v>50</v>
      </c>
      <c r="D5" s="421" t="s">
        <v>89</v>
      </c>
      <c r="E5" s="512" t="s">
        <v>17</v>
      </c>
      <c r="F5" s="513"/>
      <c r="G5" s="513"/>
      <c r="H5" s="513"/>
      <c r="I5" s="514"/>
      <c r="J5" s="515"/>
      <c r="K5" s="516" t="s">
        <v>120</v>
      </c>
      <c r="L5" s="517"/>
      <c r="M5" s="517"/>
      <c r="N5" s="518"/>
    </row>
    <row r="6" spans="1:17" x14ac:dyDescent="0.25">
      <c r="A6" s="511"/>
      <c r="B6" s="511"/>
      <c r="C6" s="511"/>
      <c r="D6" s="511"/>
      <c r="E6" s="421" t="s">
        <v>18</v>
      </c>
      <c r="F6" s="421" t="s">
        <v>88</v>
      </c>
      <c r="G6" s="707" t="s">
        <v>90</v>
      </c>
      <c r="H6" s="708"/>
      <c r="I6" s="708"/>
      <c r="J6" s="709"/>
      <c r="K6" s="710" t="s">
        <v>149</v>
      </c>
      <c r="L6" s="713" t="s">
        <v>150</v>
      </c>
      <c r="M6" s="713" t="s">
        <v>197</v>
      </c>
      <c r="N6" s="713" t="s">
        <v>357</v>
      </c>
    </row>
    <row r="7" spans="1:17" x14ac:dyDescent="0.25">
      <c r="A7" s="511"/>
      <c r="B7" s="511"/>
      <c r="C7" s="511"/>
      <c r="D7" s="511"/>
      <c r="E7" s="509"/>
      <c r="F7" s="509"/>
      <c r="G7" s="707" t="s">
        <v>150</v>
      </c>
      <c r="H7" s="709"/>
      <c r="I7" s="705" t="s">
        <v>197</v>
      </c>
      <c r="J7" s="705" t="s">
        <v>357</v>
      </c>
      <c r="K7" s="711"/>
      <c r="L7" s="714"/>
      <c r="M7" s="714"/>
      <c r="N7" s="714"/>
    </row>
    <row r="8" spans="1:17" x14ac:dyDescent="0.25">
      <c r="A8" s="422"/>
      <c r="B8" s="422"/>
      <c r="C8" s="510"/>
      <c r="D8" s="422"/>
      <c r="E8" s="510"/>
      <c r="F8" s="510"/>
      <c r="G8" s="134"/>
      <c r="H8" s="167" t="s">
        <v>54</v>
      </c>
      <c r="I8" s="706"/>
      <c r="J8" s="706"/>
      <c r="K8" s="712"/>
      <c r="L8" s="715"/>
      <c r="M8" s="715"/>
      <c r="N8" s="715"/>
    </row>
    <row r="9" spans="1:17" x14ac:dyDescent="0.25">
      <c r="A9" s="26">
        <v>1</v>
      </c>
      <c r="B9" s="26">
        <v>2</v>
      </c>
      <c r="C9" s="26">
        <v>3</v>
      </c>
      <c r="D9" s="26">
        <v>4</v>
      </c>
      <c r="E9" s="26">
        <v>5</v>
      </c>
      <c r="F9" s="149">
        <v>6</v>
      </c>
      <c r="G9" s="149">
        <v>7</v>
      </c>
      <c r="H9" s="149">
        <v>8</v>
      </c>
      <c r="I9" s="149">
        <v>9</v>
      </c>
      <c r="J9" s="149">
        <v>10</v>
      </c>
      <c r="K9" s="26">
        <v>11</v>
      </c>
      <c r="L9" s="26">
        <v>12</v>
      </c>
      <c r="M9" s="26">
        <v>13</v>
      </c>
      <c r="N9" s="26">
        <v>14</v>
      </c>
    </row>
    <row r="10" spans="1:17" ht="64.5" customHeight="1" x14ac:dyDescent="0.3">
      <c r="A10" s="539" t="s">
        <v>314</v>
      </c>
      <c r="B10" s="539" t="s">
        <v>13</v>
      </c>
      <c r="C10" s="541" t="s">
        <v>13</v>
      </c>
      <c r="D10" s="696" t="s">
        <v>315</v>
      </c>
      <c r="E10" s="543" t="s">
        <v>316</v>
      </c>
      <c r="F10" s="541" t="s">
        <v>98</v>
      </c>
      <c r="G10" s="541">
        <v>44</v>
      </c>
      <c r="H10" s="541" t="s">
        <v>13</v>
      </c>
      <c r="I10" s="541">
        <v>44</v>
      </c>
      <c r="J10" s="541">
        <v>44</v>
      </c>
      <c r="K10" s="44" t="s">
        <v>147</v>
      </c>
      <c r="L10" s="44">
        <f>L11+L12</f>
        <v>12429.59</v>
      </c>
      <c r="M10" s="44">
        <f>M11+M12</f>
        <v>12429.59</v>
      </c>
      <c r="N10" s="44">
        <f>N11+N12</f>
        <v>15025.03</v>
      </c>
      <c r="O10" s="226"/>
      <c r="P10" s="226"/>
      <c r="Q10" s="226"/>
    </row>
    <row r="11" spans="1:17" ht="64.5" customHeight="1" x14ac:dyDescent="0.3">
      <c r="A11" s="540"/>
      <c r="B11" s="540"/>
      <c r="C11" s="542"/>
      <c r="D11" s="697"/>
      <c r="E11" s="544"/>
      <c r="F11" s="542"/>
      <c r="G11" s="542"/>
      <c r="H11" s="542"/>
      <c r="I11" s="542"/>
      <c r="J11" s="542"/>
      <c r="K11" s="44" t="s">
        <v>148</v>
      </c>
      <c r="L11" s="44">
        <f>L15</f>
        <v>12429.59</v>
      </c>
      <c r="M11" s="44">
        <f>M15</f>
        <v>12429.59</v>
      </c>
      <c r="N11" s="44">
        <f>N15</f>
        <v>15025.03</v>
      </c>
      <c r="O11" s="226"/>
      <c r="P11" s="226"/>
      <c r="Q11" s="226"/>
    </row>
    <row r="12" spans="1:17" ht="64.5" customHeight="1" x14ac:dyDescent="0.3">
      <c r="A12" s="540"/>
      <c r="B12" s="540"/>
      <c r="C12" s="542"/>
      <c r="D12" s="152"/>
      <c r="E12" s="544"/>
      <c r="F12" s="542"/>
      <c r="G12" s="542"/>
      <c r="H12" s="542"/>
      <c r="I12" s="542"/>
      <c r="J12" s="542"/>
      <c r="K12" s="44" t="s">
        <v>298</v>
      </c>
      <c r="L12" s="44">
        <v>0</v>
      </c>
      <c r="M12" s="44">
        <v>0</v>
      </c>
      <c r="N12" s="44">
        <v>0</v>
      </c>
    </row>
    <row r="13" spans="1:17" ht="64.5" customHeight="1" x14ac:dyDescent="0.3">
      <c r="A13" s="142"/>
      <c r="B13" s="142"/>
      <c r="C13" s="144"/>
      <c r="D13" s="147"/>
      <c r="E13" s="645"/>
      <c r="F13" s="564"/>
      <c r="G13" s="564"/>
      <c r="H13" s="564"/>
      <c r="I13" s="564"/>
      <c r="J13" s="564"/>
      <c r="K13" s="44" t="s">
        <v>219</v>
      </c>
      <c r="L13" s="44"/>
      <c r="M13" s="44"/>
      <c r="N13" s="44"/>
    </row>
    <row r="14" spans="1:17" ht="50.25" customHeight="1" x14ac:dyDescent="0.25">
      <c r="A14" s="455">
        <v>13</v>
      </c>
      <c r="B14" s="455" t="s">
        <v>320</v>
      </c>
      <c r="C14" s="455" t="s">
        <v>13</v>
      </c>
      <c r="D14" s="498" t="s">
        <v>321</v>
      </c>
      <c r="E14" s="498" t="s">
        <v>316</v>
      </c>
      <c r="F14" s="455" t="s">
        <v>98</v>
      </c>
      <c r="G14" s="455">
        <v>44</v>
      </c>
      <c r="H14" s="455" t="s">
        <v>85</v>
      </c>
      <c r="I14" s="455">
        <v>44</v>
      </c>
      <c r="J14" s="455">
        <v>44</v>
      </c>
      <c r="K14" s="45" t="s">
        <v>147</v>
      </c>
      <c r="L14" s="45">
        <f>L15+L16</f>
        <v>12429.59</v>
      </c>
      <c r="M14" s="45">
        <f>M15+M16</f>
        <v>12429.59</v>
      </c>
      <c r="N14" s="45">
        <f>N15+N16</f>
        <v>15025.03</v>
      </c>
    </row>
    <row r="15" spans="1:17" ht="50.25" customHeight="1" x14ac:dyDescent="0.25">
      <c r="A15" s="456"/>
      <c r="B15" s="456"/>
      <c r="C15" s="456"/>
      <c r="D15" s="499"/>
      <c r="E15" s="499"/>
      <c r="F15" s="456"/>
      <c r="G15" s="456"/>
      <c r="H15" s="456"/>
      <c r="I15" s="456"/>
      <c r="J15" s="456"/>
      <c r="K15" s="45" t="s">
        <v>148</v>
      </c>
      <c r="L15" s="45">
        <f>L18</f>
        <v>12429.59</v>
      </c>
      <c r="M15" s="45">
        <f>M18</f>
        <v>12429.59</v>
      </c>
      <c r="N15" s="45">
        <f>N18</f>
        <v>15025.03</v>
      </c>
    </row>
    <row r="16" spans="1:17" ht="50.25" customHeight="1" x14ac:dyDescent="0.25">
      <c r="A16" s="456"/>
      <c r="B16" s="456"/>
      <c r="C16" s="456"/>
      <c r="D16" s="499"/>
      <c r="E16" s="499"/>
      <c r="F16" s="456"/>
      <c r="G16" s="456"/>
      <c r="H16" s="456"/>
      <c r="I16" s="456"/>
      <c r="J16" s="456"/>
      <c r="K16" s="45" t="s">
        <v>298</v>
      </c>
      <c r="L16" s="45">
        <v>0</v>
      </c>
      <c r="M16" s="45">
        <v>0</v>
      </c>
      <c r="N16" s="45">
        <v>0</v>
      </c>
    </row>
    <row r="17" spans="1:14" ht="50.25" customHeight="1" x14ac:dyDescent="0.25">
      <c r="A17" s="474"/>
      <c r="B17" s="474"/>
      <c r="C17" s="474"/>
      <c r="D17" s="500"/>
      <c r="E17" s="500"/>
      <c r="F17" s="474"/>
      <c r="G17" s="474"/>
      <c r="H17" s="474"/>
      <c r="I17" s="474"/>
      <c r="J17" s="474"/>
      <c r="K17" s="53" t="s">
        <v>219</v>
      </c>
      <c r="L17" s="53">
        <v>0</v>
      </c>
      <c r="M17" s="53">
        <v>0</v>
      </c>
      <c r="N17" s="53">
        <v>0</v>
      </c>
    </row>
    <row r="18" spans="1:14" s="25" customFormat="1" ht="85.5" customHeight="1" x14ac:dyDescent="0.2">
      <c r="A18" s="255">
        <v>13</v>
      </c>
      <c r="B18" s="255" t="s">
        <v>320</v>
      </c>
      <c r="C18" s="254" t="s">
        <v>359</v>
      </c>
      <c r="D18" s="254" t="s">
        <v>317</v>
      </c>
      <c r="E18" s="145" t="s">
        <v>116</v>
      </c>
      <c r="F18" s="149" t="s">
        <v>98</v>
      </c>
      <c r="G18" s="149">
        <v>44</v>
      </c>
      <c r="H18" s="148" t="s">
        <v>292</v>
      </c>
      <c r="I18" s="149">
        <v>44</v>
      </c>
      <c r="J18" s="149">
        <v>44</v>
      </c>
      <c r="K18" s="259" t="s">
        <v>148</v>
      </c>
      <c r="L18" s="129">
        <v>12429.59</v>
      </c>
      <c r="M18" s="129">
        <v>12429.59</v>
      </c>
      <c r="N18" s="129">
        <v>15025.03</v>
      </c>
    </row>
    <row r="20" spans="1:14" x14ac:dyDescent="0.25">
      <c r="D20" s="151"/>
    </row>
    <row r="25" spans="1:14" x14ac:dyDescent="0.25">
      <c r="C25" s="86"/>
    </row>
  </sheetData>
  <mergeCells count="38">
    <mergeCell ref="M2:N2"/>
    <mergeCell ref="A3:K3"/>
    <mergeCell ref="A5:A8"/>
    <mergeCell ref="B5:B8"/>
    <mergeCell ref="C5:C8"/>
    <mergeCell ref="D5:D8"/>
    <mergeCell ref="E5:J5"/>
    <mergeCell ref="K5:N5"/>
    <mergeCell ref="E6:E8"/>
    <mergeCell ref="F6:F8"/>
    <mergeCell ref="G6:J6"/>
    <mergeCell ref="K6:K8"/>
    <mergeCell ref="L6:L8"/>
    <mergeCell ref="M6:M8"/>
    <mergeCell ref="N6:N8"/>
    <mergeCell ref="G7:H7"/>
    <mergeCell ref="I7:I8"/>
    <mergeCell ref="J7:J8"/>
    <mergeCell ref="A10:A12"/>
    <mergeCell ref="B10:B12"/>
    <mergeCell ref="C10:C12"/>
    <mergeCell ref="D10:D11"/>
    <mergeCell ref="F10:F13"/>
    <mergeCell ref="G10:G13"/>
    <mergeCell ref="H10:H13"/>
    <mergeCell ref="I10:I13"/>
    <mergeCell ref="J10:J13"/>
    <mergeCell ref="A14:A17"/>
    <mergeCell ref="B14:B17"/>
    <mergeCell ref="C14:C17"/>
    <mergeCell ref="D14:D17"/>
    <mergeCell ref="E10:E13"/>
    <mergeCell ref="J14:J17"/>
    <mergeCell ref="E14:E17"/>
    <mergeCell ref="F14:F17"/>
    <mergeCell ref="G14:G17"/>
    <mergeCell ref="H14:H17"/>
    <mergeCell ref="I14:I17"/>
  </mergeCells>
  <pageMargins left="0.7" right="0.7" top="0.75" bottom="0.75" header="0.3" footer="0.3"/>
  <pageSetup paperSize="9" scale="4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Q25"/>
  <sheetViews>
    <sheetView zoomScale="70" zoomScaleNormal="70" workbookViewId="0">
      <selection activeCell="E32" sqref="E32"/>
    </sheetView>
  </sheetViews>
  <sheetFormatPr defaultColWidth="8.85546875" defaultRowHeight="15.75" x14ac:dyDescent="0.25"/>
  <cols>
    <col min="1" max="2" width="15.140625" style="23" customWidth="1"/>
    <col min="3" max="3" width="31.7109375" style="23" customWidth="1"/>
    <col min="4" max="4" width="55.5703125" style="23" customWidth="1"/>
    <col min="5" max="5" width="27" style="25" customWidth="1"/>
    <col min="6" max="6" width="11.140625" style="32" customWidth="1"/>
    <col min="7" max="7" width="11.42578125" style="32" customWidth="1"/>
    <col min="8" max="10" width="14.85546875" style="32" customWidth="1"/>
    <col min="11" max="11" width="17.85546875" style="30" customWidth="1"/>
    <col min="12" max="14" width="18.42578125" style="30" customWidth="1"/>
    <col min="15" max="15" width="15.42578125" style="23" customWidth="1"/>
    <col min="16" max="17" width="17" style="23" customWidth="1"/>
    <col min="18" max="16384" width="8.85546875" style="23"/>
  </cols>
  <sheetData>
    <row r="2" spans="1:17" ht="53.25" customHeight="1" x14ac:dyDescent="0.25">
      <c r="M2" s="506" t="s">
        <v>312</v>
      </c>
      <c r="N2" s="506"/>
    </row>
    <row r="3" spans="1:17" ht="23.25" customHeight="1" x14ac:dyDescent="0.25">
      <c r="A3" s="508" t="s">
        <v>201</v>
      </c>
      <c r="B3" s="508"/>
      <c r="C3" s="508"/>
      <c r="D3" s="508"/>
      <c r="E3" s="508"/>
      <c r="F3" s="508"/>
      <c r="G3" s="508"/>
      <c r="H3" s="508"/>
      <c r="I3" s="508"/>
      <c r="J3" s="508"/>
      <c r="K3" s="508"/>
      <c r="L3" s="29"/>
      <c r="M3" s="29"/>
      <c r="N3" s="29"/>
    </row>
    <row r="4" spans="1:17" ht="15.75" customHeight="1" x14ac:dyDescent="0.25"/>
    <row r="5" spans="1:17" ht="30" customHeight="1" x14ac:dyDescent="0.25">
      <c r="A5" s="421" t="s">
        <v>91</v>
      </c>
      <c r="B5" s="421" t="s">
        <v>4</v>
      </c>
      <c r="C5" s="421" t="s">
        <v>50</v>
      </c>
      <c r="D5" s="421" t="s">
        <v>89</v>
      </c>
      <c r="E5" s="512" t="s">
        <v>17</v>
      </c>
      <c r="F5" s="513"/>
      <c r="G5" s="513"/>
      <c r="H5" s="513"/>
      <c r="I5" s="514"/>
      <c r="J5" s="515"/>
      <c r="K5" s="516" t="s">
        <v>120</v>
      </c>
      <c r="L5" s="517"/>
      <c r="M5" s="517"/>
      <c r="N5" s="518"/>
    </row>
    <row r="6" spans="1:17" ht="22.5" customHeight="1" x14ac:dyDescent="0.25">
      <c r="A6" s="511"/>
      <c r="B6" s="511"/>
      <c r="C6" s="511"/>
      <c r="D6" s="511"/>
      <c r="E6" s="421" t="s">
        <v>18</v>
      </c>
      <c r="F6" s="421" t="s">
        <v>88</v>
      </c>
      <c r="G6" s="512" t="s">
        <v>90</v>
      </c>
      <c r="H6" s="514"/>
      <c r="I6" s="514"/>
      <c r="J6" s="515"/>
      <c r="K6" s="717" t="s">
        <v>149</v>
      </c>
      <c r="L6" s="520" t="s">
        <v>150</v>
      </c>
      <c r="M6" s="520" t="s">
        <v>197</v>
      </c>
      <c r="N6" s="520" t="s">
        <v>357</v>
      </c>
    </row>
    <row r="7" spans="1:17" ht="19.5" customHeight="1" x14ac:dyDescent="0.25">
      <c r="A7" s="511"/>
      <c r="B7" s="511"/>
      <c r="C7" s="511"/>
      <c r="D7" s="511"/>
      <c r="E7" s="509"/>
      <c r="F7" s="509"/>
      <c r="G7" s="512" t="s">
        <v>150</v>
      </c>
      <c r="H7" s="515"/>
      <c r="I7" s="421" t="s">
        <v>197</v>
      </c>
      <c r="J7" s="421" t="s">
        <v>357</v>
      </c>
      <c r="K7" s="718"/>
      <c r="L7" s="521"/>
      <c r="M7" s="521"/>
      <c r="N7" s="521"/>
    </row>
    <row r="8" spans="1:17" ht="21" customHeight="1" x14ac:dyDescent="0.25">
      <c r="A8" s="422"/>
      <c r="B8" s="422"/>
      <c r="C8" s="510"/>
      <c r="D8" s="422"/>
      <c r="E8" s="510"/>
      <c r="F8" s="510"/>
      <c r="G8" s="22"/>
      <c r="H8" s="2" t="s">
        <v>54</v>
      </c>
      <c r="I8" s="583"/>
      <c r="J8" s="583"/>
      <c r="K8" s="719"/>
      <c r="L8" s="522"/>
      <c r="M8" s="522"/>
      <c r="N8" s="522"/>
      <c r="O8" s="358"/>
    </row>
    <row r="9" spans="1:17" x14ac:dyDescent="0.25">
      <c r="A9" s="26">
        <v>1</v>
      </c>
      <c r="B9" s="26">
        <v>2</v>
      </c>
      <c r="C9" s="26">
        <v>3</v>
      </c>
      <c r="D9" s="26">
        <v>4</v>
      </c>
      <c r="E9" s="26">
        <v>5</v>
      </c>
      <c r="F9" s="22">
        <v>6</v>
      </c>
      <c r="G9" s="22">
        <v>7</v>
      </c>
      <c r="H9" s="22">
        <v>8</v>
      </c>
      <c r="I9" s="22">
        <v>9</v>
      </c>
      <c r="J9" s="22">
        <v>10</v>
      </c>
      <c r="K9" s="26">
        <v>11</v>
      </c>
      <c r="L9" s="26">
        <v>12</v>
      </c>
      <c r="M9" s="26">
        <v>13</v>
      </c>
      <c r="N9" s="26">
        <v>14</v>
      </c>
      <c r="O9" s="358"/>
    </row>
    <row r="10" spans="1:17" ht="18.75" x14ac:dyDescent="0.3">
      <c r="A10" s="539" t="s">
        <v>200</v>
      </c>
      <c r="B10" s="539" t="s">
        <v>13</v>
      </c>
      <c r="C10" s="541" t="s">
        <v>13</v>
      </c>
      <c r="D10" s="696" t="s">
        <v>199</v>
      </c>
      <c r="E10" s="692" t="str">
        <f>E14</f>
        <v>количество реализованных проектов школьного инициативного бюджетирования</v>
      </c>
      <c r="F10" s="541" t="str">
        <f>F14</f>
        <v xml:space="preserve">ед. </v>
      </c>
      <c r="G10" s="541">
        <f>G14</f>
        <v>50</v>
      </c>
      <c r="H10" s="541" t="s">
        <v>13</v>
      </c>
      <c r="I10" s="541">
        <f>I14</f>
        <v>50</v>
      </c>
      <c r="J10" s="541">
        <v>50</v>
      </c>
      <c r="K10" s="44" t="s">
        <v>147</v>
      </c>
      <c r="L10" s="44">
        <f>L11+L12</f>
        <v>15000</v>
      </c>
      <c r="M10" s="44">
        <f>M11+M12</f>
        <v>15000</v>
      </c>
      <c r="N10" s="230">
        <f>N11+N12</f>
        <v>15000</v>
      </c>
      <c r="O10" s="363"/>
      <c r="P10" s="24"/>
      <c r="Q10" s="24"/>
    </row>
    <row r="11" spans="1:17" ht="18.75" x14ac:dyDescent="0.3">
      <c r="A11" s="540"/>
      <c r="B11" s="540"/>
      <c r="C11" s="542"/>
      <c r="D11" s="697"/>
      <c r="E11" s="716"/>
      <c r="F11" s="542"/>
      <c r="G11" s="542"/>
      <c r="H11" s="542"/>
      <c r="I11" s="542"/>
      <c r="J11" s="542"/>
      <c r="K11" s="44" t="s">
        <v>148</v>
      </c>
      <c r="L11" s="44">
        <f t="shared" ref="L11:N12" si="0">L15+L19</f>
        <v>0</v>
      </c>
      <c r="M11" s="44">
        <f t="shared" si="0"/>
        <v>0</v>
      </c>
      <c r="N11" s="230">
        <f t="shared" si="0"/>
        <v>0</v>
      </c>
      <c r="O11" s="365"/>
      <c r="P11" s="24"/>
      <c r="Q11" s="24"/>
    </row>
    <row r="12" spans="1:17" ht="18.75" x14ac:dyDescent="0.3">
      <c r="A12" s="540"/>
      <c r="B12" s="540"/>
      <c r="C12" s="542"/>
      <c r="D12" s="697"/>
      <c r="E12" s="716"/>
      <c r="F12" s="542"/>
      <c r="G12" s="542"/>
      <c r="H12" s="542"/>
      <c r="I12" s="542"/>
      <c r="J12" s="542"/>
      <c r="K12" s="44" t="s">
        <v>298</v>
      </c>
      <c r="L12" s="44">
        <f t="shared" si="0"/>
        <v>15000</v>
      </c>
      <c r="M12" s="44">
        <f t="shared" si="0"/>
        <v>15000</v>
      </c>
      <c r="N12" s="230">
        <f t="shared" si="0"/>
        <v>15000</v>
      </c>
      <c r="O12" s="363"/>
      <c r="P12" s="24"/>
      <c r="Q12" s="24"/>
    </row>
    <row r="13" spans="1:17" ht="18.75" x14ac:dyDescent="0.3">
      <c r="A13" s="88"/>
      <c r="B13" s="88"/>
      <c r="C13" s="89"/>
      <c r="D13" s="90"/>
      <c r="E13" s="693"/>
      <c r="F13" s="564"/>
      <c r="G13" s="564"/>
      <c r="H13" s="564"/>
      <c r="I13" s="564"/>
      <c r="J13" s="564"/>
      <c r="K13" s="44" t="s">
        <v>219</v>
      </c>
      <c r="L13" s="44">
        <v>0</v>
      </c>
      <c r="M13" s="44">
        <v>0</v>
      </c>
      <c r="N13" s="230">
        <v>0</v>
      </c>
      <c r="O13" s="375"/>
      <c r="P13" s="24"/>
      <c r="Q13" s="24"/>
    </row>
    <row r="14" spans="1:17" s="35" customFormat="1" ht="30.75" customHeight="1" x14ac:dyDescent="0.25">
      <c r="A14" s="458" t="s">
        <v>200</v>
      </c>
      <c r="B14" s="458" t="s">
        <v>220</v>
      </c>
      <c r="C14" s="455" t="s">
        <v>85</v>
      </c>
      <c r="D14" s="498" t="s">
        <v>311</v>
      </c>
      <c r="E14" s="498" t="s">
        <v>203</v>
      </c>
      <c r="F14" s="455" t="s">
        <v>204</v>
      </c>
      <c r="G14" s="455">
        <v>50</v>
      </c>
      <c r="H14" s="458" t="s">
        <v>85</v>
      </c>
      <c r="I14" s="575">
        <v>50</v>
      </c>
      <c r="J14" s="575">
        <v>50</v>
      </c>
      <c r="K14" s="45" t="s">
        <v>147</v>
      </c>
      <c r="L14" s="45">
        <f>L15+L16</f>
        <v>15000</v>
      </c>
      <c r="M14" s="45">
        <f>M15+M16</f>
        <v>15000</v>
      </c>
      <c r="N14" s="231">
        <f>N15+N16</f>
        <v>15000</v>
      </c>
    </row>
    <row r="15" spans="1:17" s="35" customFormat="1" ht="30.75" customHeight="1" x14ac:dyDescent="0.25">
      <c r="A15" s="459"/>
      <c r="B15" s="459"/>
      <c r="C15" s="456"/>
      <c r="D15" s="499"/>
      <c r="E15" s="499"/>
      <c r="F15" s="456"/>
      <c r="G15" s="456"/>
      <c r="H15" s="459"/>
      <c r="I15" s="459"/>
      <c r="J15" s="459"/>
      <c r="K15" s="45" t="s">
        <v>148</v>
      </c>
      <c r="L15" s="45">
        <v>0</v>
      </c>
      <c r="M15" s="45">
        <v>0</v>
      </c>
      <c r="N15" s="45">
        <v>0</v>
      </c>
    </row>
    <row r="16" spans="1:17" s="35" customFormat="1" ht="30.75" customHeight="1" x14ac:dyDescent="0.25">
      <c r="A16" s="459"/>
      <c r="B16" s="459"/>
      <c r="C16" s="456"/>
      <c r="D16" s="499"/>
      <c r="E16" s="499"/>
      <c r="F16" s="456"/>
      <c r="G16" s="456"/>
      <c r="H16" s="459"/>
      <c r="I16" s="459"/>
      <c r="J16" s="459"/>
      <c r="K16" s="45" t="s">
        <v>298</v>
      </c>
      <c r="L16" s="45">
        <f>L18</f>
        <v>15000</v>
      </c>
      <c r="M16" s="45">
        <f>M18</f>
        <v>15000</v>
      </c>
      <c r="N16" s="45">
        <f>N18</f>
        <v>15000</v>
      </c>
    </row>
    <row r="17" spans="1:14" s="35" customFormat="1" ht="30.75" customHeight="1" x14ac:dyDescent="0.25">
      <c r="A17" s="460"/>
      <c r="B17" s="460"/>
      <c r="C17" s="474"/>
      <c r="D17" s="500"/>
      <c r="E17" s="500"/>
      <c r="F17" s="474"/>
      <c r="G17" s="474"/>
      <c r="H17" s="460"/>
      <c r="I17" s="460"/>
      <c r="J17" s="460"/>
      <c r="K17" s="45" t="s">
        <v>219</v>
      </c>
      <c r="L17" s="45">
        <v>0</v>
      </c>
      <c r="M17" s="45">
        <v>0</v>
      </c>
      <c r="N17" s="45">
        <v>0</v>
      </c>
    </row>
    <row r="18" spans="1:14" ht="32.25" customHeight="1" x14ac:dyDescent="0.25">
      <c r="A18" s="28" t="s">
        <v>200</v>
      </c>
      <c r="B18" s="28" t="s">
        <v>220</v>
      </c>
      <c r="C18" s="34" t="s">
        <v>210</v>
      </c>
      <c r="D18" s="139" t="s">
        <v>310</v>
      </c>
      <c r="E18" s="34" t="s">
        <v>205</v>
      </c>
      <c r="F18" s="22" t="s">
        <v>98</v>
      </c>
      <c r="G18" s="22">
        <v>50</v>
      </c>
      <c r="H18" s="28" t="s">
        <v>292</v>
      </c>
      <c r="I18" s="28" t="s">
        <v>358</v>
      </c>
      <c r="J18" s="28" t="s">
        <v>358</v>
      </c>
      <c r="K18" s="51" t="s">
        <v>298</v>
      </c>
      <c r="L18" s="122">
        <v>15000</v>
      </c>
      <c r="M18" s="122">
        <v>15000</v>
      </c>
      <c r="N18" s="122">
        <v>15000</v>
      </c>
    </row>
    <row r="20" spans="1:14" x14ac:dyDescent="0.25">
      <c r="D20" s="57"/>
    </row>
    <row r="25" spans="1:14" x14ac:dyDescent="0.25">
      <c r="C25" s="86"/>
    </row>
  </sheetData>
  <mergeCells count="38">
    <mergeCell ref="M2:N2"/>
    <mergeCell ref="A3:K3"/>
    <mergeCell ref="A5:A8"/>
    <mergeCell ref="B5:B8"/>
    <mergeCell ref="C5:C8"/>
    <mergeCell ref="D5:D8"/>
    <mergeCell ref="E5:J5"/>
    <mergeCell ref="K5:N5"/>
    <mergeCell ref="E6:E8"/>
    <mergeCell ref="F6:F8"/>
    <mergeCell ref="G6:J6"/>
    <mergeCell ref="K6:K8"/>
    <mergeCell ref="L6:L8"/>
    <mergeCell ref="M6:M8"/>
    <mergeCell ref="N6:N8"/>
    <mergeCell ref="G7:H7"/>
    <mergeCell ref="I7:I8"/>
    <mergeCell ref="J7:J8"/>
    <mergeCell ref="A10:A12"/>
    <mergeCell ref="B10:B12"/>
    <mergeCell ref="C10:C12"/>
    <mergeCell ref="D10:D12"/>
    <mergeCell ref="E10:E13"/>
    <mergeCell ref="F10:F13"/>
    <mergeCell ref="G10:G13"/>
    <mergeCell ref="H10:H13"/>
    <mergeCell ref="I10:I13"/>
    <mergeCell ref="J10:J13"/>
    <mergeCell ref="A14:A17"/>
    <mergeCell ref="B14:B17"/>
    <mergeCell ref="C14:C17"/>
    <mergeCell ref="D14:D17"/>
    <mergeCell ref="E14:E17"/>
    <mergeCell ref="F14:F17"/>
    <mergeCell ref="G14:G17"/>
    <mergeCell ref="H14:H17"/>
    <mergeCell ref="I14:I17"/>
    <mergeCell ref="J14:J17"/>
  </mergeCells>
  <phoneticPr fontId="24" type="noConversion"/>
  <pageMargins left="0.7" right="0.7" top="0.75" bottom="0.75" header="0.3" footer="0.3"/>
  <pageSetup paperSize="9" scale="4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0"/>
  <sheetViews>
    <sheetView workbookViewId="0">
      <selection sqref="A1:A2"/>
    </sheetView>
  </sheetViews>
  <sheetFormatPr defaultRowHeight="12.75" x14ac:dyDescent="0.2"/>
  <cols>
    <col min="2" max="2" width="8.42578125" customWidth="1"/>
    <col min="3" max="3" width="26.7109375" customWidth="1"/>
    <col min="4" max="4" width="17.5703125" customWidth="1"/>
    <col min="7" max="7" width="9.140625" style="8"/>
    <col min="12" max="12" width="13.140625" customWidth="1"/>
    <col min="13" max="13" width="11" customWidth="1"/>
    <col min="16" max="16" width="12.85546875" customWidth="1"/>
  </cols>
  <sheetData>
    <row r="1" spans="1:17" x14ac:dyDescent="0.2">
      <c r="A1" t="s">
        <v>86</v>
      </c>
    </row>
    <row r="2" spans="1:17" x14ac:dyDescent="0.2">
      <c r="A2" t="s">
        <v>87</v>
      </c>
    </row>
    <row r="5" spans="1:17" ht="64.5" customHeight="1" x14ac:dyDescent="0.2">
      <c r="A5" s="419" t="s">
        <v>3</v>
      </c>
      <c r="B5" s="419" t="s">
        <v>4</v>
      </c>
      <c r="C5" s="419" t="s">
        <v>10</v>
      </c>
      <c r="D5" s="419" t="s">
        <v>6</v>
      </c>
      <c r="E5" s="419" t="s">
        <v>17</v>
      </c>
      <c r="F5" s="419"/>
      <c r="G5" s="419"/>
      <c r="H5" s="419"/>
      <c r="I5" s="419"/>
      <c r="J5" s="419"/>
      <c r="K5" s="419" t="s">
        <v>37</v>
      </c>
      <c r="L5" s="419"/>
      <c r="M5" s="419"/>
      <c r="N5" s="419"/>
      <c r="O5" s="419"/>
      <c r="P5" s="421" t="s">
        <v>45</v>
      </c>
    </row>
    <row r="6" spans="1:17" ht="76.5" x14ac:dyDescent="0.2">
      <c r="A6" s="419"/>
      <c r="B6" s="419"/>
      <c r="C6" s="419"/>
      <c r="D6" s="419"/>
      <c r="E6" s="2" t="s">
        <v>18</v>
      </c>
      <c r="F6" s="2" t="s">
        <v>19</v>
      </c>
      <c r="G6" s="6" t="s">
        <v>38</v>
      </c>
      <c r="H6" s="2" t="s">
        <v>39</v>
      </c>
      <c r="I6" s="2" t="s">
        <v>40</v>
      </c>
      <c r="J6" s="2" t="s">
        <v>41</v>
      </c>
      <c r="K6" s="2" t="s">
        <v>38</v>
      </c>
      <c r="L6" s="2" t="s">
        <v>42</v>
      </c>
      <c r="M6" s="2" t="s">
        <v>40</v>
      </c>
      <c r="N6" s="2" t="s">
        <v>43</v>
      </c>
      <c r="O6" s="2" t="s">
        <v>44</v>
      </c>
      <c r="P6" s="422"/>
    </row>
    <row r="7" spans="1:17" x14ac:dyDescent="0.2">
      <c r="A7" s="2">
        <v>1</v>
      </c>
      <c r="B7" s="2">
        <v>2</v>
      </c>
      <c r="C7" s="2">
        <v>3</v>
      </c>
      <c r="D7" s="2">
        <v>4</v>
      </c>
      <c r="E7" s="2">
        <v>5</v>
      </c>
      <c r="F7" s="2">
        <v>6</v>
      </c>
      <c r="G7" s="6">
        <v>7</v>
      </c>
      <c r="H7" s="2">
        <v>8</v>
      </c>
      <c r="I7" s="2">
        <v>9</v>
      </c>
      <c r="J7" s="2">
        <v>10</v>
      </c>
      <c r="K7" s="2">
        <v>11</v>
      </c>
      <c r="L7" s="2">
        <v>12</v>
      </c>
      <c r="M7" s="2">
        <v>13</v>
      </c>
      <c r="N7" s="2">
        <v>14</v>
      </c>
      <c r="O7" s="2">
        <v>15</v>
      </c>
      <c r="P7" s="2">
        <v>16</v>
      </c>
    </row>
    <row r="8" spans="1:17" ht="25.5" x14ac:dyDescent="0.2">
      <c r="A8" s="3" t="s">
        <v>21</v>
      </c>
      <c r="B8" s="3">
        <v>0</v>
      </c>
      <c r="C8" s="4" t="s">
        <v>22</v>
      </c>
      <c r="D8" s="2"/>
      <c r="E8" s="4"/>
      <c r="F8" s="4"/>
      <c r="G8" s="7"/>
      <c r="H8" s="4"/>
      <c r="I8" s="4"/>
      <c r="J8" s="4"/>
      <c r="K8" s="4"/>
      <c r="L8" s="4"/>
      <c r="M8" s="4"/>
      <c r="N8" s="1"/>
      <c r="O8" s="1"/>
      <c r="P8" s="1"/>
    </row>
    <row r="9" spans="1:17" ht="25.5" x14ac:dyDescent="0.2">
      <c r="A9" s="3" t="s">
        <v>23</v>
      </c>
      <c r="B9" s="3" t="s">
        <v>5</v>
      </c>
      <c r="C9" s="4" t="s">
        <v>24</v>
      </c>
      <c r="D9" s="4"/>
      <c r="E9" s="4"/>
      <c r="F9" s="4"/>
      <c r="G9" s="7"/>
      <c r="H9" s="4"/>
      <c r="I9" s="4"/>
      <c r="J9" s="4"/>
      <c r="K9" s="4"/>
      <c r="L9" s="4"/>
      <c r="M9" s="4"/>
      <c r="N9" s="1"/>
      <c r="O9" s="1"/>
      <c r="P9" s="1"/>
    </row>
    <row r="10" spans="1:17" x14ac:dyDescent="0.2">
      <c r="A10" s="3" t="s">
        <v>25</v>
      </c>
      <c r="B10" s="3"/>
      <c r="C10" s="5" t="s">
        <v>7</v>
      </c>
      <c r="D10" s="4"/>
      <c r="E10" s="4"/>
      <c r="F10" s="4"/>
      <c r="G10" s="7"/>
      <c r="H10" s="4"/>
      <c r="I10" s="4"/>
      <c r="J10" s="4"/>
      <c r="K10" s="4"/>
      <c r="L10" s="4"/>
      <c r="M10" s="4"/>
      <c r="N10" s="1">
        <v>10000</v>
      </c>
      <c r="O10" s="1">
        <v>450</v>
      </c>
      <c r="P10" s="1"/>
      <c r="Q10">
        <f>N10-O10</f>
        <v>9550</v>
      </c>
    </row>
    <row r="11" spans="1:17" x14ac:dyDescent="0.2">
      <c r="A11" s="3" t="s">
        <v>26</v>
      </c>
      <c r="B11" s="3"/>
      <c r="C11" s="5" t="s">
        <v>8</v>
      </c>
      <c r="D11" s="4"/>
      <c r="E11" s="4"/>
      <c r="F11" s="4"/>
      <c r="G11" s="7"/>
      <c r="H11" s="4"/>
      <c r="I11" s="4"/>
      <c r="J11" s="4"/>
      <c r="K11" s="4"/>
      <c r="L11" s="4"/>
      <c r="M11" s="4"/>
      <c r="N11" s="1"/>
      <c r="O11" s="1"/>
      <c r="P11" s="1"/>
    </row>
    <row r="12" spans="1:17" x14ac:dyDescent="0.2">
      <c r="A12" s="3"/>
      <c r="B12" s="3"/>
      <c r="C12" s="5" t="s">
        <v>1</v>
      </c>
      <c r="D12" s="4"/>
      <c r="E12" s="4"/>
      <c r="F12" s="4"/>
      <c r="G12" s="7"/>
      <c r="H12" s="4"/>
      <c r="I12" s="4"/>
      <c r="J12" s="4"/>
      <c r="K12" s="4"/>
      <c r="L12" s="4"/>
      <c r="M12" s="4"/>
      <c r="N12" s="1"/>
      <c r="O12" s="1"/>
      <c r="P12" s="1"/>
    </row>
    <row r="13" spans="1:17" x14ac:dyDescent="0.2">
      <c r="A13" s="3" t="s">
        <v>27</v>
      </c>
      <c r="B13" s="3"/>
      <c r="C13" s="5" t="s">
        <v>9</v>
      </c>
      <c r="D13" s="4"/>
      <c r="E13" s="4"/>
      <c r="F13" s="4"/>
      <c r="G13" s="7"/>
      <c r="H13" s="4"/>
      <c r="I13" s="4"/>
      <c r="J13" s="4"/>
      <c r="K13" s="4"/>
      <c r="L13" s="4"/>
      <c r="M13" s="4"/>
      <c r="N13" s="1"/>
      <c r="O13" s="1"/>
      <c r="P13" s="1"/>
    </row>
    <row r="14" spans="1:17" ht="25.5" x14ac:dyDescent="0.2">
      <c r="A14" s="3" t="s">
        <v>28</v>
      </c>
      <c r="B14" s="3" t="s">
        <v>5</v>
      </c>
      <c r="C14" s="5" t="s">
        <v>29</v>
      </c>
      <c r="D14" s="4"/>
      <c r="E14" s="4"/>
      <c r="F14" s="4"/>
      <c r="G14" s="7"/>
      <c r="H14" s="4"/>
      <c r="I14" s="4"/>
      <c r="J14" s="4"/>
      <c r="K14" s="4"/>
      <c r="L14" s="4"/>
      <c r="M14" s="4"/>
      <c r="N14" s="1"/>
      <c r="O14" s="1"/>
      <c r="P14" s="1"/>
    </row>
    <row r="15" spans="1:17" x14ac:dyDescent="0.2">
      <c r="A15" s="3" t="s">
        <v>30</v>
      </c>
      <c r="B15" s="3"/>
      <c r="C15" s="5" t="s">
        <v>0</v>
      </c>
      <c r="D15" s="4"/>
      <c r="E15" s="4"/>
      <c r="F15" s="4"/>
      <c r="G15" s="7"/>
      <c r="H15" s="4"/>
      <c r="I15" s="4"/>
      <c r="J15" s="4"/>
      <c r="K15" s="4"/>
      <c r="L15" s="4"/>
      <c r="M15" s="4"/>
      <c r="N15" s="1"/>
      <c r="O15" s="1"/>
      <c r="P15" s="1"/>
    </row>
    <row r="16" spans="1:17" x14ac:dyDescent="0.2">
      <c r="A16" s="3" t="s">
        <v>31</v>
      </c>
      <c r="B16" s="3"/>
      <c r="C16" s="5" t="s">
        <v>2</v>
      </c>
      <c r="D16" s="4"/>
      <c r="E16" s="4"/>
      <c r="F16" s="4"/>
      <c r="G16" s="7"/>
      <c r="H16" s="4"/>
      <c r="I16" s="4"/>
      <c r="J16" s="4"/>
      <c r="K16" s="4"/>
      <c r="L16" s="4"/>
      <c r="M16" s="4"/>
      <c r="N16" s="1"/>
      <c r="O16" s="1"/>
      <c r="P16" s="1"/>
    </row>
    <row r="17" spans="1:16" x14ac:dyDescent="0.2">
      <c r="A17" s="3" t="s">
        <v>1</v>
      </c>
      <c r="B17" s="3"/>
      <c r="C17" s="5" t="s">
        <v>1</v>
      </c>
      <c r="D17" s="4"/>
      <c r="E17" s="4"/>
      <c r="F17" s="4"/>
      <c r="G17" s="7"/>
      <c r="H17" s="4"/>
      <c r="I17" s="4"/>
      <c r="J17" s="4"/>
      <c r="K17" s="4"/>
      <c r="L17" s="4"/>
      <c r="M17" s="4"/>
      <c r="N17" s="1"/>
      <c r="O17" s="1"/>
      <c r="P17" s="1"/>
    </row>
    <row r="18" spans="1:16" x14ac:dyDescent="0.2">
      <c r="A18" s="3" t="s">
        <v>32</v>
      </c>
      <c r="B18" s="3"/>
      <c r="C18" s="5" t="s">
        <v>11</v>
      </c>
      <c r="D18" s="4"/>
      <c r="E18" s="4"/>
      <c r="F18" s="4"/>
      <c r="G18" s="7"/>
      <c r="H18" s="4"/>
      <c r="I18" s="4"/>
      <c r="J18" s="4"/>
      <c r="K18" s="4"/>
      <c r="L18" s="4"/>
      <c r="M18" s="4"/>
      <c r="N18" s="1"/>
      <c r="O18" s="1"/>
      <c r="P18" s="1"/>
    </row>
    <row r="19" spans="1:16" ht="25.5" x14ac:dyDescent="0.2">
      <c r="A19" s="3" t="s">
        <v>33</v>
      </c>
      <c r="B19" s="3"/>
      <c r="C19" s="4" t="s">
        <v>34</v>
      </c>
      <c r="D19" s="4"/>
      <c r="E19" s="4"/>
      <c r="F19" s="4"/>
      <c r="G19" s="7"/>
      <c r="H19" s="4"/>
      <c r="I19" s="4"/>
      <c r="J19" s="4"/>
      <c r="K19" s="4"/>
      <c r="L19" s="4"/>
      <c r="M19" s="4"/>
      <c r="N19" s="1"/>
      <c r="O19" s="1"/>
      <c r="P19" s="1"/>
    </row>
    <row r="20" spans="1:16" x14ac:dyDescent="0.2">
      <c r="A20" s="3" t="s">
        <v>35</v>
      </c>
      <c r="B20" s="3" t="s">
        <v>36</v>
      </c>
      <c r="C20" s="4" t="s">
        <v>35</v>
      </c>
      <c r="D20" s="4"/>
      <c r="E20" s="4"/>
      <c r="F20" s="4"/>
      <c r="G20" s="7"/>
      <c r="H20" s="4"/>
      <c r="I20" s="4"/>
      <c r="J20" s="4"/>
      <c r="K20" s="4"/>
      <c r="L20" s="4"/>
      <c r="M20" s="4"/>
      <c r="N20" s="1"/>
      <c r="O20" s="1"/>
      <c r="P20" s="1"/>
    </row>
  </sheetData>
  <mergeCells count="7">
    <mergeCell ref="E5:J5"/>
    <mergeCell ref="K5:O5"/>
    <mergeCell ref="P5:P6"/>
    <mergeCell ref="A5:A6"/>
    <mergeCell ref="B5:B6"/>
    <mergeCell ref="C5:C6"/>
    <mergeCell ref="D5:D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63694-0059-40E6-A919-BD2CD95E81B9}">
  <sheetPr>
    <pageSetUpPr fitToPage="1"/>
  </sheetPr>
  <dimension ref="A1:H50"/>
  <sheetViews>
    <sheetView tabSelected="1" workbookViewId="0">
      <selection activeCell="B31" sqref="B31:B34"/>
    </sheetView>
  </sheetViews>
  <sheetFormatPr defaultRowHeight="12.75" x14ac:dyDescent="0.2"/>
  <cols>
    <col min="1" max="1" width="14.7109375" customWidth="1"/>
    <col min="2" max="2" width="35" customWidth="1"/>
    <col min="3" max="3" width="17.28515625" customWidth="1"/>
    <col min="4" max="4" width="19.140625" customWidth="1"/>
    <col min="5" max="5" width="15.140625" bestFit="1" customWidth="1"/>
    <col min="6" max="6" width="15.140625" style="172" bestFit="1" customWidth="1"/>
    <col min="8" max="8" width="21.5703125" customWidth="1"/>
  </cols>
  <sheetData>
    <row r="1" spans="1:8" ht="18.75" x14ac:dyDescent="0.2">
      <c r="A1" s="440" t="s">
        <v>330</v>
      </c>
      <c r="B1" s="440"/>
      <c r="C1" s="440"/>
      <c r="D1" s="440"/>
      <c r="E1" s="440"/>
      <c r="F1" s="440"/>
    </row>
    <row r="2" spans="1:8" ht="18.75" x14ac:dyDescent="0.2">
      <c r="A2" s="440" t="s">
        <v>331</v>
      </c>
      <c r="B2" s="440"/>
      <c r="C2" s="440"/>
      <c r="D2" s="440"/>
      <c r="E2" s="440"/>
      <c r="F2" s="440"/>
    </row>
    <row r="3" spans="1:8" ht="15.75" x14ac:dyDescent="0.2">
      <c r="A3" s="160"/>
    </row>
    <row r="4" spans="1:8" ht="13.5" thickBot="1" x14ac:dyDescent="0.25">
      <c r="A4" s="161"/>
    </row>
    <row r="5" spans="1:8" ht="30" customHeight="1" thickBot="1" x14ac:dyDescent="0.25">
      <c r="A5" s="423" t="s">
        <v>332</v>
      </c>
      <c r="B5" s="423" t="s">
        <v>333</v>
      </c>
      <c r="C5" s="423" t="s">
        <v>334</v>
      </c>
      <c r="D5" s="441" t="s">
        <v>335</v>
      </c>
      <c r="E5" s="442"/>
      <c r="F5" s="443"/>
    </row>
    <row r="6" spans="1:8" ht="26.25" customHeight="1" thickBot="1" x14ac:dyDescent="0.25">
      <c r="A6" s="424"/>
      <c r="B6" s="424"/>
      <c r="C6" s="424"/>
      <c r="D6" s="390" t="s">
        <v>150</v>
      </c>
      <c r="E6" s="390" t="s">
        <v>197</v>
      </c>
      <c r="F6" s="390" t="s">
        <v>357</v>
      </c>
      <c r="H6" s="163"/>
    </row>
    <row r="7" spans="1:8" ht="16.5" thickBot="1" x14ac:dyDescent="0.3">
      <c r="A7" s="425" t="s">
        <v>336</v>
      </c>
      <c r="B7" s="426"/>
      <c r="C7" s="417" t="s">
        <v>337</v>
      </c>
      <c r="D7" s="164">
        <v>14321405.48054</v>
      </c>
      <c r="E7" s="164">
        <v>10932898.56892</v>
      </c>
      <c r="F7" s="164">
        <v>11261546.539999999</v>
      </c>
      <c r="H7" s="163"/>
    </row>
    <row r="8" spans="1:8" ht="16.5" thickBot="1" x14ac:dyDescent="0.3">
      <c r="A8" s="427"/>
      <c r="B8" s="428"/>
      <c r="C8" s="417" t="s">
        <v>338</v>
      </c>
      <c r="D8" s="164">
        <v>11010616.87709</v>
      </c>
      <c r="E8" s="164">
        <v>8012961.0899999999</v>
      </c>
      <c r="F8" s="164">
        <v>8230107.8300000001</v>
      </c>
      <c r="H8" s="163"/>
    </row>
    <row r="9" spans="1:8" ht="16.5" thickBot="1" x14ac:dyDescent="0.3">
      <c r="A9" s="427"/>
      <c r="B9" s="428"/>
      <c r="C9" s="417" t="s">
        <v>339</v>
      </c>
      <c r="D9" s="164">
        <v>3310788.6034499998</v>
      </c>
      <c r="E9" s="164">
        <v>2919937.4789200001</v>
      </c>
      <c r="F9" s="164">
        <v>3031438.71</v>
      </c>
      <c r="H9" s="163"/>
    </row>
    <row r="10" spans="1:8" ht="16.5" thickBot="1" x14ac:dyDescent="0.3">
      <c r="A10" s="429"/>
      <c r="B10" s="430"/>
      <c r="C10" s="417" t="s">
        <v>340</v>
      </c>
      <c r="D10" s="164">
        <v>0</v>
      </c>
      <c r="E10" s="164">
        <v>0</v>
      </c>
      <c r="F10" s="164">
        <v>0</v>
      </c>
    </row>
    <row r="11" spans="1:8" ht="16.5" thickBot="1" x14ac:dyDescent="0.3">
      <c r="A11" s="431">
        <v>1</v>
      </c>
      <c r="B11" s="437" t="s">
        <v>92</v>
      </c>
      <c r="C11" s="165" t="s">
        <v>337</v>
      </c>
      <c r="D11" s="374">
        <v>4210820.5897500003</v>
      </c>
      <c r="E11" s="374">
        <v>4430571.6215700004</v>
      </c>
      <c r="F11" s="374">
        <v>4678549.3113599997</v>
      </c>
    </row>
    <row r="12" spans="1:8" ht="16.5" thickBot="1" x14ac:dyDescent="0.3">
      <c r="A12" s="432"/>
      <c r="B12" s="438"/>
      <c r="C12" s="165" t="s">
        <v>338</v>
      </c>
      <c r="D12" s="374">
        <v>2866489.4415000002</v>
      </c>
      <c r="E12" s="374">
        <v>2843589.97</v>
      </c>
      <c r="F12" s="374">
        <v>3028694.43</v>
      </c>
    </row>
    <row r="13" spans="1:8" ht="16.5" thickBot="1" x14ac:dyDescent="0.3">
      <c r="A13" s="432"/>
      <c r="B13" s="438"/>
      <c r="C13" s="165" t="s">
        <v>339</v>
      </c>
      <c r="D13" s="374">
        <v>1344331.1482500001</v>
      </c>
      <c r="E13" s="374">
        <v>1586981.65157</v>
      </c>
      <c r="F13" s="374">
        <v>1649854.88136</v>
      </c>
    </row>
    <row r="14" spans="1:8" ht="16.5" thickBot="1" x14ac:dyDescent="0.3">
      <c r="A14" s="433"/>
      <c r="B14" s="439"/>
      <c r="C14" s="165" t="s">
        <v>340</v>
      </c>
      <c r="D14" s="374">
        <v>0</v>
      </c>
      <c r="E14" s="374">
        <v>0</v>
      </c>
      <c r="F14" s="374">
        <v>0</v>
      </c>
    </row>
    <row r="15" spans="1:8" ht="22.9" customHeight="1" thickBot="1" x14ac:dyDescent="0.3">
      <c r="A15" s="431">
        <v>2</v>
      </c>
      <c r="B15" s="437" t="s">
        <v>262</v>
      </c>
      <c r="C15" s="165" t="s">
        <v>337</v>
      </c>
      <c r="D15" s="374">
        <v>5933471.3398399996</v>
      </c>
      <c r="E15" s="374">
        <v>5873841.46337</v>
      </c>
      <c r="F15" s="374">
        <v>5869511.7503800001</v>
      </c>
      <c r="H15" s="163"/>
    </row>
    <row r="16" spans="1:8" ht="22.9" customHeight="1" thickBot="1" x14ac:dyDescent="0.3">
      <c r="A16" s="432"/>
      <c r="B16" s="438"/>
      <c r="C16" s="165" t="s">
        <v>338</v>
      </c>
      <c r="D16" s="374">
        <v>4974642.0369999995</v>
      </c>
      <c r="E16" s="374">
        <v>4996897.5470000003</v>
      </c>
      <c r="F16" s="374">
        <v>5026393.91</v>
      </c>
    </row>
    <row r="17" spans="1:8" ht="22.9" customHeight="1" thickBot="1" x14ac:dyDescent="0.3">
      <c r="A17" s="432"/>
      <c r="B17" s="438"/>
      <c r="C17" s="165" t="s">
        <v>339</v>
      </c>
      <c r="D17" s="374">
        <v>958829.30284000002</v>
      </c>
      <c r="E17" s="374">
        <v>876943.91636999999</v>
      </c>
      <c r="F17" s="374">
        <v>843117.84037999995</v>
      </c>
    </row>
    <row r="18" spans="1:8" ht="30.75" customHeight="1" thickBot="1" x14ac:dyDescent="0.3">
      <c r="A18" s="433"/>
      <c r="B18" s="439"/>
      <c r="C18" s="165" t="s">
        <v>340</v>
      </c>
      <c r="D18" s="374">
        <v>0</v>
      </c>
      <c r="E18" s="374">
        <v>0</v>
      </c>
      <c r="F18" s="374">
        <v>0</v>
      </c>
    </row>
    <row r="19" spans="1:8" ht="19.149999999999999" customHeight="1" thickBot="1" x14ac:dyDescent="0.3">
      <c r="A19" s="431">
        <v>3</v>
      </c>
      <c r="B19" s="437" t="s">
        <v>94</v>
      </c>
      <c r="C19" s="165" t="s">
        <v>337</v>
      </c>
      <c r="D19" s="374">
        <v>437228.42463999998</v>
      </c>
      <c r="E19" s="374">
        <v>452209.52350000001</v>
      </c>
      <c r="F19" s="374">
        <v>452209.52350000001</v>
      </c>
    </row>
    <row r="20" spans="1:8" ht="16.5" thickBot="1" x14ac:dyDescent="0.3">
      <c r="A20" s="432"/>
      <c r="B20" s="438"/>
      <c r="C20" s="165" t="s">
        <v>338</v>
      </c>
      <c r="D20" s="374">
        <v>127340.37300000001</v>
      </c>
      <c r="E20" s="374">
        <v>126140.37300000001</v>
      </c>
      <c r="F20" s="374">
        <v>126140.37</v>
      </c>
    </row>
    <row r="21" spans="1:8" ht="16.5" thickBot="1" x14ac:dyDescent="0.3">
      <c r="A21" s="432"/>
      <c r="B21" s="438"/>
      <c r="C21" s="165" t="s">
        <v>339</v>
      </c>
      <c r="D21" s="374">
        <v>309888.05164000002</v>
      </c>
      <c r="E21" s="374">
        <v>326069.15049999999</v>
      </c>
      <c r="F21" s="374">
        <v>326069.15000000002</v>
      </c>
    </row>
    <row r="22" spans="1:8" ht="16.5" thickBot="1" x14ac:dyDescent="0.3">
      <c r="A22" s="433"/>
      <c r="B22" s="439"/>
      <c r="C22" s="165" t="s">
        <v>340</v>
      </c>
      <c r="D22" s="374">
        <v>0</v>
      </c>
      <c r="E22" s="374">
        <v>0</v>
      </c>
      <c r="F22" s="374">
        <v>0</v>
      </c>
    </row>
    <row r="23" spans="1:8" ht="16.5" thickBot="1" x14ac:dyDescent="0.3">
      <c r="A23" s="431">
        <v>4</v>
      </c>
      <c r="B23" s="437" t="s">
        <v>138</v>
      </c>
      <c r="C23" s="165" t="s">
        <v>337</v>
      </c>
      <c r="D23" s="374">
        <v>71897.179999999993</v>
      </c>
      <c r="E23" s="374">
        <v>56845.54</v>
      </c>
      <c r="F23" s="374">
        <v>139349.14000000001</v>
      </c>
      <c r="H23" s="163"/>
    </row>
    <row r="24" spans="1:8" ht="16.5" thickBot="1" x14ac:dyDescent="0.3">
      <c r="A24" s="432"/>
      <c r="B24" s="438"/>
      <c r="C24" s="165" t="s">
        <v>338</v>
      </c>
      <c r="D24" s="374">
        <v>21028.75</v>
      </c>
      <c r="E24" s="374">
        <v>0</v>
      </c>
      <c r="F24" s="374">
        <v>0</v>
      </c>
    </row>
    <row r="25" spans="1:8" ht="16.5" thickBot="1" x14ac:dyDescent="0.3">
      <c r="A25" s="432"/>
      <c r="B25" s="438"/>
      <c r="C25" s="165" t="s">
        <v>339</v>
      </c>
      <c r="D25" s="374">
        <v>50868.43</v>
      </c>
      <c r="E25" s="374">
        <v>56845.54</v>
      </c>
      <c r="F25" s="374">
        <v>139349.14000000001</v>
      </c>
    </row>
    <row r="26" spans="1:8" ht="16.5" thickBot="1" x14ac:dyDescent="0.3">
      <c r="A26" s="433"/>
      <c r="B26" s="439"/>
      <c r="C26" s="165" t="s">
        <v>340</v>
      </c>
      <c r="D26" s="374">
        <v>0</v>
      </c>
      <c r="E26" s="374">
        <v>0</v>
      </c>
      <c r="F26" s="374">
        <v>0</v>
      </c>
    </row>
    <row r="27" spans="1:8" ht="16.5" thickBot="1" x14ac:dyDescent="0.3">
      <c r="A27" s="431">
        <v>7</v>
      </c>
      <c r="B27" s="437" t="s">
        <v>341</v>
      </c>
      <c r="C27" s="165" t="s">
        <v>337</v>
      </c>
      <c r="D27" s="374">
        <v>3614381.02</v>
      </c>
      <c r="E27" s="374">
        <v>67807.22</v>
      </c>
      <c r="F27" s="374">
        <v>67708.179999999993</v>
      </c>
    </row>
    <row r="28" spans="1:8" ht="16.5" thickBot="1" x14ac:dyDescent="0.3">
      <c r="A28" s="432"/>
      <c r="B28" s="438"/>
      <c r="C28" s="165" t="s">
        <v>338</v>
      </c>
      <c r="D28" s="374">
        <v>3006017.77</v>
      </c>
      <c r="E28" s="374">
        <v>33903.61</v>
      </c>
      <c r="F28" s="374">
        <v>33854.086000000003</v>
      </c>
    </row>
    <row r="29" spans="1:8" ht="16.5" thickBot="1" x14ac:dyDescent="0.3">
      <c r="A29" s="432"/>
      <c r="B29" s="438"/>
      <c r="C29" s="165" t="s">
        <v>339</v>
      </c>
      <c r="D29" s="374">
        <v>608363.25</v>
      </c>
      <c r="E29" s="374">
        <v>33903.61</v>
      </c>
      <c r="F29" s="374">
        <v>33854.086000000003</v>
      </c>
    </row>
    <row r="30" spans="1:8" ht="16.5" thickBot="1" x14ac:dyDescent="0.3">
      <c r="A30" s="433"/>
      <c r="B30" s="439"/>
      <c r="C30" s="165" t="s">
        <v>340</v>
      </c>
      <c r="D30" s="374">
        <v>0</v>
      </c>
      <c r="E30" s="374">
        <v>0</v>
      </c>
      <c r="F30" s="374">
        <v>0</v>
      </c>
    </row>
    <row r="31" spans="1:8" ht="16.5" thickBot="1" x14ac:dyDescent="0.3">
      <c r="A31" s="431">
        <v>10</v>
      </c>
      <c r="B31" s="437" t="s">
        <v>342</v>
      </c>
      <c r="C31" s="165" t="s">
        <v>337</v>
      </c>
      <c r="D31" s="374">
        <v>8593.619999999999</v>
      </c>
      <c r="E31" s="374">
        <v>9124.16</v>
      </c>
      <c r="F31" s="374">
        <v>9124.16</v>
      </c>
    </row>
    <row r="32" spans="1:8" ht="16.5" thickBot="1" x14ac:dyDescent="0.3">
      <c r="A32" s="432"/>
      <c r="B32" s="438"/>
      <c r="C32" s="165" t="s">
        <v>338</v>
      </c>
      <c r="D32" s="374">
        <v>0</v>
      </c>
      <c r="E32" s="374">
        <v>0</v>
      </c>
      <c r="F32" s="374">
        <v>0</v>
      </c>
    </row>
    <row r="33" spans="1:6" ht="16.5" thickBot="1" x14ac:dyDescent="0.3">
      <c r="A33" s="432"/>
      <c r="B33" s="438"/>
      <c r="C33" s="165" t="s">
        <v>339</v>
      </c>
      <c r="D33" s="374">
        <v>8593.619999999999</v>
      </c>
      <c r="E33" s="374">
        <v>9124.16</v>
      </c>
      <c r="F33" s="374">
        <v>9124.16</v>
      </c>
    </row>
    <row r="34" spans="1:6" ht="16.5" thickBot="1" x14ac:dyDescent="0.3">
      <c r="A34" s="433"/>
      <c r="B34" s="439"/>
      <c r="C34" s="165" t="s">
        <v>340</v>
      </c>
      <c r="D34" s="374">
        <v>0</v>
      </c>
      <c r="E34" s="374">
        <v>0</v>
      </c>
      <c r="F34" s="374">
        <v>0</v>
      </c>
    </row>
    <row r="35" spans="1:6" ht="16.5" thickBot="1" x14ac:dyDescent="0.3">
      <c r="A35" s="431">
        <v>11</v>
      </c>
      <c r="B35" s="437" t="s">
        <v>101</v>
      </c>
      <c r="C35" s="165" t="s">
        <v>337</v>
      </c>
      <c r="D35" s="374">
        <v>14887.84</v>
      </c>
      <c r="E35" s="374">
        <v>15069.45</v>
      </c>
      <c r="F35" s="374">
        <v>15069.45</v>
      </c>
    </row>
    <row r="36" spans="1:6" ht="16.5" thickBot="1" x14ac:dyDescent="0.3">
      <c r="A36" s="432"/>
      <c r="B36" s="438"/>
      <c r="C36" s="165" t="s">
        <v>338</v>
      </c>
      <c r="D36" s="374">
        <v>0</v>
      </c>
      <c r="E36" s="374">
        <v>0</v>
      </c>
      <c r="F36" s="374">
        <v>0</v>
      </c>
    </row>
    <row r="37" spans="1:6" ht="16.5" thickBot="1" x14ac:dyDescent="0.3">
      <c r="A37" s="432"/>
      <c r="B37" s="438"/>
      <c r="C37" s="165" t="s">
        <v>339</v>
      </c>
      <c r="D37" s="374">
        <v>14887.84</v>
      </c>
      <c r="E37" s="374">
        <v>15069.45</v>
      </c>
      <c r="F37" s="374">
        <v>15069.45</v>
      </c>
    </row>
    <row r="38" spans="1:6" ht="16.5" thickBot="1" x14ac:dyDescent="0.3">
      <c r="A38" s="433"/>
      <c r="B38" s="439"/>
      <c r="C38" s="165" t="s">
        <v>340</v>
      </c>
      <c r="D38" s="374">
        <v>0</v>
      </c>
      <c r="E38" s="374">
        <v>0</v>
      </c>
      <c r="F38" s="374">
        <v>0</v>
      </c>
    </row>
    <row r="39" spans="1:6" ht="16.5" thickBot="1" x14ac:dyDescent="0.3">
      <c r="A39" s="431">
        <v>12</v>
      </c>
      <c r="B39" s="437" t="s">
        <v>343</v>
      </c>
      <c r="C39" s="165" t="s">
        <v>337</v>
      </c>
      <c r="D39" s="374">
        <v>2695.87</v>
      </c>
      <c r="E39" s="374">
        <v>0</v>
      </c>
      <c r="F39" s="374">
        <v>0</v>
      </c>
    </row>
    <row r="40" spans="1:6" ht="16.5" thickBot="1" x14ac:dyDescent="0.3">
      <c r="A40" s="432"/>
      <c r="B40" s="438"/>
      <c r="C40" s="165" t="s">
        <v>338</v>
      </c>
      <c r="D40" s="374">
        <v>2668.91</v>
      </c>
      <c r="E40" s="374">
        <v>0</v>
      </c>
      <c r="F40" s="374">
        <v>0</v>
      </c>
    </row>
    <row r="41" spans="1:6" ht="16.5" thickBot="1" x14ac:dyDescent="0.3">
      <c r="A41" s="432"/>
      <c r="B41" s="438"/>
      <c r="C41" s="165" t="s">
        <v>339</v>
      </c>
      <c r="D41" s="374">
        <v>26.96</v>
      </c>
      <c r="E41" s="374">
        <v>0</v>
      </c>
      <c r="F41" s="374">
        <v>0</v>
      </c>
    </row>
    <row r="42" spans="1:6" ht="16.5" thickBot="1" x14ac:dyDescent="0.3">
      <c r="A42" s="433"/>
      <c r="B42" s="439"/>
      <c r="C42" s="165" t="s">
        <v>340</v>
      </c>
      <c r="D42" s="374">
        <v>0</v>
      </c>
      <c r="E42" s="374">
        <v>0</v>
      </c>
      <c r="F42" s="374">
        <v>0</v>
      </c>
    </row>
    <row r="43" spans="1:6" ht="16.5" thickBot="1" x14ac:dyDescent="0.3">
      <c r="A43" s="431">
        <v>13</v>
      </c>
      <c r="B43" s="437" t="s">
        <v>315</v>
      </c>
      <c r="C43" s="165" t="s">
        <v>337</v>
      </c>
      <c r="D43" s="374">
        <v>12429.59</v>
      </c>
      <c r="E43" s="374">
        <v>12429.59</v>
      </c>
      <c r="F43" s="374">
        <v>15025.03</v>
      </c>
    </row>
    <row r="44" spans="1:6" ht="16.5" thickBot="1" x14ac:dyDescent="0.3">
      <c r="A44" s="432"/>
      <c r="B44" s="438"/>
      <c r="C44" s="165" t="s">
        <v>338</v>
      </c>
      <c r="D44" s="374">
        <v>12429.59</v>
      </c>
      <c r="E44" s="374">
        <v>12429.59</v>
      </c>
      <c r="F44" s="374">
        <v>15025.03</v>
      </c>
    </row>
    <row r="45" spans="1:6" ht="16.5" thickBot="1" x14ac:dyDescent="0.3">
      <c r="A45" s="432"/>
      <c r="B45" s="438"/>
      <c r="C45" s="165" t="s">
        <v>339</v>
      </c>
      <c r="D45" s="374">
        <v>0</v>
      </c>
      <c r="E45" s="374">
        <v>0</v>
      </c>
      <c r="F45" s="374">
        <v>0</v>
      </c>
    </row>
    <row r="46" spans="1:6" ht="16.5" thickBot="1" x14ac:dyDescent="0.3">
      <c r="A46" s="433"/>
      <c r="B46" s="439"/>
      <c r="C46" s="165" t="s">
        <v>340</v>
      </c>
      <c r="D46" s="374">
        <v>0</v>
      </c>
      <c r="E46" s="374">
        <v>0</v>
      </c>
      <c r="F46" s="374">
        <v>0</v>
      </c>
    </row>
    <row r="47" spans="1:6" ht="16.5" thickBot="1" x14ac:dyDescent="0.3">
      <c r="A47" s="431">
        <v>14</v>
      </c>
      <c r="B47" s="434" t="s">
        <v>199</v>
      </c>
      <c r="C47" s="165" t="s">
        <v>337</v>
      </c>
      <c r="D47" s="374">
        <v>15000</v>
      </c>
      <c r="E47" s="374">
        <v>15000</v>
      </c>
      <c r="F47" s="374">
        <v>15000</v>
      </c>
    </row>
    <row r="48" spans="1:6" ht="16.5" thickBot="1" x14ac:dyDescent="0.3">
      <c r="A48" s="432"/>
      <c r="B48" s="435"/>
      <c r="C48" s="165" t="s">
        <v>338</v>
      </c>
      <c r="D48" s="374">
        <v>0</v>
      </c>
      <c r="E48" s="374">
        <v>0</v>
      </c>
      <c r="F48" s="374">
        <v>0</v>
      </c>
    </row>
    <row r="49" spans="1:6" ht="16.5" thickBot="1" x14ac:dyDescent="0.3">
      <c r="A49" s="432"/>
      <c r="B49" s="435"/>
      <c r="C49" s="165" t="s">
        <v>339</v>
      </c>
      <c r="D49" s="374">
        <v>15000</v>
      </c>
      <c r="E49" s="374">
        <v>15000</v>
      </c>
      <c r="F49" s="374">
        <v>15000</v>
      </c>
    </row>
    <row r="50" spans="1:6" ht="16.5" thickBot="1" x14ac:dyDescent="0.3">
      <c r="A50" s="433"/>
      <c r="B50" s="436"/>
      <c r="C50" s="162" t="s">
        <v>340</v>
      </c>
      <c r="D50" s="374">
        <v>0</v>
      </c>
      <c r="E50" s="374">
        <v>0</v>
      </c>
      <c r="F50" s="374">
        <v>0</v>
      </c>
    </row>
  </sheetData>
  <mergeCells count="27">
    <mergeCell ref="A19:A22"/>
    <mergeCell ref="B19:B22"/>
    <mergeCell ref="A1:F1"/>
    <mergeCell ref="A2:F2"/>
    <mergeCell ref="A5:A6"/>
    <mergeCell ref="B5:B6"/>
    <mergeCell ref="C5:C6"/>
    <mergeCell ref="D5:F5"/>
    <mergeCell ref="A7:B10"/>
    <mergeCell ref="A11:A14"/>
    <mergeCell ref="B11:B14"/>
    <mergeCell ref="A15:A18"/>
    <mergeCell ref="B15:B18"/>
    <mergeCell ref="A23:A26"/>
    <mergeCell ref="B23:B26"/>
    <mergeCell ref="A27:A30"/>
    <mergeCell ref="B27:B30"/>
    <mergeCell ref="A31:A34"/>
    <mergeCell ref="B31:B34"/>
    <mergeCell ref="A47:A50"/>
    <mergeCell ref="B47:B50"/>
    <mergeCell ref="A35:A38"/>
    <mergeCell ref="B35:B38"/>
    <mergeCell ref="A39:A42"/>
    <mergeCell ref="B39:B42"/>
    <mergeCell ref="A43:A46"/>
    <mergeCell ref="B43:B46"/>
  </mergeCells>
  <pageMargins left="0.7" right="0.7" top="0.75" bottom="0.75" header="0.3" footer="0.3"/>
  <pageSetup paperSize="9"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N189"/>
  <sheetViews>
    <sheetView topLeftCell="A82" zoomScale="80" zoomScaleNormal="80" workbookViewId="0">
      <selection activeCell="D216" sqref="D216"/>
    </sheetView>
  </sheetViews>
  <sheetFormatPr defaultColWidth="8.85546875" defaultRowHeight="15.75" x14ac:dyDescent="0.25"/>
  <cols>
    <col min="1" max="1" width="14.5703125" style="23" customWidth="1"/>
    <col min="2" max="2" width="15.140625" style="23" customWidth="1"/>
    <col min="3" max="3" width="38.28515625" style="23" customWidth="1"/>
    <col min="4" max="4" width="52.28515625" style="23" customWidth="1"/>
    <col min="5" max="5" width="28" style="25" customWidth="1"/>
    <col min="6" max="6" width="11.140625" style="32" customWidth="1"/>
    <col min="7" max="7" width="15.85546875" style="32" customWidth="1"/>
    <col min="8" max="10" width="17.5703125" style="32" customWidth="1"/>
    <col min="11" max="11" width="15.42578125" style="30" customWidth="1"/>
    <col min="12" max="14" width="18.42578125" style="30" customWidth="1"/>
    <col min="15" max="16384" width="8.85546875" style="23"/>
  </cols>
  <sheetData>
    <row r="2" spans="1:14" ht="54" customHeight="1" x14ac:dyDescent="0.25">
      <c r="M2" s="506" t="s">
        <v>131</v>
      </c>
      <c r="N2" s="507"/>
    </row>
    <row r="3" spans="1:14" ht="20.25" customHeight="1" x14ac:dyDescent="0.25">
      <c r="A3" s="508" t="s">
        <v>132</v>
      </c>
      <c r="B3" s="508"/>
      <c r="C3" s="508"/>
      <c r="D3" s="508"/>
      <c r="E3" s="508"/>
      <c r="F3" s="508"/>
      <c r="G3" s="508"/>
      <c r="H3" s="508"/>
      <c r="I3" s="508"/>
      <c r="J3" s="508"/>
      <c r="K3" s="508"/>
      <c r="L3" s="508"/>
      <c r="M3" s="508"/>
      <c r="N3" s="508"/>
    </row>
    <row r="4" spans="1:14" ht="15.75" customHeight="1" x14ac:dyDescent="0.25">
      <c r="A4" s="78"/>
      <c r="B4" s="78"/>
      <c r="C4" s="78"/>
      <c r="D4" s="78"/>
      <c r="E4" s="78"/>
      <c r="F4" s="78"/>
      <c r="G4" s="78"/>
      <c r="H4" s="78"/>
      <c r="I4" s="78"/>
      <c r="J4" s="78"/>
      <c r="K4" s="78"/>
      <c r="L4" s="78"/>
      <c r="M4" s="78"/>
      <c r="N4" s="78"/>
    </row>
    <row r="5" spans="1:14" ht="30" customHeight="1" x14ac:dyDescent="0.25">
      <c r="A5" s="419" t="s">
        <v>193</v>
      </c>
      <c r="B5" s="419" t="s">
        <v>4</v>
      </c>
      <c r="C5" s="421" t="s">
        <v>194</v>
      </c>
      <c r="D5" s="421" t="s">
        <v>195</v>
      </c>
      <c r="E5" s="512" t="s">
        <v>196</v>
      </c>
      <c r="F5" s="513"/>
      <c r="G5" s="513"/>
      <c r="H5" s="513"/>
      <c r="I5" s="514"/>
      <c r="J5" s="515"/>
      <c r="K5" s="516" t="s">
        <v>120</v>
      </c>
      <c r="L5" s="517"/>
      <c r="M5" s="517"/>
      <c r="N5" s="518"/>
    </row>
    <row r="6" spans="1:14" ht="16.5" customHeight="1" x14ac:dyDescent="0.25">
      <c r="A6" s="419"/>
      <c r="B6" s="419"/>
      <c r="C6" s="509"/>
      <c r="D6" s="511"/>
      <c r="E6" s="421" t="s">
        <v>18</v>
      </c>
      <c r="F6" s="421" t="s">
        <v>88</v>
      </c>
      <c r="G6" s="512" t="s">
        <v>90</v>
      </c>
      <c r="H6" s="514"/>
      <c r="I6" s="514"/>
      <c r="J6" s="515"/>
      <c r="K6" s="519" t="s">
        <v>161</v>
      </c>
      <c r="L6" s="520" t="s">
        <v>150</v>
      </c>
      <c r="M6" s="520" t="s">
        <v>197</v>
      </c>
      <c r="N6" s="520" t="s">
        <v>357</v>
      </c>
    </row>
    <row r="7" spans="1:14" ht="30" customHeight="1" x14ac:dyDescent="0.25">
      <c r="A7" s="419"/>
      <c r="B7" s="419"/>
      <c r="C7" s="509"/>
      <c r="D7" s="511"/>
      <c r="E7" s="509"/>
      <c r="F7" s="509"/>
      <c r="G7" s="512" t="s">
        <v>150</v>
      </c>
      <c r="H7" s="515"/>
      <c r="I7" s="419" t="s">
        <v>197</v>
      </c>
      <c r="J7" s="419" t="s">
        <v>357</v>
      </c>
      <c r="K7" s="509"/>
      <c r="L7" s="521"/>
      <c r="M7" s="521"/>
      <c r="N7" s="521"/>
    </row>
    <row r="8" spans="1:14" ht="29.25" customHeight="1" x14ac:dyDescent="0.25">
      <c r="A8" s="419"/>
      <c r="B8" s="419"/>
      <c r="C8" s="510"/>
      <c r="D8" s="422"/>
      <c r="E8" s="510"/>
      <c r="F8" s="510"/>
      <c r="G8" s="22"/>
      <c r="H8" s="2" t="s">
        <v>54</v>
      </c>
      <c r="I8" s="523"/>
      <c r="J8" s="523"/>
      <c r="K8" s="510"/>
      <c r="L8" s="522"/>
      <c r="M8" s="522"/>
      <c r="N8" s="522"/>
    </row>
    <row r="9" spans="1:14" x14ac:dyDescent="0.25">
      <c r="A9" s="26">
        <v>1</v>
      </c>
      <c r="B9" s="26">
        <v>2</v>
      </c>
      <c r="C9" s="26">
        <v>3</v>
      </c>
      <c r="D9" s="26">
        <v>4</v>
      </c>
      <c r="E9" s="26">
        <v>5</v>
      </c>
      <c r="F9" s="22">
        <v>6</v>
      </c>
      <c r="G9" s="22">
        <v>7</v>
      </c>
      <c r="H9" s="22">
        <v>8</v>
      </c>
      <c r="I9" s="22">
        <v>9</v>
      </c>
      <c r="J9" s="22">
        <v>10</v>
      </c>
      <c r="K9" s="26">
        <v>11</v>
      </c>
      <c r="L9" s="26">
        <v>12</v>
      </c>
      <c r="M9" s="26">
        <v>13</v>
      </c>
      <c r="N9" s="26">
        <v>14</v>
      </c>
    </row>
    <row r="10" spans="1:14" ht="78.75" customHeight="1" x14ac:dyDescent="0.3">
      <c r="A10" s="539" t="s">
        <v>58</v>
      </c>
      <c r="B10" s="539" t="s">
        <v>13</v>
      </c>
      <c r="C10" s="541" t="s">
        <v>13</v>
      </c>
      <c r="D10" s="543" t="s">
        <v>92</v>
      </c>
      <c r="E10" s="224" t="s">
        <v>163</v>
      </c>
      <c r="F10" s="221" t="s">
        <v>69</v>
      </c>
      <c r="G10" s="222">
        <f>G14</f>
        <v>27050</v>
      </c>
      <c r="H10" s="221" t="s">
        <v>13</v>
      </c>
      <c r="I10" s="222">
        <f>I14</f>
        <v>27050</v>
      </c>
      <c r="J10" s="222">
        <f>J14</f>
        <v>27050</v>
      </c>
      <c r="K10" s="44" t="s">
        <v>147</v>
      </c>
      <c r="L10" s="370">
        <v>4210820.59</v>
      </c>
      <c r="M10" s="370">
        <f>M11+M12</f>
        <v>4430571.62</v>
      </c>
      <c r="N10" s="370">
        <f>N11+N12</f>
        <v>4678549.3099999996</v>
      </c>
    </row>
    <row r="11" spans="1:14" ht="78.75" customHeight="1" x14ac:dyDescent="0.3">
      <c r="A11" s="540"/>
      <c r="B11" s="540"/>
      <c r="C11" s="542"/>
      <c r="D11" s="544"/>
      <c r="E11" s="174" t="s">
        <v>118</v>
      </c>
      <c r="F11" s="219" t="s">
        <v>69</v>
      </c>
      <c r="G11" s="218">
        <f>G21</f>
        <v>581</v>
      </c>
      <c r="H11" s="218" t="s">
        <v>13</v>
      </c>
      <c r="I11" s="218">
        <f>I21</f>
        <v>581</v>
      </c>
      <c r="J11" s="251">
        <f>J21</f>
        <v>581</v>
      </c>
      <c r="K11" s="44" t="s">
        <v>148</v>
      </c>
      <c r="L11" s="370">
        <f>L15+L22+L28+L33+L38+L44+L49+L55+L66+L119+L77+L61+L72</f>
        <v>2866489.4419799997</v>
      </c>
      <c r="M11" s="370">
        <f t="shared" ref="M11:N11" si="0">M15+M22+M28+M33+M38+M44+M49+M55+M66+M119+M77</f>
        <v>2843589.97</v>
      </c>
      <c r="N11" s="370">
        <f t="shared" si="0"/>
        <v>3028694.43</v>
      </c>
    </row>
    <row r="12" spans="1:14" ht="106.5" customHeight="1" x14ac:dyDescent="0.3">
      <c r="A12" s="540"/>
      <c r="B12" s="540"/>
      <c r="C12" s="542"/>
      <c r="D12" s="544"/>
      <c r="E12" s="174" t="s">
        <v>408</v>
      </c>
      <c r="F12" s="219" t="s">
        <v>98</v>
      </c>
      <c r="G12" s="218">
        <v>1</v>
      </c>
      <c r="H12" s="218" t="s">
        <v>13</v>
      </c>
      <c r="I12" s="218">
        <v>0</v>
      </c>
      <c r="J12" s="218">
        <v>0</v>
      </c>
      <c r="K12" s="44" t="s">
        <v>298</v>
      </c>
      <c r="L12" s="370">
        <f>L16+L23+L29+L34+L39+L45+L50+L56+L67+L120+L78+L62+L73</f>
        <v>1344331.1533899999</v>
      </c>
      <c r="M12" s="370">
        <f>M16+M23+M29+M34+M39+M45+M50+M56+M67+M120+M78</f>
        <v>1586981.65</v>
      </c>
      <c r="N12" s="370">
        <f t="shared" ref="N12" si="1">N16+N23+N29+N34+N39+N45+N50+N56+N67+N120+N78</f>
        <v>1649854.8799999997</v>
      </c>
    </row>
    <row r="13" spans="1:14" ht="107.25" customHeight="1" x14ac:dyDescent="0.3">
      <c r="A13" s="540"/>
      <c r="B13" s="540"/>
      <c r="C13" s="542"/>
      <c r="D13" s="544"/>
      <c r="E13" s="174" t="s">
        <v>329</v>
      </c>
      <c r="F13" s="221" t="s">
        <v>98</v>
      </c>
      <c r="G13" s="222">
        <v>18</v>
      </c>
      <c r="H13" s="222" t="s">
        <v>13</v>
      </c>
      <c r="I13" s="222">
        <v>0</v>
      </c>
      <c r="J13" s="222">
        <v>0</v>
      </c>
      <c r="K13" s="44" t="s">
        <v>219</v>
      </c>
      <c r="L13" s="370">
        <v>0</v>
      </c>
      <c r="M13" s="370">
        <v>0</v>
      </c>
      <c r="N13" s="370">
        <v>0</v>
      </c>
    </row>
    <row r="14" spans="1:14" s="37" customFormat="1" ht="22.5" customHeight="1" x14ac:dyDescent="0.25">
      <c r="A14" s="458" t="s">
        <v>58</v>
      </c>
      <c r="B14" s="458"/>
      <c r="C14" s="455" t="s">
        <v>13</v>
      </c>
      <c r="D14" s="475" t="s">
        <v>307</v>
      </c>
      <c r="E14" s="478" t="s">
        <v>163</v>
      </c>
      <c r="F14" s="455" t="s">
        <v>69</v>
      </c>
      <c r="G14" s="494">
        <f>G18</f>
        <v>27050</v>
      </c>
      <c r="H14" s="458" t="s">
        <v>85</v>
      </c>
      <c r="I14" s="488">
        <f>I18</f>
        <v>27050</v>
      </c>
      <c r="J14" s="488">
        <f>J18</f>
        <v>27050</v>
      </c>
      <c r="K14" s="45" t="s">
        <v>147</v>
      </c>
      <c r="L14" s="45">
        <f>SUM(L15:L17)</f>
        <v>3721185.79</v>
      </c>
      <c r="M14" s="45">
        <f>SUM(M15:M17)</f>
        <v>3948652.37</v>
      </c>
      <c r="N14" s="45">
        <f>SUM(N15:N17)</f>
        <v>4133756.83</v>
      </c>
    </row>
    <row r="15" spans="1:14" s="37" customFormat="1" ht="21.75" customHeight="1" x14ac:dyDescent="0.25">
      <c r="A15" s="459"/>
      <c r="B15" s="459"/>
      <c r="C15" s="456"/>
      <c r="D15" s="476"/>
      <c r="E15" s="479"/>
      <c r="F15" s="456"/>
      <c r="G15" s="495"/>
      <c r="H15" s="459"/>
      <c r="I15" s="489"/>
      <c r="J15" s="489"/>
      <c r="K15" s="45" t="s">
        <v>148</v>
      </c>
      <c r="L15" s="45">
        <f>L18</f>
        <v>2647530.15</v>
      </c>
      <c r="M15" s="45">
        <f>M18</f>
        <v>2843589.97</v>
      </c>
      <c r="N15" s="45">
        <f>N18</f>
        <v>3028694.43</v>
      </c>
    </row>
    <row r="16" spans="1:14" s="37" customFormat="1" ht="20.25" customHeight="1" x14ac:dyDescent="0.25">
      <c r="A16" s="459"/>
      <c r="B16" s="459"/>
      <c r="C16" s="456"/>
      <c r="D16" s="476"/>
      <c r="E16" s="479"/>
      <c r="F16" s="456"/>
      <c r="G16" s="495"/>
      <c r="H16" s="459"/>
      <c r="I16" s="489"/>
      <c r="J16" s="489"/>
      <c r="K16" s="45" t="s">
        <v>298</v>
      </c>
      <c r="L16" s="45">
        <f>L19+L20</f>
        <v>1073655.6399999999</v>
      </c>
      <c r="M16" s="45">
        <f t="shared" ref="M16:N16" si="2">M19+M20</f>
        <v>1105062.3999999999</v>
      </c>
      <c r="N16" s="45">
        <f t="shared" si="2"/>
        <v>1105062.3999999999</v>
      </c>
    </row>
    <row r="17" spans="1:14" s="37" customFormat="1" ht="20.25" customHeight="1" x14ac:dyDescent="0.25">
      <c r="A17" s="460"/>
      <c r="B17" s="460"/>
      <c r="C17" s="474"/>
      <c r="D17" s="477"/>
      <c r="E17" s="480"/>
      <c r="F17" s="474"/>
      <c r="G17" s="496"/>
      <c r="H17" s="460"/>
      <c r="I17" s="490"/>
      <c r="J17" s="490"/>
      <c r="K17" s="45" t="s">
        <v>219</v>
      </c>
      <c r="L17" s="45">
        <v>0</v>
      </c>
      <c r="M17" s="45">
        <v>0</v>
      </c>
      <c r="N17" s="45">
        <v>0</v>
      </c>
    </row>
    <row r="18" spans="1:14" s="123" customFormat="1" ht="108.75" customHeight="1" x14ac:dyDescent="0.2">
      <c r="A18" s="491" t="s">
        <v>58</v>
      </c>
      <c r="B18" s="128" t="s">
        <v>675</v>
      </c>
      <c r="C18" s="524" t="s">
        <v>373</v>
      </c>
      <c r="D18" s="121" t="s">
        <v>328</v>
      </c>
      <c r="E18" s="527" t="s">
        <v>164</v>
      </c>
      <c r="F18" s="527" t="s">
        <v>69</v>
      </c>
      <c r="G18" s="485">
        <v>27050</v>
      </c>
      <c r="H18" s="491" t="s">
        <v>292</v>
      </c>
      <c r="I18" s="485">
        <v>27050</v>
      </c>
      <c r="J18" s="485">
        <v>27050</v>
      </c>
      <c r="K18" s="122" t="s">
        <v>148</v>
      </c>
      <c r="L18" s="122">
        <v>2647530.15</v>
      </c>
      <c r="M18" s="129">
        <v>2843589.97</v>
      </c>
      <c r="N18" s="129">
        <v>3028694.43</v>
      </c>
    </row>
    <row r="19" spans="1:14" s="123" customFormat="1" ht="41.25" customHeight="1" x14ac:dyDescent="0.2">
      <c r="A19" s="492"/>
      <c r="B19" s="130">
        <v>67111</v>
      </c>
      <c r="C19" s="525"/>
      <c r="D19" s="121" t="s">
        <v>347</v>
      </c>
      <c r="E19" s="528"/>
      <c r="F19" s="528"/>
      <c r="G19" s="486"/>
      <c r="H19" s="492"/>
      <c r="I19" s="486"/>
      <c r="J19" s="486"/>
      <c r="K19" s="122" t="s">
        <v>298</v>
      </c>
      <c r="L19" s="122">
        <v>265819.43</v>
      </c>
      <c r="M19" s="129">
        <v>272256.37</v>
      </c>
      <c r="N19" s="129">
        <v>272256.37</v>
      </c>
    </row>
    <row r="20" spans="1:14" s="123" customFormat="1" ht="41.25" customHeight="1" x14ac:dyDescent="0.2">
      <c r="A20" s="493"/>
      <c r="B20" s="130">
        <v>67114</v>
      </c>
      <c r="C20" s="526"/>
      <c r="D20" s="121" t="s">
        <v>348</v>
      </c>
      <c r="E20" s="529"/>
      <c r="F20" s="529"/>
      <c r="G20" s="487"/>
      <c r="H20" s="493"/>
      <c r="I20" s="487"/>
      <c r="J20" s="487"/>
      <c r="K20" s="122" t="s">
        <v>298</v>
      </c>
      <c r="L20" s="122">
        <v>807836.21</v>
      </c>
      <c r="M20" s="129">
        <v>832806.03</v>
      </c>
      <c r="N20" s="129">
        <v>832806.03</v>
      </c>
    </row>
    <row r="21" spans="1:14" s="38" customFormat="1" ht="24" customHeight="1" x14ac:dyDescent="0.25">
      <c r="A21" s="458" t="s">
        <v>58</v>
      </c>
      <c r="B21" s="458" t="s">
        <v>245</v>
      </c>
      <c r="C21" s="458" t="s">
        <v>13</v>
      </c>
      <c r="D21" s="498" t="s">
        <v>246</v>
      </c>
      <c r="E21" s="478" t="s">
        <v>118</v>
      </c>
      <c r="F21" s="455" t="s">
        <v>69</v>
      </c>
      <c r="G21" s="494">
        <f>SUM(G25:G26)</f>
        <v>581</v>
      </c>
      <c r="H21" s="494" t="s">
        <v>85</v>
      </c>
      <c r="I21" s="494">
        <f>SUM(I25:I26)</f>
        <v>581</v>
      </c>
      <c r="J21" s="494">
        <f>J25+J26</f>
        <v>581</v>
      </c>
      <c r="K21" s="55" t="s">
        <v>147</v>
      </c>
      <c r="L21" s="47">
        <f>SUM(L22:L24)</f>
        <v>23844.82</v>
      </c>
      <c r="M21" s="47">
        <f>SUM(M22:M24)</f>
        <v>23844.82</v>
      </c>
      <c r="N21" s="47">
        <f>SUM(N22:N24)</f>
        <v>23844.82</v>
      </c>
    </row>
    <row r="22" spans="1:14" s="38" customFormat="1" ht="23.25" customHeight="1" x14ac:dyDescent="0.25">
      <c r="A22" s="459"/>
      <c r="B22" s="459"/>
      <c r="C22" s="459"/>
      <c r="D22" s="499"/>
      <c r="E22" s="479"/>
      <c r="F22" s="456"/>
      <c r="G22" s="495"/>
      <c r="H22" s="495"/>
      <c r="I22" s="495"/>
      <c r="J22" s="495"/>
      <c r="K22" s="55" t="s">
        <v>148</v>
      </c>
      <c r="L22" s="47">
        <v>0</v>
      </c>
      <c r="M22" s="47">
        <v>0</v>
      </c>
      <c r="N22" s="47">
        <v>0</v>
      </c>
    </row>
    <row r="23" spans="1:14" s="38" customFormat="1" ht="22.5" customHeight="1" x14ac:dyDescent="0.25">
      <c r="A23" s="459"/>
      <c r="B23" s="459"/>
      <c r="C23" s="459"/>
      <c r="D23" s="499"/>
      <c r="E23" s="479"/>
      <c r="F23" s="456"/>
      <c r="G23" s="495"/>
      <c r="H23" s="495"/>
      <c r="I23" s="495"/>
      <c r="J23" s="495"/>
      <c r="K23" s="45" t="s">
        <v>298</v>
      </c>
      <c r="L23" s="47">
        <f>SUM(L25:L26)</f>
        <v>23844.82</v>
      </c>
      <c r="M23" s="47">
        <f t="shared" ref="M23:N23" si="3">SUM(M25:M26)</f>
        <v>23844.82</v>
      </c>
      <c r="N23" s="47">
        <f t="shared" si="3"/>
        <v>23844.82</v>
      </c>
    </row>
    <row r="24" spans="1:14" s="38" customFormat="1" ht="23.25" customHeight="1" x14ac:dyDescent="0.25">
      <c r="A24" s="460"/>
      <c r="B24" s="460"/>
      <c r="C24" s="460"/>
      <c r="D24" s="500"/>
      <c r="E24" s="480"/>
      <c r="F24" s="474"/>
      <c r="G24" s="496"/>
      <c r="H24" s="496"/>
      <c r="I24" s="496"/>
      <c r="J24" s="496"/>
      <c r="K24" s="55" t="s">
        <v>219</v>
      </c>
      <c r="L24" s="47">
        <v>0</v>
      </c>
      <c r="M24" s="47">
        <v>0</v>
      </c>
      <c r="N24" s="47">
        <v>0</v>
      </c>
    </row>
    <row r="25" spans="1:14" ht="98.45" customHeight="1" x14ac:dyDescent="0.25">
      <c r="A25" s="28" t="s">
        <v>58</v>
      </c>
      <c r="B25" s="114" t="s">
        <v>245</v>
      </c>
      <c r="C25" s="27" t="s">
        <v>374</v>
      </c>
      <c r="D25" s="27" t="s">
        <v>247</v>
      </c>
      <c r="E25" s="27" t="s">
        <v>104</v>
      </c>
      <c r="F25" s="22" t="s">
        <v>69</v>
      </c>
      <c r="G25" s="223">
        <v>566</v>
      </c>
      <c r="H25" s="201" t="s">
        <v>292</v>
      </c>
      <c r="I25" s="210">
        <v>566</v>
      </c>
      <c r="J25" s="220" t="s">
        <v>466</v>
      </c>
      <c r="K25" s="46" t="s">
        <v>298</v>
      </c>
      <c r="L25" s="122">
        <v>23844.82</v>
      </c>
      <c r="M25" s="122">
        <v>23844.82</v>
      </c>
      <c r="N25" s="122">
        <v>23844.82</v>
      </c>
    </row>
    <row r="26" spans="1:14" ht="30" customHeight="1" x14ac:dyDescent="0.25">
      <c r="A26" s="28" t="s">
        <v>58</v>
      </c>
      <c r="B26" s="114" t="s">
        <v>85</v>
      </c>
      <c r="C26" s="27" t="s">
        <v>119</v>
      </c>
      <c r="D26" s="34" t="s">
        <v>189</v>
      </c>
      <c r="E26" s="27" t="s">
        <v>104</v>
      </c>
      <c r="F26" s="22" t="s">
        <v>69</v>
      </c>
      <c r="G26" s="187">
        <v>15</v>
      </c>
      <c r="H26" s="188" t="s">
        <v>292</v>
      </c>
      <c r="I26" s="209">
        <v>15</v>
      </c>
      <c r="J26" s="187">
        <v>15</v>
      </c>
      <c r="K26" s="46" t="s">
        <v>298</v>
      </c>
      <c r="L26" s="122">
        <v>0</v>
      </c>
      <c r="M26" s="129">
        <v>0</v>
      </c>
      <c r="N26" s="129">
        <v>0</v>
      </c>
    </row>
    <row r="27" spans="1:14" s="38" customFormat="1" ht="19.5" customHeight="1" x14ac:dyDescent="0.25">
      <c r="A27" s="458" t="s">
        <v>58</v>
      </c>
      <c r="B27" s="458" t="s">
        <v>250</v>
      </c>
      <c r="C27" s="458" t="s">
        <v>13</v>
      </c>
      <c r="D27" s="530" t="s">
        <v>249</v>
      </c>
      <c r="E27" s="478" t="s">
        <v>110</v>
      </c>
      <c r="F27" s="455" t="s">
        <v>98</v>
      </c>
      <c r="G27" s="455">
        <v>0</v>
      </c>
      <c r="H27" s="458" t="s">
        <v>85</v>
      </c>
      <c r="I27" s="458" t="s">
        <v>140</v>
      </c>
      <c r="J27" s="458" t="s">
        <v>143</v>
      </c>
      <c r="K27" s="55" t="s">
        <v>147</v>
      </c>
      <c r="L27" s="47">
        <f>L28+L29+L30</f>
        <v>0</v>
      </c>
      <c r="M27" s="47">
        <f>M28+M29+M30</f>
        <v>154978.89000000001</v>
      </c>
      <c r="N27" s="47">
        <f>N28+N29+N30</f>
        <v>145101.42000000001</v>
      </c>
    </row>
    <row r="28" spans="1:14" s="38" customFormat="1" ht="19.5" customHeight="1" x14ac:dyDescent="0.25">
      <c r="A28" s="459"/>
      <c r="B28" s="459"/>
      <c r="C28" s="459"/>
      <c r="D28" s="531"/>
      <c r="E28" s="479"/>
      <c r="F28" s="456"/>
      <c r="G28" s="456"/>
      <c r="H28" s="459"/>
      <c r="I28" s="459"/>
      <c r="J28" s="459"/>
      <c r="K28" s="55" t="s">
        <v>148</v>
      </c>
      <c r="L28" s="47">
        <v>0</v>
      </c>
      <c r="M28" s="47">
        <v>0</v>
      </c>
      <c r="N28" s="47">
        <v>0</v>
      </c>
    </row>
    <row r="29" spans="1:14" s="38" customFormat="1" ht="20.25" customHeight="1" x14ac:dyDescent="0.25">
      <c r="A29" s="459"/>
      <c r="B29" s="459"/>
      <c r="C29" s="459"/>
      <c r="D29" s="531"/>
      <c r="E29" s="479"/>
      <c r="F29" s="456"/>
      <c r="G29" s="456"/>
      <c r="H29" s="459"/>
      <c r="I29" s="459"/>
      <c r="J29" s="459"/>
      <c r="K29" s="45" t="s">
        <v>298</v>
      </c>
      <c r="L29" s="47">
        <v>0</v>
      </c>
      <c r="M29" s="47">
        <f>M31</f>
        <v>154978.89000000001</v>
      </c>
      <c r="N29" s="47">
        <f>N31</f>
        <v>145101.42000000001</v>
      </c>
    </row>
    <row r="30" spans="1:14" s="38" customFormat="1" ht="18" customHeight="1" x14ac:dyDescent="0.25">
      <c r="A30" s="460"/>
      <c r="B30" s="460"/>
      <c r="C30" s="460"/>
      <c r="D30" s="532"/>
      <c r="E30" s="480"/>
      <c r="F30" s="474"/>
      <c r="G30" s="474"/>
      <c r="H30" s="460"/>
      <c r="I30" s="460"/>
      <c r="J30" s="460"/>
      <c r="K30" s="55" t="s">
        <v>219</v>
      </c>
      <c r="L30" s="47">
        <v>0</v>
      </c>
      <c r="M30" s="47">
        <v>0</v>
      </c>
      <c r="N30" s="47">
        <v>0</v>
      </c>
    </row>
    <row r="31" spans="1:14" ht="30" customHeight="1" x14ac:dyDescent="0.25">
      <c r="A31" s="101" t="s">
        <v>58</v>
      </c>
      <c r="B31" s="101" t="s">
        <v>250</v>
      </c>
      <c r="C31" s="105" t="s">
        <v>349</v>
      </c>
      <c r="D31" s="107" t="s">
        <v>293</v>
      </c>
      <c r="E31" s="105" t="s">
        <v>110</v>
      </c>
      <c r="F31" s="103" t="s">
        <v>98</v>
      </c>
      <c r="G31" s="103">
        <v>0</v>
      </c>
      <c r="H31" s="101" t="s">
        <v>85</v>
      </c>
      <c r="I31" s="101" t="s">
        <v>140</v>
      </c>
      <c r="J31" s="101" t="s">
        <v>143</v>
      </c>
      <c r="K31" s="46" t="s">
        <v>298</v>
      </c>
      <c r="L31" s="129">
        <v>0</v>
      </c>
      <c r="M31" s="129">
        <v>154978.89000000001</v>
      </c>
      <c r="N31" s="129">
        <v>145101.42000000001</v>
      </c>
    </row>
    <row r="32" spans="1:14" ht="21.75" customHeight="1" x14ac:dyDescent="0.25">
      <c r="A32" s="458" t="s">
        <v>58</v>
      </c>
      <c r="B32" s="458" t="s">
        <v>252</v>
      </c>
      <c r="C32" s="458" t="s">
        <v>13</v>
      </c>
      <c r="D32" s="475" t="s">
        <v>251</v>
      </c>
      <c r="E32" s="478" t="s">
        <v>110</v>
      </c>
      <c r="F32" s="455" t="s">
        <v>98</v>
      </c>
      <c r="G32" s="455">
        <v>0</v>
      </c>
      <c r="H32" s="458" t="s">
        <v>85</v>
      </c>
      <c r="I32" s="458" t="s">
        <v>140</v>
      </c>
      <c r="J32" s="458" t="s">
        <v>143</v>
      </c>
      <c r="K32" s="55" t="s">
        <v>147</v>
      </c>
      <c r="L32" s="47">
        <f>SUM(L33:L35)</f>
        <v>598</v>
      </c>
      <c r="M32" s="109">
        <f>SUM(M33:M35)</f>
        <v>29928.83</v>
      </c>
      <c r="N32" s="109">
        <f>SUM(N33:N35)</f>
        <v>45790.25</v>
      </c>
    </row>
    <row r="33" spans="1:14" ht="21.75" customHeight="1" x14ac:dyDescent="0.25">
      <c r="A33" s="459"/>
      <c r="B33" s="459"/>
      <c r="C33" s="459"/>
      <c r="D33" s="476"/>
      <c r="E33" s="479"/>
      <c r="F33" s="456"/>
      <c r="G33" s="456"/>
      <c r="H33" s="459"/>
      <c r="I33" s="459"/>
      <c r="J33" s="459"/>
      <c r="K33" s="55" t="s">
        <v>148</v>
      </c>
      <c r="L33" s="47">
        <v>0</v>
      </c>
      <c r="M33" s="109">
        <v>0</v>
      </c>
      <c r="N33" s="109">
        <v>0</v>
      </c>
    </row>
    <row r="34" spans="1:14" ht="21.75" customHeight="1" x14ac:dyDescent="0.25">
      <c r="A34" s="459"/>
      <c r="B34" s="459"/>
      <c r="C34" s="459"/>
      <c r="D34" s="476"/>
      <c r="E34" s="479"/>
      <c r="F34" s="456"/>
      <c r="G34" s="456"/>
      <c r="H34" s="459"/>
      <c r="I34" s="459"/>
      <c r="J34" s="459"/>
      <c r="K34" s="45" t="s">
        <v>298</v>
      </c>
      <c r="L34" s="47">
        <f>L36</f>
        <v>598</v>
      </c>
      <c r="M34" s="109">
        <f>M36</f>
        <v>29928.83</v>
      </c>
      <c r="N34" s="109">
        <f>N36</f>
        <v>45790.25</v>
      </c>
    </row>
    <row r="35" spans="1:14" ht="21.75" customHeight="1" x14ac:dyDescent="0.25">
      <c r="A35" s="460"/>
      <c r="B35" s="460"/>
      <c r="C35" s="460"/>
      <c r="D35" s="477"/>
      <c r="E35" s="480"/>
      <c r="F35" s="474"/>
      <c r="G35" s="474"/>
      <c r="H35" s="460"/>
      <c r="I35" s="460"/>
      <c r="J35" s="460"/>
      <c r="K35" s="55" t="s">
        <v>219</v>
      </c>
      <c r="L35" s="47">
        <v>0</v>
      </c>
      <c r="M35" s="109">
        <v>0</v>
      </c>
      <c r="N35" s="109">
        <v>0</v>
      </c>
    </row>
    <row r="36" spans="1:14" ht="28.5" customHeight="1" x14ac:dyDescent="0.25">
      <c r="A36" s="110" t="s">
        <v>58</v>
      </c>
      <c r="B36" s="110" t="s">
        <v>252</v>
      </c>
      <c r="C36" s="108" t="s">
        <v>349</v>
      </c>
      <c r="D36" s="85" t="s">
        <v>345</v>
      </c>
      <c r="E36" s="108" t="s">
        <v>110</v>
      </c>
      <c r="F36" s="111" t="s">
        <v>98</v>
      </c>
      <c r="G36" s="104">
        <v>0</v>
      </c>
      <c r="H36" s="102" t="s">
        <v>85</v>
      </c>
      <c r="I36" s="136" t="s">
        <v>140</v>
      </c>
      <c r="J36" s="102" t="s">
        <v>143</v>
      </c>
      <c r="K36" s="46" t="s">
        <v>298</v>
      </c>
      <c r="L36" s="377">
        <v>598</v>
      </c>
      <c r="M36" s="377">
        <v>29928.83</v>
      </c>
      <c r="N36" s="377">
        <v>45790.25</v>
      </c>
    </row>
    <row r="37" spans="1:14" ht="21.75" customHeight="1" x14ac:dyDescent="0.25">
      <c r="A37" s="458" t="s">
        <v>58</v>
      </c>
      <c r="B37" s="458" t="s">
        <v>254</v>
      </c>
      <c r="C37" s="458" t="s">
        <v>13</v>
      </c>
      <c r="D37" s="475" t="s">
        <v>253</v>
      </c>
      <c r="E37" s="478" t="s">
        <v>110</v>
      </c>
      <c r="F37" s="454" t="s">
        <v>98</v>
      </c>
      <c r="G37" s="455">
        <v>0</v>
      </c>
      <c r="H37" s="455" t="s">
        <v>85</v>
      </c>
      <c r="I37" s="455" t="s">
        <v>143</v>
      </c>
      <c r="J37" s="455" t="s">
        <v>140</v>
      </c>
      <c r="K37" s="55" t="s">
        <v>147</v>
      </c>
      <c r="L37" s="47">
        <f>SUM(L38:L40)</f>
        <v>1603.98</v>
      </c>
      <c r="M37" s="109">
        <f>SUM(M38:M40)</f>
        <v>49815.82</v>
      </c>
      <c r="N37" s="47">
        <f>SUM(N38:N40)</f>
        <v>0</v>
      </c>
    </row>
    <row r="38" spans="1:14" ht="21.75" customHeight="1" x14ac:dyDescent="0.25">
      <c r="A38" s="459"/>
      <c r="B38" s="459"/>
      <c r="C38" s="459"/>
      <c r="D38" s="476"/>
      <c r="E38" s="479"/>
      <c r="F38" s="454"/>
      <c r="G38" s="456"/>
      <c r="H38" s="456"/>
      <c r="I38" s="456"/>
      <c r="J38" s="456"/>
      <c r="K38" s="55" t="s">
        <v>148</v>
      </c>
      <c r="L38" s="47">
        <v>0</v>
      </c>
      <c r="M38" s="109">
        <v>0</v>
      </c>
      <c r="N38" s="47">
        <v>0</v>
      </c>
    </row>
    <row r="39" spans="1:14" ht="21.75" customHeight="1" x14ac:dyDescent="0.25">
      <c r="A39" s="459"/>
      <c r="B39" s="459"/>
      <c r="C39" s="459"/>
      <c r="D39" s="476"/>
      <c r="E39" s="479" t="s">
        <v>285</v>
      </c>
      <c r="F39" s="454" t="s">
        <v>98</v>
      </c>
      <c r="G39" s="454">
        <v>1</v>
      </c>
      <c r="H39" s="457" t="s">
        <v>85</v>
      </c>
      <c r="I39" s="454">
        <v>0</v>
      </c>
      <c r="J39" s="454">
        <v>0</v>
      </c>
      <c r="K39" s="45" t="s">
        <v>298</v>
      </c>
      <c r="L39" s="47">
        <f>L41</f>
        <v>1603.98</v>
      </c>
      <c r="M39" s="109">
        <f>M41</f>
        <v>49815.82</v>
      </c>
      <c r="N39" s="47">
        <f>N41</f>
        <v>0</v>
      </c>
    </row>
    <row r="40" spans="1:14" ht="21.75" customHeight="1" x14ac:dyDescent="0.25">
      <c r="A40" s="460"/>
      <c r="B40" s="460"/>
      <c r="C40" s="460"/>
      <c r="D40" s="477"/>
      <c r="E40" s="480"/>
      <c r="F40" s="454"/>
      <c r="G40" s="454"/>
      <c r="H40" s="454"/>
      <c r="I40" s="454"/>
      <c r="J40" s="454"/>
      <c r="K40" s="55" t="s">
        <v>219</v>
      </c>
      <c r="L40" s="47">
        <v>0</v>
      </c>
      <c r="M40" s="109">
        <v>0</v>
      </c>
      <c r="N40" s="47">
        <v>0</v>
      </c>
    </row>
    <row r="41" spans="1:14" ht="27.75" customHeight="1" x14ac:dyDescent="0.25">
      <c r="A41" s="444" t="s">
        <v>58</v>
      </c>
      <c r="B41" s="444" t="s">
        <v>254</v>
      </c>
      <c r="C41" s="446" t="s">
        <v>349</v>
      </c>
      <c r="D41" s="448" t="s">
        <v>294</v>
      </c>
      <c r="E41" s="108" t="s">
        <v>110</v>
      </c>
      <c r="F41" s="111" t="s">
        <v>98</v>
      </c>
      <c r="G41" s="104">
        <v>0</v>
      </c>
      <c r="H41" s="102" t="s">
        <v>85</v>
      </c>
      <c r="I41" s="102" t="s">
        <v>143</v>
      </c>
      <c r="J41" s="102" t="s">
        <v>140</v>
      </c>
      <c r="K41" s="450" t="s">
        <v>298</v>
      </c>
      <c r="L41" s="452">
        <v>1603.98</v>
      </c>
      <c r="M41" s="452">
        <v>49815.82</v>
      </c>
      <c r="N41" s="452">
        <v>0</v>
      </c>
    </row>
    <row r="42" spans="1:14" s="225" customFormat="1" ht="27.75" customHeight="1" x14ac:dyDescent="0.25">
      <c r="A42" s="445"/>
      <c r="B42" s="445"/>
      <c r="C42" s="447"/>
      <c r="D42" s="449"/>
      <c r="E42" s="294" t="s">
        <v>285</v>
      </c>
      <c r="F42" s="295" t="s">
        <v>98</v>
      </c>
      <c r="G42" s="293">
        <v>1</v>
      </c>
      <c r="H42" s="292" t="s">
        <v>563</v>
      </c>
      <c r="I42" s="292" t="s">
        <v>140</v>
      </c>
      <c r="J42" s="292" t="s">
        <v>140</v>
      </c>
      <c r="K42" s="451"/>
      <c r="L42" s="453"/>
      <c r="M42" s="453">
        <v>49815820</v>
      </c>
      <c r="N42" s="453"/>
    </row>
    <row r="43" spans="1:14" ht="21.75" customHeight="1" x14ac:dyDescent="0.25">
      <c r="A43" s="458" t="s">
        <v>58</v>
      </c>
      <c r="B43" s="458" t="s">
        <v>255</v>
      </c>
      <c r="C43" s="458" t="s">
        <v>13</v>
      </c>
      <c r="D43" s="475" t="s">
        <v>256</v>
      </c>
      <c r="E43" s="478" t="s">
        <v>110</v>
      </c>
      <c r="F43" s="455" t="s">
        <v>98</v>
      </c>
      <c r="G43" s="455">
        <v>0</v>
      </c>
      <c r="H43" s="458" t="s">
        <v>85</v>
      </c>
      <c r="I43" s="458" t="s">
        <v>140</v>
      </c>
      <c r="J43" s="458" t="s">
        <v>143</v>
      </c>
      <c r="K43" s="55" t="s">
        <v>147</v>
      </c>
      <c r="L43" s="47">
        <f>SUM(L44:L46)</f>
        <v>0</v>
      </c>
      <c r="M43" s="109">
        <f>SUM(M44:M46)</f>
        <v>10806.41</v>
      </c>
      <c r="N43" s="109">
        <f>SUM(N44:N46)</f>
        <v>97469.67</v>
      </c>
    </row>
    <row r="44" spans="1:14" ht="21.75" customHeight="1" x14ac:dyDescent="0.25">
      <c r="A44" s="459"/>
      <c r="B44" s="459"/>
      <c r="C44" s="459"/>
      <c r="D44" s="476"/>
      <c r="E44" s="479"/>
      <c r="F44" s="456"/>
      <c r="G44" s="456"/>
      <c r="H44" s="459"/>
      <c r="I44" s="459"/>
      <c r="J44" s="459"/>
      <c r="K44" s="55" t="s">
        <v>148</v>
      </c>
      <c r="L44" s="47">
        <v>0</v>
      </c>
      <c r="M44" s="109">
        <v>0</v>
      </c>
      <c r="N44" s="109">
        <v>0</v>
      </c>
    </row>
    <row r="45" spans="1:14" ht="21.75" customHeight="1" x14ac:dyDescent="0.25">
      <c r="A45" s="459"/>
      <c r="B45" s="459"/>
      <c r="C45" s="459"/>
      <c r="D45" s="476"/>
      <c r="E45" s="479"/>
      <c r="F45" s="456"/>
      <c r="G45" s="456"/>
      <c r="H45" s="459"/>
      <c r="I45" s="459"/>
      <c r="J45" s="459"/>
      <c r="K45" s="45" t="s">
        <v>298</v>
      </c>
      <c r="L45" s="47">
        <v>0</v>
      </c>
      <c r="M45" s="109">
        <f>M47</f>
        <v>10806.41</v>
      </c>
      <c r="N45" s="109">
        <f>N47</f>
        <v>97469.67</v>
      </c>
    </row>
    <row r="46" spans="1:14" ht="21.75" customHeight="1" x14ac:dyDescent="0.25">
      <c r="A46" s="460"/>
      <c r="B46" s="460"/>
      <c r="C46" s="460"/>
      <c r="D46" s="477"/>
      <c r="E46" s="480"/>
      <c r="F46" s="474"/>
      <c r="G46" s="474"/>
      <c r="H46" s="460"/>
      <c r="I46" s="460"/>
      <c r="J46" s="460"/>
      <c r="K46" s="55" t="s">
        <v>219</v>
      </c>
      <c r="L46" s="47">
        <v>0</v>
      </c>
      <c r="M46" s="109">
        <v>0</v>
      </c>
      <c r="N46" s="109">
        <v>0</v>
      </c>
    </row>
    <row r="47" spans="1:14" ht="30" customHeight="1" x14ac:dyDescent="0.25">
      <c r="A47" s="110" t="s">
        <v>58</v>
      </c>
      <c r="B47" s="110" t="s">
        <v>255</v>
      </c>
      <c r="C47" s="108" t="s">
        <v>349</v>
      </c>
      <c r="D47" s="85" t="s">
        <v>295</v>
      </c>
      <c r="E47" s="108" t="s">
        <v>110</v>
      </c>
      <c r="F47" s="111" t="s">
        <v>98</v>
      </c>
      <c r="G47" s="104">
        <v>0</v>
      </c>
      <c r="H47" s="102" t="s">
        <v>85</v>
      </c>
      <c r="I47" s="136" t="s">
        <v>140</v>
      </c>
      <c r="J47" s="102" t="s">
        <v>143</v>
      </c>
      <c r="K47" s="46" t="s">
        <v>298</v>
      </c>
      <c r="L47" s="377">
        <v>0</v>
      </c>
      <c r="M47" s="377">
        <v>10806.41</v>
      </c>
      <c r="N47" s="377">
        <v>97469.67</v>
      </c>
    </row>
    <row r="48" spans="1:14" ht="21.75" customHeight="1" x14ac:dyDescent="0.25">
      <c r="A48" s="458" t="s">
        <v>58</v>
      </c>
      <c r="B48" s="458" t="s">
        <v>258</v>
      </c>
      <c r="C48" s="458" t="s">
        <v>13</v>
      </c>
      <c r="D48" s="475" t="s">
        <v>257</v>
      </c>
      <c r="E48" s="478" t="s">
        <v>108</v>
      </c>
      <c r="F48" s="455" t="s">
        <v>98</v>
      </c>
      <c r="G48" s="455">
        <v>0</v>
      </c>
      <c r="H48" s="458" t="s">
        <v>85</v>
      </c>
      <c r="I48" s="455">
        <v>1</v>
      </c>
      <c r="J48" s="455">
        <v>0</v>
      </c>
      <c r="K48" s="120" t="s">
        <v>147</v>
      </c>
      <c r="L48" s="116">
        <v>0</v>
      </c>
      <c r="M48" s="116">
        <f>M50</f>
        <v>36502.07</v>
      </c>
      <c r="N48" s="116">
        <f>SUM(N49:N51)</f>
        <v>8543.91</v>
      </c>
    </row>
    <row r="49" spans="1:14" ht="21.75" customHeight="1" x14ac:dyDescent="0.25">
      <c r="A49" s="459"/>
      <c r="B49" s="459"/>
      <c r="C49" s="459"/>
      <c r="D49" s="476"/>
      <c r="E49" s="480"/>
      <c r="F49" s="474"/>
      <c r="G49" s="474"/>
      <c r="H49" s="459"/>
      <c r="I49" s="474"/>
      <c r="J49" s="474"/>
      <c r="K49" s="120" t="s">
        <v>148</v>
      </c>
      <c r="L49" s="116">
        <v>0</v>
      </c>
      <c r="M49" s="116">
        <v>0</v>
      </c>
      <c r="N49" s="116">
        <v>0</v>
      </c>
    </row>
    <row r="50" spans="1:14" ht="21.75" customHeight="1" x14ac:dyDescent="0.25">
      <c r="A50" s="459"/>
      <c r="B50" s="459"/>
      <c r="C50" s="459"/>
      <c r="D50" s="476"/>
      <c r="E50" s="478" t="s">
        <v>285</v>
      </c>
      <c r="F50" s="455" t="s">
        <v>98</v>
      </c>
      <c r="G50" s="455">
        <v>0</v>
      </c>
      <c r="H50" s="459"/>
      <c r="I50" s="455">
        <v>0</v>
      </c>
      <c r="J50" s="455">
        <v>2</v>
      </c>
      <c r="K50" s="45" t="s">
        <v>298</v>
      </c>
      <c r="L50" s="116">
        <v>0</v>
      </c>
      <c r="M50" s="116">
        <f>M52</f>
        <v>36502.07</v>
      </c>
      <c r="N50" s="116">
        <f>N52</f>
        <v>8543.91</v>
      </c>
    </row>
    <row r="51" spans="1:14" ht="21.75" customHeight="1" x14ac:dyDescent="0.25">
      <c r="A51" s="460"/>
      <c r="B51" s="460"/>
      <c r="C51" s="460"/>
      <c r="D51" s="477"/>
      <c r="E51" s="480"/>
      <c r="F51" s="474"/>
      <c r="G51" s="474"/>
      <c r="H51" s="460"/>
      <c r="I51" s="474"/>
      <c r="J51" s="474"/>
      <c r="K51" s="120" t="s">
        <v>219</v>
      </c>
      <c r="L51" s="116">
        <v>0</v>
      </c>
      <c r="M51" s="116">
        <v>0</v>
      </c>
      <c r="N51" s="116">
        <v>0</v>
      </c>
    </row>
    <row r="52" spans="1:14" ht="25.15" customHeight="1" x14ac:dyDescent="0.25">
      <c r="A52" s="444" t="s">
        <v>58</v>
      </c>
      <c r="B52" s="444" t="s">
        <v>258</v>
      </c>
      <c r="C52" s="446" t="s">
        <v>349</v>
      </c>
      <c r="D52" s="448" t="s">
        <v>296</v>
      </c>
      <c r="E52" s="112" t="s">
        <v>108</v>
      </c>
      <c r="F52" s="113" t="s">
        <v>98</v>
      </c>
      <c r="G52" s="113">
        <v>0</v>
      </c>
      <c r="H52" s="501" t="s">
        <v>85</v>
      </c>
      <c r="I52" s="203" t="s">
        <v>143</v>
      </c>
      <c r="J52" s="203" t="s">
        <v>140</v>
      </c>
      <c r="K52" s="450" t="s">
        <v>298</v>
      </c>
      <c r="L52" s="452">
        <v>0</v>
      </c>
      <c r="M52" s="452">
        <v>36502.07</v>
      </c>
      <c r="N52" s="452">
        <v>8543.91</v>
      </c>
    </row>
    <row r="53" spans="1:14" ht="33.75" customHeight="1" x14ac:dyDescent="0.25">
      <c r="A53" s="445"/>
      <c r="B53" s="445"/>
      <c r="C53" s="447"/>
      <c r="D53" s="449"/>
      <c r="E53" s="112" t="s">
        <v>285</v>
      </c>
      <c r="F53" s="113" t="s">
        <v>98</v>
      </c>
      <c r="G53" s="113">
        <v>0</v>
      </c>
      <c r="H53" s="502"/>
      <c r="I53" s="203">
        <v>0</v>
      </c>
      <c r="J53" s="203" t="s">
        <v>287</v>
      </c>
      <c r="K53" s="451"/>
      <c r="L53" s="453"/>
      <c r="M53" s="453"/>
      <c r="N53" s="453"/>
    </row>
    <row r="54" spans="1:14" ht="21.75" customHeight="1" x14ac:dyDescent="0.25">
      <c r="A54" s="458" t="s">
        <v>58</v>
      </c>
      <c r="B54" s="458" t="s">
        <v>260</v>
      </c>
      <c r="C54" s="458" t="s">
        <v>13</v>
      </c>
      <c r="D54" s="475" t="s">
        <v>259</v>
      </c>
      <c r="E54" s="478" t="s">
        <v>110</v>
      </c>
      <c r="F54" s="455" t="s">
        <v>98</v>
      </c>
      <c r="G54" s="455">
        <v>1</v>
      </c>
      <c r="H54" s="458" t="s">
        <v>85</v>
      </c>
      <c r="I54" s="458" t="s">
        <v>85</v>
      </c>
      <c r="J54" s="458" t="s">
        <v>85</v>
      </c>
      <c r="K54" s="120" t="s">
        <v>147</v>
      </c>
      <c r="L54" s="116">
        <f>L55+L56+L57</f>
        <v>215152.68</v>
      </c>
      <c r="M54" s="116">
        <f>M55+M56+M57</f>
        <v>0</v>
      </c>
      <c r="N54" s="116">
        <v>0</v>
      </c>
    </row>
    <row r="55" spans="1:14" ht="21.75" customHeight="1" x14ac:dyDescent="0.25">
      <c r="A55" s="459"/>
      <c r="B55" s="459"/>
      <c r="C55" s="459"/>
      <c r="D55" s="476"/>
      <c r="E55" s="479"/>
      <c r="F55" s="456"/>
      <c r="G55" s="456"/>
      <c r="H55" s="459"/>
      <c r="I55" s="459"/>
      <c r="J55" s="459"/>
      <c r="K55" s="120" t="s">
        <v>148</v>
      </c>
      <c r="L55" s="116">
        <f>L58</f>
        <v>204403.04</v>
      </c>
      <c r="M55" s="116">
        <f>M58</f>
        <v>0</v>
      </c>
      <c r="N55" s="116">
        <v>0</v>
      </c>
    </row>
    <row r="56" spans="1:14" ht="21.75" customHeight="1" x14ac:dyDescent="0.25">
      <c r="A56" s="459"/>
      <c r="B56" s="459"/>
      <c r="C56" s="459"/>
      <c r="D56" s="476"/>
      <c r="E56" s="479"/>
      <c r="F56" s="456"/>
      <c r="G56" s="456"/>
      <c r="H56" s="459"/>
      <c r="I56" s="459"/>
      <c r="J56" s="459"/>
      <c r="K56" s="45" t="s">
        <v>298</v>
      </c>
      <c r="L56" s="116">
        <f>L59</f>
        <v>10749.64</v>
      </c>
      <c r="M56" s="116">
        <f>M59</f>
        <v>0</v>
      </c>
      <c r="N56" s="116">
        <v>0</v>
      </c>
    </row>
    <row r="57" spans="1:14" ht="21.75" customHeight="1" x14ac:dyDescent="0.25">
      <c r="A57" s="460"/>
      <c r="B57" s="460"/>
      <c r="C57" s="460"/>
      <c r="D57" s="477"/>
      <c r="E57" s="480"/>
      <c r="F57" s="474"/>
      <c r="G57" s="474"/>
      <c r="H57" s="460"/>
      <c r="I57" s="460"/>
      <c r="J57" s="460"/>
      <c r="K57" s="120" t="s">
        <v>219</v>
      </c>
      <c r="L57" s="116">
        <v>0</v>
      </c>
      <c r="M57" s="116">
        <v>0</v>
      </c>
      <c r="N57" s="116">
        <v>0</v>
      </c>
    </row>
    <row r="58" spans="1:14" ht="15" customHeight="1" x14ac:dyDescent="0.25">
      <c r="A58" s="444" t="s">
        <v>58</v>
      </c>
      <c r="B58" s="444" t="s">
        <v>261</v>
      </c>
      <c r="C58" s="446" t="s">
        <v>349</v>
      </c>
      <c r="D58" s="448" t="s">
        <v>297</v>
      </c>
      <c r="E58" s="446" t="s">
        <v>110</v>
      </c>
      <c r="F58" s="504" t="s">
        <v>98</v>
      </c>
      <c r="G58" s="504">
        <v>1</v>
      </c>
      <c r="H58" s="444" t="s">
        <v>409</v>
      </c>
      <c r="I58" s="444" t="s">
        <v>85</v>
      </c>
      <c r="J58" s="465" t="s">
        <v>85</v>
      </c>
      <c r="K58" s="106" t="s">
        <v>148</v>
      </c>
      <c r="L58" s="377">
        <v>204403.04</v>
      </c>
      <c r="M58" s="377">
        <v>0</v>
      </c>
      <c r="N58" s="377">
        <v>0</v>
      </c>
    </row>
    <row r="59" spans="1:14" ht="17.25" customHeight="1" x14ac:dyDescent="0.25">
      <c r="A59" s="503"/>
      <c r="B59" s="445"/>
      <c r="C59" s="447"/>
      <c r="D59" s="449"/>
      <c r="E59" s="447"/>
      <c r="F59" s="505"/>
      <c r="G59" s="505"/>
      <c r="H59" s="445"/>
      <c r="I59" s="445"/>
      <c r="J59" s="466"/>
      <c r="K59" s="46" t="s">
        <v>298</v>
      </c>
      <c r="L59" s="377">
        <v>10749.64</v>
      </c>
      <c r="M59" s="377">
        <v>0</v>
      </c>
      <c r="N59" s="377">
        <v>0</v>
      </c>
    </row>
    <row r="60" spans="1:14" s="225" customFormat="1" ht="17.25" customHeight="1" x14ac:dyDescent="0.25">
      <c r="A60" s="481" t="s">
        <v>58</v>
      </c>
      <c r="B60" s="458" t="s">
        <v>576</v>
      </c>
      <c r="C60" s="455" t="s">
        <v>13</v>
      </c>
      <c r="D60" s="475" t="s">
        <v>577</v>
      </c>
      <c r="E60" s="482"/>
      <c r="F60" s="455" t="s">
        <v>98</v>
      </c>
      <c r="G60" s="455">
        <v>1</v>
      </c>
      <c r="H60" s="458" t="s">
        <v>85</v>
      </c>
      <c r="I60" s="536" t="s">
        <v>85</v>
      </c>
      <c r="J60" s="536" t="s">
        <v>85</v>
      </c>
      <c r="K60" s="231" t="s">
        <v>147</v>
      </c>
      <c r="L60" s="313">
        <f>L61+L62</f>
        <v>637.82000000000005</v>
      </c>
      <c r="M60" s="313">
        <f t="shared" ref="M60:N60" si="4">M61+M62</f>
        <v>0</v>
      </c>
      <c r="N60" s="313">
        <f t="shared" si="4"/>
        <v>0</v>
      </c>
    </row>
    <row r="61" spans="1:14" s="225" customFormat="1" ht="17.25" customHeight="1" x14ac:dyDescent="0.25">
      <c r="A61" s="481"/>
      <c r="B61" s="459"/>
      <c r="C61" s="456"/>
      <c r="D61" s="476"/>
      <c r="E61" s="483"/>
      <c r="F61" s="456"/>
      <c r="G61" s="456"/>
      <c r="H61" s="459"/>
      <c r="I61" s="537"/>
      <c r="J61" s="537"/>
      <c r="K61" s="231" t="s">
        <v>148</v>
      </c>
      <c r="L61" s="313">
        <v>0</v>
      </c>
      <c r="M61" s="313">
        <v>0</v>
      </c>
      <c r="N61" s="313">
        <v>0</v>
      </c>
    </row>
    <row r="62" spans="1:14" s="225" customFormat="1" ht="17.25" customHeight="1" x14ac:dyDescent="0.25">
      <c r="A62" s="481"/>
      <c r="B62" s="459"/>
      <c r="C62" s="456"/>
      <c r="D62" s="476"/>
      <c r="E62" s="483"/>
      <c r="F62" s="456"/>
      <c r="G62" s="456"/>
      <c r="H62" s="459"/>
      <c r="I62" s="537"/>
      <c r="J62" s="537"/>
      <c r="K62" s="231" t="s">
        <v>298</v>
      </c>
      <c r="L62" s="313">
        <f>L64</f>
        <v>637.82000000000005</v>
      </c>
      <c r="M62" s="313">
        <f t="shared" ref="M62:N62" si="5">M64</f>
        <v>0</v>
      </c>
      <c r="N62" s="313">
        <f t="shared" si="5"/>
        <v>0</v>
      </c>
    </row>
    <row r="63" spans="1:14" s="225" customFormat="1" ht="17.25" customHeight="1" x14ac:dyDescent="0.25">
      <c r="A63" s="481"/>
      <c r="B63" s="460"/>
      <c r="C63" s="474"/>
      <c r="D63" s="477"/>
      <c r="E63" s="484"/>
      <c r="F63" s="474"/>
      <c r="G63" s="474"/>
      <c r="H63" s="460"/>
      <c r="I63" s="538"/>
      <c r="J63" s="538"/>
      <c r="K63" s="231" t="s">
        <v>219</v>
      </c>
      <c r="L63" s="314">
        <v>0</v>
      </c>
      <c r="M63" s="314">
        <v>0</v>
      </c>
      <c r="N63" s="314">
        <v>0</v>
      </c>
    </row>
    <row r="64" spans="1:14" s="307" customFormat="1" ht="42" customHeight="1" x14ac:dyDescent="0.2">
      <c r="A64" s="310" t="s">
        <v>58</v>
      </c>
      <c r="B64" s="310" t="s">
        <v>576</v>
      </c>
      <c r="C64" s="311" t="s">
        <v>349</v>
      </c>
      <c r="D64" s="308" t="s">
        <v>578</v>
      </c>
      <c r="E64" s="315" t="s">
        <v>110</v>
      </c>
      <c r="F64" s="316" t="s">
        <v>98</v>
      </c>
      <c r="G64" s="317">
        <v>1</v>
      </c>
      <c r="H64" s="318" t="s">
        <v>292</v>
      </c>
      <c r="I64" s="309" t="s">
        <v>85</v>
      </c>
      <c r="J64" s="309" t="s">
        <v>85</v>
      </c>
      <c r="K64" s="312" t="s">
        <v>298</v>
      </c>
      <c r="L64" s="378">
        <v>637.82000000000005</v>
      </c>
      <c r="M64" s="378">
        <v>0</v>
      </c>
      <c r="N64" s="378">
        <v>0</v>
      </c>
    </row>
    <row r="65" spans="1:14" ht="31.5" customHeight="1" x14ac:dyDescent="0.25">
      <c r="A65" s="458" t="s">
        <v>58</v>
      </c>
      <c r="B65" s="458" t="s">
        <v>248</v>
      </c>
      <c r="C65" s="455" t="s">
        <v>13</v>
      </c>
      <c r="D65" s="475" t="s">
        <v>327</v>
      </c>
      <c r="E65" s="478" t="s">
        <v>408</v>
      </c>
      <c r="F65" s="455" t="s">
        <v>98</v>
      </c>
      <c r="G65" s="455">
        <f>SUM(G69:G70)</f>
        <v>1</v>
      </c>
      <c r="H65" s="458" t="s">
        <v>85</v>
      </c>
      <c r="I65" s="458" t="s">
        <v>85</v>
      </c>
      <c r="J65" s="458" t="s">
        <v>85</v>
      </c>
      <c r="K65" s="45" t="s">
        <v>147</v>
      </c>
      <c r="L65" s="45">
        <f>L66+L67+L68</f>
        <v>1178.4469999999999</v>
      </c>
      <c r="M65" s="45">
        <f>SUM(M66:M68)</f>
        <v>0</v>
      </c>
      <c r="N65" s="45">
        <v>0</v>
      </c>
    </row>
    <row r="66" spans="1:14" ht="31.5" customHeight="1" x14ac:dyDescent="0.25">
      <c r="A66" s="459"/>
      <c r="B66" s="459"/>
      <c r="C66" s="456"/>
      <c r="D66" s="476"/>
      <c r="E66" s="479"/>
      <c r="F66" s="456"/>
      <c r="G66" s="456"/>
      <c r="H66" s="459"/>
      <c r="I66" s="459"/>
      <c r="J66" s="459"/>
      <c r="K66" s="45" t="s">
        <v>148</v>
      </c>
      <c r="L66" s="45">
        <f>L69</f>
        <v>1166.6669999999999</v>
      </c>
      <c r="M66" s="45">
        <v>0</v>
      </c>
      <c r="N66" s="45">
        <v>0</v>
      </c>
    </row>
    <row r="67" spans="1:14" ht="31.5" customHeight="1" x14ac:dyDescent="0.25">
      <c r="A67" s="459"/>
      <c r="B67" s="459"/>
      <c r="C67" s="456"/>
      <c r="D67" s="476"/>
      <c r="E67" s="479"/>
      <c r="F67" s="456"/>
      <c r="G67" s="456"/>
      <c r="H67" s="459"/>
      <c r="I67" s="459"/>
      <c r="J67" s="459"/>
      <c r="K67" s="45" t="s">
        <v>298</v>
      </c>
      <c r="L67" s="45">
        <f>L70</f>
        <v>11.78</v>
      </c>
      <c r="M67" s="45">
        <v>0</v>
      </c>
      <c r="N67" s="45">
        <v>0</v>
      </c>
    </row>
    <row r="68" spans="1:14" ht="31.5" customHeight="1" x14ac:dyDescent="0.25">
      <c r="A68" s="460"/>
      <c r="B68" s="460"/>
      <c r="C68" s="474"/>
      <c r="D68" s="477"/>
      <c r="E68" s="480"/>
      <c r="F68" s="474"/>
      <c r="G68" s="474"/>
      <c r="H68" s="460"/>
      <c r="I68" s="460"/>
      <c r="J68" s="460"/>
      <c r="K68" s="45" t="s">
        <v>219</v>
      </c>
      <c r="L68" s="45">
        <v>0</v>
      </c>
      <c r="M68" s="45">
        <v>0</v>
      </c>
      <c r="N68" s="45">
        <v>0</v>
      </c>
    </row>
    <row r="69" spans="1:14" ht="17.25" customHeight="1" x14ac:dyDescent="0.25">
      <c r="A69" s="444" t="s">
        <v>58</v>
      </c>
      <c r="B69" s="444" t="s">
        <v>248</v>
      </c>
      <c r="C69" s="446" t="s">
        <v>105</v>
      </c>
      <c r="D69" s="448" t="s">
        <v>375</v>
      </c>
      <c r="E69" s="471" t="s">
        <v>116</v>
      </c>
      <c r="F69" s="472" t="s">
        <v>98</v>
      </c>
      <c r="G69" s="472">
        <v>1</v>
      </c>
      <c r="H69" s="473" t="s">
        <v>292</v>
      </c>
      <c r="I69" s="473" t="s">
        <v>85</v>
      </c>
      <c r="J69" s="473" t="s">
        <v>85</v>
      </c>
      <c r="K69" s="46" t="s">
        <v>148</v>
      </c>
      <c r="L69" s="129">
        <v>1166.6669999999999</v>
      </c>
      <c r="M69" s="129">
        <v>0</v>
      </c>
      <c r="N69" s="129">
        <v>0</v>
      </c>
    </row>
    <row r="70" spans="1:14" ht="17.25" customHeight="1" x14ac:dyDescent="0.25">
      <c r="A70" s="445"/>
      <c r="B70" s="445"/>
      <c r="C70" s="447"/>
      <c r="D70" s="449"/>
      <c r="E70" s="471"/>
      <c r="F70" s="472"/>
      <c r="G70" s="472"/>
      <c r="H70" s="473"/>
      <c r="I70" s="473"/>
      <c r="J70" s="473"/>
      <c r="K70" s="46" t="s">
        <v>298</v>
      </c>
      <c r="L70" s="129">
        <v>11.78</v>
      </c>
      <c r="M70" s="129">
        <v>0</v>
      </c>
      <c r="N70" s="377">
        <v>0</v>
      </c>
    </row>
    <row r="71" spans="1:14" s="225" customFormat="1" ht="24.75" customHeight="1" x14ac:dyDescent="0.25">
      <c r="A71" s="458" t="s">
        <v>58</v>
      </c>
      <c r="B71" s="458" t="s">
        <v>587</v>
      </c>
      <c r="C71" s="455" t="s">
        <v>13</v>
      </c>
      <c r="D71" s="475" t="s">
        <v>588</v>
      </c>
      <c r="E71" s="478" t="s">
        <v>116</v>
      </c>
      <c r="F71" s="455" t="s">
        <v>98</v>
      </c>
      <c r="G71" s="455">
        <f>SUM(G76:G111)</f>
        <v>34</v>
      </c>
      <c r="H71" s="458" t="s">
        <v>85</v>
      </c>
      <c r="I71" s="458" t="s">
        <v>85</v>
      </c>
      <c r="J71" s="458" t="s">
        <v>85</v>
      </c>
      <c r="K71" s="231" t="s">
        <v>147</v>
      </c>
      <c r="L71" s="231">
        <f>L73</f>
        <v>1572.52</v>
      </c>
      <c r="M71" s="231">
        <f t="shared" ref="M71:N71" si="6">M73</f>
        <v>0</v>
      </c>
      <c r="N71" s="231">
        <f t="shared" si="6"/>
        <v>0</v>
      </c>
    </row>
    <row r="72" spans="1:14" s="225" customFormat="1" ht="27.75" customHeight="1" x14ac:dyDescent="0.25">
      <c r="A72" s="459"/>
      <c r="B72" s="459"/>
      <c r="C72" s="456"/>
      <c r="D72" s="476"/>
      <c r="E72" s="479"/>
      <c r="F72" s="456"/>
      <c r="G72" s="456"/>
      <c r="H72" s="459"/>
      <c r="I72" s="459"/>
      <c r="J72" s="459"/>
      <c r="K72" s="231" t="s">
        <v>148</v>
      </c>
      <c r="L72" s="231">
        <v>0</v>
      </c>
      <c r="M72" s="231">
        <v>0</v>
      </c>
      <c r="N72" s="231">
        <v>0</v>
      </c>
    </row>
    <row r="73" spans="1:14" s="225" customFormat="1" ht="27" customHeight="1" x14ac:dyDescent="0.25">
      <c r="A73" s="459"/>
      <c r="B73" s="459"/>
      <c r="C73" s="456"/>
      <c r="D73" s="476"/>
      <c r="E73" s="479"/>
      <c r="F73" s="456"/>
      <c r="G73" s="456"/>
      <c r="H73" s="459"/>
      <c r="I73" s="459"/>
      <c r="J73" s="459"/>
      <c r="K73" s="231" t="s">
        <v>298</v>
      </c>
      <c r="L73" s="231">
        <f>L75</f>
        <v>1572.52</v>
      </c>
      <c r="M73" s="231">
        <f t="shared" ref="M73:N73" si="7">M75</f>
        <v>0</v>
      </c>
      <c r="N73" s="231">
        <f t="shared" si="7"/>
        <v>0</v>
      </c>
    </row>
    <row r="74" spans="1:14" s="225" customFormat="1" ht="28.5" customHeight="1" x14ac:dyDescent="0.25">
      <c r="A74" s="460"/>
      <c r="B74" s="460"/>
      <c r="C74" s="474"/>
      <c r="D74" s="477"/>
      <c r="E74" s="480"/>
      <c r="F74" s="474"/>
      <c r="G74" s="474"/>
      <c r="H74" s="460"/>
      <c r="I74" s="460"/>
      <c r="J74" s="460"/>
      <c r="K74" s="231" t="s">
        <v>219</v>
      </c>
      <c r="L74" s="231">
        <v>0</v>
      </c>
      <c r="M74" s="231">
        <v>0</v>
      </c>
      <c r="N74" s="231">
        <v>0</v>
      </c>
    </row>
    <row r="75" spans="1:14" s="123" customFormat="1" ht="28.5" customHeight="1" x14ac:dyDescent="0.2">
      <c r="A75" s="368" t="s">
        <v>58</v>
      </c>
      <c r="B75" s="368" t="s">
        <v>587</v>
      </c>
      <c r="C75" s="372" t="s">
        <v>552</v>
      </c>
      <c r="D75" s="371" t="s">
        <v>589</v>
      </c>
      <c r="E75" s="372" t="s">
        <v>116</v>
      </c>
      <c r="F75" s="369" t="s">
        <v>98</v>
      </c>
      <c r="G75" s="369">
        <v>1</v>
      </c>
      <c r="H75" s="368" t="s">
        <v>292</v>
      </c>
      <c r="I75" s="368" t="s">
        <v>85</v>
      </c>
      <c r="J75" s="368" t="s">
        <v>85</v>
      </c>
      <c r="K75" s="122" t="s">
        <v>339</v>
      </c>
      <c r="L75" s="122">
        <v>1572.52</v>
      </c>
      <c r="M75" s="122">
        <v>0</v>
      </c>
      <c r="N75" s="122">
        <v>0</v>
      </c>
    </row>
    <row r="76" spans="1:14" ht="24.75" customHeight="1" x14ac:dyDescent="0.25">
      <c r="A76" s="458" t="s">
        <v>58</v>
      </c>
      <c r="B76" s="458" t="s">
        <v>658</v>
      </c>
      <c r="C76" s="455" t="s">
        <v>13</v>
      </c>
      <c r="D76" s="475" t="s">
        <v>378</v>
      </c>
      <c r="E76" s="478" t="s">
        <v>329</v>
      </c>
      <c r="F76" s="455" t="s">
        <v>98</v>
      </c>
      <c r="G76" s="455">
        <f>SUM(G80:G115)</f>
        <v>18</v>
      </c>
      <c r="H76" s="458" t="s">
        <v>85</v>
      </c>
      <c r="I76" s="458" t="s">
        <v>85</v>
      </c>
      <c r="J76" s="458" t="s">
        <v>85</v>
      </c>
      <c r="K76" s="231" t="s">
        <v>147</v>
      </c>
      <c r="L76" s="231">
        <f>L77+L78+L79</f>
        <v>16736.98144</v>
      </c>
      <c r="M76" s="231">
        <f>SUM(M77:M79)</f>
        <v>0</v>
      </c>
      <c r="N76" s="231">
        <v>0</v>
      </c>
    </row>
    <row r="77" spans="1:14" ht="27.75" customHeight="1" x14ac:dyDescent="0.25">
      <c r="A77" s="459"/>
      <c r="B77" s="459"/>
      <c r="C77" s="456"/>
      <c r="D77" s="476"/>
      <c r="E77" s="479"/>
      <c r="F77" s="456"/>
      <c r="G77" s="456"/>
      <c r="H77" s="459"/>
      <c r="I77" s="459"/>
      <c r="J77" s="459"/>
      <c r="K77" s="231" t="s">
        <v>148</v>
      </c>
      <c r="L77" s="231">
        <f>L80+L82+L84+L86+L88+L90+L92+L94+L96+L98+L100+L102+L104+L106+L108+L110+L112+L114+L116</f>
        <v>13389.58498</v>
      </c>
      <c r="M77" s="231">
        <v>0</v>
      </c>
      <c r="N77" s="231">
        <v>0</v>
      </c>
    </row>
    <row r="78" spans="1:14" ht="27" customHeight="1" x14ac:dyDescent="0.25">
      <c r="A78" s="459"/>
      <c r="B78" s="459"/>
      <c r="C78" s="456"/>
      <c r="D78" s="476"/>
      <c r="E78" s="479"/>
      <c r="F78" s="456"/>
      <c r="G78" s="456"/>
      <c r="H78" s="459"/>
      <c r="I78" s="459"/>
      <c r="J78" s="459"/>
      <c r="K78" s="231" t="s">
        <v>298</v>
      </c>
      <c r="L78" s="231">
        <f>L81+L83+L85+L87+L89+L91+L93+L95+L97+L99+L101+L103+L105+L107+L109+L111+L113+L115++L117</f>
        <v>3347.3964599999999</v>
      </c>
      <c r="M78" s="231">
        <v>0</v>
      </c>
      <c r="N78" s="231">
        <v>0</v>
      </c>
    </row>
    <row r="79" spans="1:14" ht="28.5" customHeight="1" x14ac:dyDescent="0.25">
      <c r="A79" s="460"/>
      <c r="B79" s="460"/>
      <c r="C79" s="474"/>
      <c r="D79" s="477"/>
      <c r="E79" s="480"/>
      <c r="F79" s="474"/>
      <c r="G79" s="474"/>
      <c r="H79" s="460"/>
      <c r="I79" s="460"/>
      <c r="J79" s="460"/>
      <c r="K79" s="231" t="s">
        <v>219</v>
      </c>
      <c r="L79" s="231">
        <v>0</v>
      </c>
      <c r="M79" s="231">
        <v>0</v>
      </c>
      <c r="N79" s="231">
        <v>0</v>
      </c>
    </row>
    <row r="80" spans="1:14" ht="17.25" customHeight="1" x14ac:dyDescent="0.25">
      <c r="A80" s="444" t="s">
        <v>58</v>
      </c>
      <c r="B80" s="444" t="s">
        <v>658</v>
      </c>
      <c r="C80" s="469" t="s">
        <v>379</v>
      </c>
      <c r="D80" s="467" t="s">
        <v>680</v>
      </c>
      <c r="E80" s="471" t="s">
        <v>110</v>
      </c>
      <c r="F80" s="472" t="s">
        <v>98</v>
      </c>
      <c r="G80" s="472">
        <v>1</v>
      </c>
      <c r="H80" s="473" t="s">
        <v>380</v>
      </c>
      <c r="I80" s="473" t="s">
        <v>85</v>
      </c>
      <c r="J80" s="473" t="s">
        <v>85</v>
      </c>
      <c r="K80" s="232" t="s">
        <v>148</v>
      </c>
      <c r="L80" s="418">
        <v>1366.7893799999999</v>
      </c>
      <c r="M80" s="229">
        <v>0</v>
      </c>
      <c r="N80" s="229">
        <v>0</v>
      </c>
    </row>
    <row r="81" spans="1:14" ht="17.25" customHeight="1" x14ac:dyDescent="0.25">
      <c r="A81" s="445"/>
      <c r="B81" s="445"/>
      <c r="C81" s="470"/>
      <c r="D81" s="468"/>
      <c r="E81" s="471"/>
      <c r="F81" s="472"/>
      <c r="G81" s="472"/>
      <c r="H81" s="473"/>
      <c r="I81" s="473"/>
      <c r="J81" s="473"/>
      <c r="K81" s="232" t="s">
        <v>298</v>
      </c>
      <c r="L81" s="418">
        <v>341.69734</v>
      </c>
      <c r="M81" s="229">
        <v>0</v>
      </c>
      <c r="N81" s="215">
        <v>0</v>
      </c>
    </row>
    <row r="82" spans="1:14" ht="17.25" customHeight="1" x14ac:dyDescent="0.25">
      <c r="A82" s="444" t="s">
        <v>58</v>
      </c>
      <c r="B82" s="444" t="s">
        <v>658</v>
      </c>
      <c r="C82" s="469" t="s">
        <v>381</v>
      </c>
      <c r="D82" s="467" t="s">
        <v>382</v>
      </c>
      <c r="E82" s="471" t="s">
        <v>110</v>
      </c>
      <c r="F82" s="472" t="s">
        <v>98</v>
      </c>
      <c r="G82" s="472">
        <v>1</v>
      </c>
      <c r="H82" s="473" t="s">
        <v>380</v>
      </c>
      <c r="I82" s="473" t="s">
        <v>85</v>
      </c>
      <c r="J82" s="473" t="s">
        <v>85</v>
      </c>
      <c r="K82" s="232" t="s">
        <v>148</v>
      </c>
      <c r="L82" s="410">
        <v>1483.6921299999999</v>
      </c>
      <c r="M82" s="229">
        <v>0</v>
      </c>
      <c r="N82" s="229">
        <v>0</v>
      </c>
    </row>
    <row r="83" spans="1:14" ht="17.25" customHeight="1" x14ac:dyDescent="0.25">
      <c r="A83" s="445"/>
      <c r="B83" s="445"/>
      <c r="C83" s="470"/>
      <c r="D83" s="468"/>
      <c r="E83" s="471"/>
      <c r="F83" s="472"/>
      <c r="G83" s="472"/>
      <c r="H83" s="473"/>
      <c r="I83" s="473"/>
      <c r="J83" s="473"/>
      <c r="K83" s="232" t="s">
        <v>298</v>
      </c>
      <c r="L83" s="410">
        <v>370.92302999999998</v>
      </c>
      <c r="M83" s="229">
        <v>0</v>
      </c>
      <c r="N83" s="215">
        <v>0</v>
      </c>
    </row>
    <row r="84" spans="1:14" ht="17.25" customHeight="1" x14ac:dyDescent="0.25">
      <c r="A84" s="444" t="s">
        <v>58</v>
      </c>
      <c r="B84" s="444" t="s">
        <v>658</v>
      </c>
      <c r="C84" s="469" t="s">
        <v>383</v>
      </c>
      <c r="D84" s="467" t="s">
        <v>681</v>
      </c>
      <c r="E84" s="471" t="s">
        <v>110</v>
      </c>
      <c r="F84" s="472" t="s">
        <v>98</v>
      </c>
      <c r="G84" s="472">
        <v>1</v>
      </c>
      <c r="H84" s="473" t="s">
        <v>380</v>
      </c>
      <c r="I84" s="473" t="s">
        <v>85</v>
      </c>
      <c r="J84" s="473" t="s">
        <v>85</v>
      </c>
      <c r="K84" s="232" t="s">
        <v>148</v>
      </c>
      <c r="L84" s="410">
        <v>449.96080000000001</v>
      </c>
      <c r="M84" s="229">
        <v>0</v>
      </c>
      <c r="N84" s="229">
        <v>0</v>
      </c>
    </row>
    <row r="85" spans="1:14" ht="17.25" customHeight="1" x14ac:dyDescent="0.25">
      <c r="A85" s="445"/>
      <c r="B85" s="445"/>
      <c r="C85" s="470"/>
      <c r="D85" s="468"/>
      <c r="E85" s="471"/>
      <c r="F85" s="472"/>
      <c r="G85" s="472"/>
      <c r="H85" s="473"/>
      <c r="I85" s="473"/>
      <c r="J85" s="473"/>
      <c r="K85" s="232" t="s">
        <v>298</v>
      </c>
      <c r="L85" s="410">
        <v>112.4902</v>
      </c>
      <c r="M85" s="229">
        <v>0</v>
      </c>
      <c r="N85" s="215">
        <v>0</v>
      </c>
    </row>
    <row r="86" spans="1:14" ht="17.25" customHeight="1" x14ac:dyDescent="0.25">
      <c r="A86" s="444" t="s">
        <v>58</v>
      </c>
      <c r="B86" s="444" t="s">
        <v>658</v>
      </c>
      <c r="C86" s="469" t="s">
        <v>384</v>
      </c>
      <c r="D86" s="467" t="s">
        <v>385</v>
      </c>
      <c r="E86" s="471" t="s">
        <v>110</v>
      </c>
      <c r="F86" s="472" t="s">
        <v>98</v>
      </c>
      <c r="G86" s="472">
        <v>1</v>
      </c>
      <c r="H86" s="473" t="s">
        <v>380</v>
      </c>
      <c r="I86" s="473" t="s">
        <v>85</v>
      </c>
      <c r="J86" s="473" t="s">
        <v>85</v>
      </c>
      <c r="K86" s="232" t="s">
        <v>148</v>
      </c>
      <c r="L86" s="410">
        <v>260.35599999999999</v>
      </c>
      <c r="M86" s="229">
        <v>0</v>
      </c>
      <c r="N86" s="229">
        <v>0</v>
      </c>
    </row>
    <row r="87" spans="1:14" ht="17.25" customHeight="1" x14ac:dyDescent="0.25">
      <c r="A87" s="445"/>
      <c r="B87" s="445"/>
      <c r="C87" s="470"/>
      <c r="D87" s="468"/>
      <c r="E87" s="471"/>
      <c r="F87" s="472"/>
      <c r="G87" s="472"/>
      <c r="H87" s="473"/>
      <c r="I87" s="473"/>
      <c r="J87" s="473"/>
      <c r="K87" s="232" t="s">
        <v>298</v>
      </c>
      <c r="L87" s="410">
        <v>65.09</v>
      </c>
      <c r="M87" s="229">
        <v>0</v>
      </c>
      <c r="N87" s="229">
        <v>0</v>
      </c>
    </row>
    <row r="88" spans="1:14" ht="17.25" customHeight="1" x14ac:dyDescent="0.25">
      <c r="A88" s="444" t="s">
        <v>58</v>
      </c>
      <c r="B88" s="444" t="s">
        <v>658</v>
      </c>
      <c r="C88" s="469" t="s">
        <v>386</v>
      </c>
      <c r="D88" s="467" t="s">
        <v>387</v>
      </c>
      <c r="E88" s="471" t="s">
        <v>110</v>
      </c>
      <c r="F88" s="472" t="s">
        <v>98</v>
      </c>
      <c r="G88" s="472">
        <v>1</v>
      </c>
      <c r="H88" s="473" t="s">
        <v>380</v>
      </c>
      <c r="I88" s="473" t="s">
        <v>85</v>
      </c>
      <c r="J88" s="473" t="s">
        <v>85</v>
      </c>
      <c r="K88" s="232" t="s">
        <v>148</v>
      </c>
      <c r="L88" s="410">
        <v>177.37</v>
      </c>
      <c r="M88" s="229">
        <v>0</v>
      </c>
      <c r="N88" s="229">
        <v>0</v>
      </c>
    </row>
    <row r="89" spans="1:14" ht="17.25" customHeight="1" x14ac:dyDescent="0.25">
      <c r="A89" s="445"/>
      <c r="B89" s="445"/>
      <c r="C89" s="470"/>
      <c r="D89" s="468"/>
      <c r="E89" s="471"/>
      <c r="F89" s="472"/>
      <c r="G89" s="472"/>
      <c r="H89" s="473"/>
      <c r="I89" s="473"/>
      <c r="J89" s="473"/>
      <c r="K89" s="232" t="s">
        <v>298</v>
      </c>
      <c r="L89" s="410">
        <v>44.34</v>
      </c>
      <c r="M89" s="229">
        <v>0</v>
      </c>
      <c r="N89" s="229">
        <v>0</v>
      </c>
    </row>
    <row r="90" spans="1:14" ht="17.25" customHeight="1" x14ac:dyDescent="0.25">
      <c r="A90" s="444" t="s">
        <v>58</v>
      </c>
      <c r="B90" s="444" t="s">
        <v>658</v>
      </c>
      <c r="C90" s="469" t="s">
        <v>388</v>
      </c>
      <c r="D90" s="467" t="s">
        <v>389</v>
      </c>
      <c r="E90" s="471" t="s">
        <v>110</v>
      </c>
      <c r="F90" s="472" t="s">
        <v>98</v>
      </c>
      <c r="G90" s="472">
        <v>1</v>
      </c>
      <c r="H90" s="473" t="s">
        <v>380</v>
      </c>
      <c r="I90" s="473" t="s">
        <v>85</v>
      </c>
      <c r="J90" s="473" t="s">
        <v>85</v>
      </c>
      <c r="K90" s="232" t="s">
        <v>148</v>
      </c>
      <c r="L90" s="410">
        <v>295.81360000000001</v>
      </c>
      <c r="M90" s="229">
        <v>0</v>
      </c>
      <c r="N90" s="229">
        <v>0</v>
      </c>
    </row>
    <row r="91" spans="1:14" ht="17.25" customHeight="1" x14ac:dyDescent="0.25">
      <c r="A91" s="445"/>
      <c r="B91" s="445"/>
      <c r="C91" s="470"/>
      <c r="D91" s="468"/>
      <c r="E91" s="471"/>
      <c r="F91" s="472"/>
      <c r="G91" s="472"/>
      <c r="H91" s="473"/>
      <c r="I91" s="473"/>
      <c r="J91" s="473"/>
      <c r="K91" s="232" t="s">
        <v>298</v>
      </c>
      <c r="L91" s="410">
        <v>73.953400000000002</v>
      </c>
      <c r="M91" s="229">
        <v>0</v>
      </c>
      <c r="N91" s="229">
        <v>0</v>
      </c>
    </row>
    <row r="92" spans="1:14" ht="17.25" customHeight="1" x14ac:dyDescent="0.25">
      <c r="A92" s="444" t="s">
        <v>58</v>
      </c>
      <c r="B92" s="444" t="s">
        <v>658</v>
      </c>
      <c r="C92" s="469" t="s">
        <v>390</v>
      </c>
      <c r="D92" s="467" t="s">
        <v>536</v>
      </c>
      <c r="E92" s="471" t="s">
        <v>110</v>
      </c>
      <c r="F92" s="472" t="s">
        <v>98</v>
      </c>
      <c r="G92" s="472">
        <v>1</v>
      </c>
      <c r="H92" s="473" t="s">
        <v>380</v>
      </c>
      <c r="I92" s="473" t="s">
        <v>85</v>
      </c>
      <c r="J92" s="473" t="s">
        <v>85</v>
      </c>
      <c r="K92" s="232" t="s">
        <v>148</v>
      </c>
      <c r="L92" s="410">
        <v>450</v>
      </c>
      <c r="M92" s="229">
        <v>0</v>
      </c>
      <c r="N92" s="229">
        <v>0</v>
      </c>
    </row>
    <row r="93" spans="1:14" ht="17.25" customHeight="1" x14ac:dyDescent="0.25">
      <c r="A93" s="445"/>
      <c r="B93" s="445"/>
      <c r="C93" s="470"/>
      <c r="D93" s="468"/>
      <c r="E93" s="471"/>
      <c r="F93" s="472"/>
      <c r="G93" s="472"/>
      <c r="H93" s="473"/>
      <c r="I93" s="473"/>
      <c r="J93" s="473"/>
      <c r="K93" s="232" t="s">
        <v>298</v>
      </c>
      <c r="L93" s="410">
        <v>112.5</v>
      </c>
      <c r="M93" s="229">
        <v>0</v>
      </c>
      <c r="N93" s="229">
        <v>0</v>
      </c>
    </row>
    <row r="94" spans="1:14" ht="17.25" customHeight="1" x14ac:dyDescent="0.25">
      <c r="A94" s="444" t="s">
        <v>58</v>
      </c>
      <c r="B94" s="444" t="s">
        <v>658</v>
      </c>
      <c r="C94" s="469" t="s">
        <v>391</v>
      </c>
      <c r="D94" s="467" t="s">
        <v>392</v>
      </c>
      <c r="E94" s="471" t="s">
        <v>110</v>
      </c>
      <c r="F94" s="472" t="s">
        <v>98</v>
      </c>
      <c r="G94" s="472">
        <v>1</v>
      </c>
      <c r="H94" s="473" t="s">
        <v>380</v>
      </c>
      <c r="I94" s="473" t="s">
        <v>85</v>
      </c>
      <c r="J94" s="473" t="s">
        <v>85</v>
      </c>
      <c r="K94" s="232" t="s">
        <v>148</v>
      </c>
      <c r="L94" s="410">
        <v>300</v>
      </c>
      <c r="M94" s="229">
        <v>0</v>
      </c>
      <c r="N94" s="229">
        <v>0</v>
      </c>
    </row>
    <row r="95" spans="1:14" ht="17.25" customHeight="1" x14ac:dyDescent="0.25">
      <c r="A95" s="445"/>
      <c r="B95" s="445"/>
      <c r="C95" s="470"/>
      <c r="D95" s="468"/>
      <c r="E95" s="471"/>
      <c r="F95" s="472"/>
      <c r="G95" s="472"/>
      <c r="H95" s="473"/>
      <c r="I95" s="473"/>
      <c r="J95" s="473"/>
      <c r="K95" s="232" t="s">
        <v>298</v>
      </c>
      <c r="L95" s="410">
        <v>75</v>
      </c>
      <c r="M95" s="229">
        <v>0</v>
      </c>
      <c r="N95" s="229">
        <v>0</v>
      </c>
    </row>
    <row r="96" spans="1:14" ht="19.5" customHeight="1" x14ac:dyDescent="0.25">
      <c r="A96" s="444" t="s">
        <v>58</v>
      </c>
      <c r="B96" s="444" t="s">
        <v>658</v>
      </c>
      <c r="C96" s="469" t="s">
        <v>393</v>
      </c>
      <c r="D96" s="467" t="s">
        <v>394</v>
      </c>
      <c r="E96" s="533" t="s">
        <v>110</v>
      </c>
      <c r="F96" s="534" t="s">
        <v>98</v>
      </c>
      <c r="G96" s="534">
        <v>1</v>
      </c>
      <c r="H96" s="535" t="s">
        <v>380</v>
      </c>
      <c r="I96" s="535" t="s">
        <v>85</v>
      </c>
      <c r="J96" s="535" t="s">
        <v>85</v>
      </c>
      <c r="K96" s="236" t="s">
        <v>148</v>
      </c>
      <c r="L96" s="410">
        <v>333.08</v>
      </c>
      <c r="M96" s="237">
        <v>0</v>
      </c>
      <c r="N96" s="237">
        <v>0</v>
      </c>
    </row>
    <row r="97" spans="1:14" ht="21.75" customHeight="1" x14ac:dyDescent="0.25">
      <c r="A97" s="445"/>
      <c r="B97" s="445"/>
      <c r="C97" s="470"/>
      <c r="D97" s="468"/>
      <c r="E97" s="533"/>
      <c r="F97" s="534"/>
      <c r="G97" s="534"/>
      <c r="H97" s="535"/>
      <c r="I97" s="535"/>
      <c r="J97" s="535"/>
      <c r="K97" s="236" t="s">
        <v>298</v>
      </c>
      <c r="L97" s="410">
        <v>83.27</v>
      </c>
      <c r="M97" s="237">
        <v>0</v>
      </c>
      <c r="N97" s="237">
        <v>0</v>
      </c>
    </row>
    <row r="98" spans="1:14" ht="17.25" customHeight="1" x14ac:dyDescent="0.25">
      <c r="A98" s="444" t="s">
        <v>58</v>
      </c>
      <c r="B98" s="444" t="s">
        <v>658</v>
      </c>
      <c r="C98" s="469" t="s">
        <v>395</v>
      </c>
      <c r="D98" s="467" t="s">
        <v>396</v>
      </c>
      <c r="E98" s="533" t="s">
        <v>110</v>
      </c>
      <c r="F98" s="534" t="s">
        <v>98</v>
      </c>
      <c r="G98" s="534">
        <v>1</v>
      </c>
      <c r="H98" s="535" t="s">
        <v>380</v>
      </c>
      <c r="I98" s="535" t="s">
        <v>85</v>
      </c>
      <c r="J98" s="535" t="s">
        <v>85</v>
      </c>
      <c r="K98" s="236" t="s">
        <v>148</v>
      </c>
      <c r="L98" s="410">
        <v>400</v>
      </c>
      <c r="M98" s="237">
        <v>0</v>
      </c>
      <c r="N98" s="237">
        <v>0</v>
      </c>
    </row>
    <row r="99" spans="1:14" ht="17.25" customHeight="1" x14ac:dyDescent="0.25">
      <c r="A99" s="445"/>
      <c r="B99" s="445"/>
      <c r="C99" s="470"/>
      <c r="D99" s="468"/>
      <c r="E99" s="533"/>
      <c r="F99" s="534"/>
      <c r="G99" s="534"/>
      <c r="H99" s="535"/>
      <c r="I99" s="535"/>
      <c r="J99" s="535"/>
      <c r="K99" s="236" t="s">
        <v>298</v>
      </c>
      <c r="L99" s="410">
        <v>100</v>
      </c>
      <c r="M99" s="237">
        <v>0</v>
      </c>
      <c r="N99" s="237">
        <v>0</v>
      </c>
    </row>
    <row r="100" spans="1:14" ht="17.25" customHeight="1" x14ac:dyDescent="0.25">
      <c r="A100" s="444" t="s">
        <v>58</v>
      </c>
      <c r="B100" s="444" t="s">
        <v>658</v>
      </c>
      <c r="C100" s="469" t="s">
        <v>397</v>
      </c>
      <c r="D100" s="467" t="s">
        <v>537</v>
      </c>
      <c r="E100" s="533" t="s">
        <v>110</v>
      </c>
      <c r="F100" s="534" t="s">
        <v>98</v>
      </c>
      <c r="G100" s="534">
        <v>1</v>
      </c>
      <c r="H100" s="535" t="s">
        <v>380</v>
      </c>
      <c r="I100" s="535" t="s">
        <v>85</v>
      </c>
      <c r="J100" s="535" t="s">
        <v>85</v>
      </c>
      <c r="K100" s="236" t="s">
        <v>148</v>
      </c>
      <c r="L100" s="410">
        <v>2737.85</v>
      </c>
      <c r="M100" s="237">
        <v>0</v>
      </c>
      <c r="N100" s="237">
        <v>0</v>
      </c>
    </row>
    <row r="101" spans="1:14" ht="17.25" customHeight="1" x14ac:dyDescent="0.25">
      <c r="A101" s="445"/>
      <c r="B101" s="445"/>
      <c r="C101" s="470"/>
      <c r="D101" s="468"/>
      <c r="E101" s="533"/>
      <c r="F101" s="534"/>
      <c r="G101" s="534"/>
      <c r="H101" s="535"/>
      <c r="I101" s="535"/>
      <c r="J101" s="535"/>
      <c r="K101" s="236" t="s">
        <v>298</v>
      </c>
      <c r="L101" s="379">
        <v>684.46</v>
      </c>
      <c r="M101" s="237">
        <v>0</v>
      </c>
      <c r="N101" s="237">
        <v>0</v>
      </c>
    </row>
    <row r="102" spans="1:14" ht="17.25" customHeight="1" x14ac:dyDescent="0.25">
      <c r="A102" s="444" t="s">
        <v>58</v>
      </c>
      <c r="B102" s="444" t="s">
        <v>658</v>
      </c>
      <c r="C102" s="469" t="s">
        <v>398</v>
      </c>
      <c r="D102" s="467" t="s">
        <v>538</v>
      </c>
      <c r="E102" s="533" t="s">
        <v>110</v>
      </c>
      <c r="F102" s="534" t="s">
        <v>98</v>
      </c>
      <c r="G102" s="534">
        <v>1</v>
      </c>
      <c r="H102" s="535" t="s">
        <v>380</v>
      </c>
      <c r="I102" s="535" t="s">
        <v>85</v>
      </c>
      <c r="J102" s="535" t="s">
        <v>85</v>
      </c>
      <c r="K102" s="236" t="s">
        <v>148</v>
      </c>
      <c r="L102" s="410">
        <v>282.77999999999997</v>
      </c>
      <c r="M102" s="237">
        <v>0</v>
      </c>
      <c r="N102" s="237">
        <v>0</v>
      </c>
    </row>
    <row r="103" spans="1:14" ht="17.25" customHeight="1" x14ac:dyDescent="0.25">
      <c r="A103" s="445"/>
      <c r="B103" s="445"/>
      <c r="C103" s="470"/>
      <c r="D103" s="468"/>
      <c r="E103" s="533"/>
      <c r="F103" s="534"/>
      <c r="G103" s="534"/>
      <c r="H103" s="535"/>
      <c r="I103" s="535"/>
      <c r="J103" s="535"/>
      <c r="K103" s="236" t="s">
        <v>298</v>
      </c>
      <c r="L103" s="410">
        <v>70.7</v>
      </c>
      <c r="M103" s="237">
        <v>0</v>
      </c>
      <c r="N103" s="237">
        <v>0</v>
      </c>
    </row>
    <row r="104" spans="1:14" ht="17.25" customHeight="1" x14ac:dyDescent="0.25">
      <c r="A104" s="444" t="s">
        <v>58</v>
      </c>
      <c r="B104" s="444" t="s">
        <v>658</v>
      </c>
      <c r="C104" s="469" t="s">
        <v>399</v>
      </c>
      <c r="D104" s="467" t="s">
        <v>400</v>
      </c>
      <c r="E104" s="533" t="s">
        <v>110</v>
      </c>
      <c r="F104" s="534" t="s">
        <v>98</v>
      </c>
      <c r="G104" s="534">
        <v>1</v>
      </c>
      <c r="H104" s="535" t="s">
        <v>380</v>
      </c>
      <c r="I104" s="535" t="s">
        <v>85</v>
      </c>
      <c r="J104" s="535" t="s">
        <v>85</v>
      </c>
      <c r="K104" s="236" t="s">
        <v>148</v>
      </c>
      <c r="L104" s="410">
        <v>1536</v>
      </c>
      <c r="M104" s="237">
        <v>0</v>
      </c>
      <c r="N104" s="237">
        <v>0</v>
      </c>
    </row>
    <row r="105" spans="1:14" ht="17.25" customHeight="1" x14ac:dyDescent="0.25">
      <c r="A105" s="445"/>
      <c r="B105" s="445"/>
      <c r="C105" s="470"/>
      <c r="D105" s="468"/>
      <c r="E105" s="533"/>
      <c r="F105" s="534"/>
      <c r="G105" s="534"/>
      <c r="H105" s="535"/>
      <c r="I105" s="535"/>
      <c r="J105" s="535"/>
      <c r="K105" s="236" t="s">
        <v>298</v>
      </c>
      <c r="L105" s="410">
        <v>384</v>
      </c>
      <c r="M105" s="237">
        <v>0</v>
      </c>
      <c r="N105" s="237">
        <v>0</v>
      </c>
    </row>
    <row r="106" spans="1:14" ht="17.25" customHeight="1" x14ac:dyDescent="0.25">
      <c r="A106" s="444" t="s">
        <v>58</v>
      </c>
      <c r="B106" s="444" t="s">
        <v>658</v>
      </c>
      <c r="C106" s="469" t="s">
        <v>401</v>
      </c>
      <c r="D106" s="467" t="s">
        <v>402</v>
      </c>
      <c r="E106" s="533" t="s">
        <v>110</v>
      </c>
      <c r="F106" s="534" t="s">
        <v>98</v>
      </c>
      <c r="G106" s="534">
        <v>1</v>
      </c>
      <c r="H106" s="535" t="s">
        <v>380</v>
      </c>
      <c r="I106" s="535" t="s">
        <v>85</v>
      </c>
      <c r="J106" s="535" t="s">
        <v>85</v>
      </c>
      <c r="K106" s="236" t="s">
        <v>148</v>
      </c>
      <c r="L106" s="410">
        <v>560</v>
      </c>
      <c r="M106" s="237">
        <v>0</v>
      </c>
      <c r="N106" s="237">
        <v>0</v>
      </c>
    </row>
    <row r="107" spans="1:14" ht="17.25" customHeight="1" x14ac:dyDescent="0.25">
      <c r="A107" s="445"/>
      <c r="B107" s="445"/>
      <c r="C107" s="470"/>
      <c r="D107" s="468"/>
      <c r="E107" s="533"/>
      <c r="F107" s="534"/>
      <c r="G107" s="534"/>
      <c r="H107" s="535"/>
      <c r="I107" s="535"/>
      <c r="J107" s="535"/>
      <c r="K107" s="236" t="s">
        <v>298</v>
      </c>
      <c r="L107" s="410">
        <v>140</v>
      </c>
      <c r="M107" s="237">
        <v>0</v>
      </c>
      <c r="N107" s="237">
        <v>0</v>
      </c>
    </row>
    <row r="108" spans="1:14" ht="17.25" customHeight="1" x14ac:dyDescent="0.25">
      <c r="A108" s="444" t="s">
        <v>58</v>
      </c>
      <c r="B108" s="444" t="s">
        <v>658</v>
      </c>
      <c r="C108" s="469" t="s">
        <v>403</v>
      </c>
      <c r="D108" s="467" t="s">
        <v>404</v>
      </c>
      <c r="E108" s="533" t="s">
        <v>110</v>
      </c>
      <c r="F108" s="534" t="s">
        <v>98</v>
      </c>
      <c r="G108" s="534">
        <v>1</v>
      </c>
      <c r="H108" s="535" t="s">
        <v>380</v>
      </c>
      <c r="I108" s="535" t="s">
        <v>85</v>
      </c>
      <c r="J108" s="535" t="s">
        <v>85</v>
      </c>
      <c r="K108" s="236" t="s">
        <v>148</v>
      </c>
      <c r="L108" s="410">
        <v>550</v>
      </c>
      <c r="M108" s="237">
        <v>0</v>
      </c>
      <c r="N108" s="237">
        <v>0</v>
      </c>
    </row>
    <row r="109" spans="1:14" ht="17.25" customHeight="1" x14ac:dyDescent="0.25">
      <c r="A109" s="445"/>
      <c r="B109" s="445"/>
      <c r="C109" s="470"/>
      <c r="D109" s="468"/>
      <c r="E109" s="533"/>
      <c r="F109" s="534"/>
      <c r="G109" s="534"/>
      <c r="H109" s="535"/>
      <c r="I109" s="535"/>
      <c r="J109" s="535"/>
      <c r="K109" s="236" t="s">
        <v>298</v>
      </c>
      <c r="L109" s="410">
        <v>137.5</v>
      </c>
      <c r="M109" s="237">
        <v>0</v>
      </c>
      <c r="N109" s="237">
        <v>0</v>
      </c>
    </row>
    <row r="110" spans="1:14" ht="17.25" customHeight="1" x14ac:dyDescent="0.25">
      <c r="A110" s="444" t="s">
        <v>58</v>
      </c>
      <c r="B110" s="444" t="s">
        <v>658</v>
      </c>
      <c r="C110" s="469" t="s">
        <v>405</v>
      </c>
      <c r="D110" s="467" t="s">
        <v>392</v>
      </c>
      <c r="E110" s="533" t="s">
        <v>110</v>
      </c>
      <c r="F110" s="534" t="s">
        <v>98</v>
      </c>
      <c r="G110" s="534">
        <v>1</v>
      </c>
      <c r="H110" s="535" t="s">
        <v>380</v>
      </c>
      <c r="I110" s="535" t="s">
        <v>85</v>
      </c>
      <c r="J110" s="535" t="s">
        <v>85</v>
      </c>
      <c r="K110" s="236" t="s">
        <v>148</v>
      </c>
      <c r="L110" s="410">
        <v>240</v>
      </c>
      <c r="M110" s="237">
        <v>0</v>
      </c>
      <c r="N110" s="237">
        <v>0</v>
      </c>
    </row>
    <row r="111" spans="1:14" ht="17.25" customHeight="1" x14ac:dyDescent="0.25">
      <c r="A111" s="445"/>
      <c r="B111" s="445"/>
      <c r="C111" s="470"/>
      <c r="D111" s="468"/>
      <c r="E111" s="533"/>
      <c r="F111" s="534"/>
      <c r="G111" s="534"/>
      <c r="H111" s="535"/>
      <c r="I111" s="535"/>
      <c r="J111" s="535"/>
      <c r="K111" s="236" t="s">
        <v>298</v>
      </c>
      <c r="L111" s="410">
        <v>60</v>
      </c>
      <c r="M111" s="237">
        <v>0</v>
      </c>
      <c r="N111" s="237">
        <v>0</v>
      </c>
    </row>
    <row r="112" spans="1:14" ht="17.25" customHeight="1" x14ac:dyDescent="0.25">
      <c r="A112" s="444" t="s">
        <v>58</v>
      </c>
      <c r="B112" s="444" t="s">
        <v>658</v>
      </c>
      <c r="C112" s="469" t="s">
        <v>406</v>
      </c>
      <c r="D112" s="467" t="s">
        <v>539</v>
      </c>
      <c r="E112" s="533" t="s">
        <v>110</v>
      </c>
      <c r="F112" s="534" t="s">
        <v>98</v>
      </c>
      <c r="G112" s="534">
        <v>1</v>
      </c>
      <c r="H112" s="535" t="s">
        <v>380</v>
      </c>
      <c r="I112" s="535" t="s">
        <v>85</v>
      </c>
      <c r="J112" s="535" t="s">
        <v>85</v>
      </c>
      <c r="K112" s="236" t="s">
        <v>148</v>
      </c>
      <c r="L112" s="410">
        <v>800</v>
      </c>
      <c r="M112" s="237">
        <v>0</v>
      </c>
      <c r="N112" s="237">
        <v>0</v>
      </c>
    </row>
    <row r="113" spans="1:14" ht="17.25" customHeight="1" x14ac:dyDescent="0.25">
      <c r="A113" s="445"/>
      <c r="B113" s="445"/>
      <c r="C113" s="470"/>
      <c r="D113" s="468"/>
      <c r="E113" s="533"/>
      <c r="F113" s="534"/>
      <c r="G113" s="534"/>
      <c r="H113" s="535"/>
      <c r="I113" s="535"/>
      <c r="J113" s="535"/>
      <c r="K113" s="236" t="s">
        <v>298</v>
      </c>
      <c r="L113" s="410">
        <v>200</v>
      </c>
      <c r="M113" s="237">
        <v>0</v>
      </c>
      <c r="N113" s="237">
        <v>0</v>
      </c>
    </row>
    <row r="114" spans="1:14" ht="17.25" customHeight="1" x14ac:dyDescent="0.25">
      <c r="A114" s="444" t="s">
        <v>58</v>
      </c>
      <c r="B114" s="444" t="s">
        <v>658</v>
      </c>
      <c r="C114" s="469" t="s">
        <v>407</v>
      </c>
      <c r="D114" s="467" t="s">
        <v>540</v>
      </c>
      <c r="E114" s="533" t="s">
        <v>110</v>
      </c>
      <c r="F114" s="534" t="s">
        <v>98</v>
      </c>
      <c r="G114" s="534">
        <v>1</v>
      </c>
      <c r="H114" s="535" t="s">
        <v>380</v>
      </c>
      <c r="I114" s="535" t="s">
        <v>85</v>
      </c>
      <c r="J114" s="535" t="s">
        <v>85</v>
      </c>
      <c r="K114" s="236" t="s">
        <v>148</v>
      </c>
      <c r="L114" s="410">
        <v>580</v>
      </c>
      <c r="M114" s="237">
        <v>0</v>
      </c>
      <c r="N114" s="237">
        <v>0</v>
      </c>
    </row>
    <row r="115" spans="1:14" ht="17.25" customHeight="1" x14ac:dyDescent="0.25">
      <c r="A115" s="445"/>
      <c r="B115" s="445"/>
      <c r="C115" s="470"/>
      <c r="D115" s="468"/>
      <c r="E115" s="533"/>
      <c r="F115" s="534"/>
      <c r="G115" s="534"/>
      <c r="H115" s="535"/>
      <c r="I115" s="535"/>
      <c r="J115" s="535"/>
      <c r="K115" s="236" t="s">
        <v>298</v>
      </c>
      <c r="L115" s="410">
        <v>145</v>
      </c>
      <c r="M115" s="237">
        <v>0</v>
      </c>
      <c r="N115" s="237">
        <v>0</v>
      </c>
    </row>
    <row r="116" spans="1:14" s="225" customFormat="1" ht="17.25" customHeight="1" x14ac:dyDescent="0.25">
      <c r="A116" s="444" t="s">
        <v>58</v>
      </c>
      <c r="B116" s="444" t="s">
        <v>658</v>
      </c>
      <c r="C116" s="469" t="s">
        <v>103</v>
      </c>
      <c r="D116" s="467" t="s">
        <v>487</v>
      </c>
      <c r="E116" s="461" t="s">
        <v>116</v>
      </c>
      <c r="F116" s="463" t="s">
        <v>98</v>
      </c>
      <c r="G116" s="463">
        <v>0</v>
      </c>
      <c r="H116" s="465" t="s">
        <v>380</v>
      </c>
      <c r="I116" s="465" t="s">
        <v>140</v>
      </c>
      <c r="J116" s="465" t="s">
        <v>140</v>
      </c>
      <c r="K116" s="236" t="s">
        <v>148</v>
      </c>
      <c r="L116" s="410">
        <v>585.89306999999997</v>
      </c>
      <c r="M116" s="237">
        <v>0</v>
      </c>
      <c r="N116" s="237">
        <v>0</v>
      </c>
    </row>
    <row r="117" spans="1:14" s="225" customFormat="1" ht="17.25" customHeight="1" x14ac:dyDescent="0.25">
      <c r="A117" s="445"/>
      <c r="B117" s="445"/>
      <c r="C117" s="470"/>
      <c r="D117" s="468"/>
      <c r="E117" s="462"/>
      <c r="F117" s="464"/>
      <c r="G117" s="464"/>
      <c r="H117" s="466"/>
      <c r="I117" s="466"/>
      <c r="J117" s="466"/>
      <c r="K117" s="236" t="s">
        <v>298</v>
      </c>
      <c r="L117" s="410">
        <v>146.47248999999999</v>
      </c>
      <c r="M117" s="237">
        <v>0</v>
      </c>
      <c r="N117" s="237">
        <v>0</v>
      </c>
    </row>
    <row r="118" spans="1:14" s="35" customFormat="1" ht="23.25" customHeight="1" x14ac:dyDescent="0.25">
      <c r="A118" s="458" t="s">
        <v>58</v>
      </c>
      <c r="B118" s="458" t="s">
        <v>243</v>
      </c>
      <c r="C118" s="458" t="s">
        <v>13</v>
      </c>
      <c r="D118" s="498" t="s">
        <v>241</v>
      </c>
      <c r="E118" s="478" t="s">
        <v>242</v>
      </c>
      <c r="F118" s="455" t="s">
        <v>98</v>
      </c>
      <c r="G118" s="455">
        <f>SUM(G122:G185)</f>
        <v>64</v>
      </c>
      <c r="H118" s="458" t="s">
        <v>85</v>
      </c>
      <c r="I118" s="458" t="s">
        <v>85</v>
      </c>
      <c r="J118" s="458" t="s">
        <v>85</v>
      </c>
      <c r="K118" s="55" t="s">
        <v>147</v>
      </c>
      <c r="L118" s="231">
        <f>L120</f>
        <v>228309.55692999999</v>
      </c>
      <c r="M118" s="231">
        <f>M120</f>
        <v>176042.41</v>
      </c>
      <c r="N118" s="231">
        <f>SUM(N119:N121)</f>
        <v>224042.41</v>
      </c>
    </row>
    <row r="119" spans="1:14" s="35" customFormat="1" ht="24" customHeight="1" x14ac:dyDescent="0.25">
      <c r="A119" s="459"/>
      <c r="B119" s="459"/>
      <c r="C119" s="459"/>
      <c r="D119" s="499"/>
      <c r="E119" s="479"/>
      <c r="F119" s="456"/>
      <c r="G119" s="456"/>
      <c r="H119" s="459"/>
      <c r="I119" s="459"/>
      <c r="J119" s="459"/>
      <c r="K119" s="55" t="s">
        <v>148</v>
      </c>
      <c r="L119" s="231">
        <v>0</v>
      </c>
      <c r="M119" s="231">
        <v>0</v>
      </c>
      <c r="N119" s="231">
        <v>0</v>
      </c>
    </row>
    <row r="120" spans="1:14" s="35" customFormat="1" ht="23.25" customHeight="1" x14ac:dyDescent="0.25">
      <c r="A120" s="459"/>
      <c r="B120" s="459"/>
      <c r="C120" s="459"/>
      <c r="D120" s="499"/>
      <c r="E120" s="479"/>
      <c r="F120" s="456"/>
      <c r="G120" s="456"/>
      <c r="H120" s="459"/>
      <c r="I120" s="459"/>
      <c r="J120" s="459"/>
      <c r="K120" s="231" t="s">
        <v>298</v>
      </c>
      <c r="L120" s="53">
        <f>SUM(L122:L187)</f>
        <v>228309.55692999999</v>
      </c>
      <c r="M120" s="53">
        <f>M187</f>
        <v>176042.41</v>
      </c>
      <c r="N120" s="53">
        <v>224042.41</v>
      </c>
    </row>
    <row r="121" spans="1:14" s="35" customFormat="1" ht="25.5" customHeight="1" x14ac:dyDescent="0.25">
      <c r="A121" s="460"/>
      <c r="B121" s="460"/>
      <c r="C121" s="460"/>
      <c r="D121" s="500"/>
      <c r="E121" s="480"/>
      <c r="F121" s="474"/>
      <c r="G121" s="474"/>
      <c r="H121" s="460"/>
      <c r="I121" s="460"/>
      <c r="J121" s="460"/>
      <c r="K121" s="120" t="s">
        <v>219</v>
      </c>
      <c r="L121" s="53">
        <v>0</v>
      </c>
      <c r="M121" s="53">
        <v>0</v>
      </c>
      <c r="N121" s="231">
        <v>0</v>
      </c>
    </row>
    <row r="122" spans="1:14" s="227" customFormat="1" ht="118.5" customHeight="1" x14ac:dyDescent="0.2">
      <c r="A122" s="287" t="s">
        <v>58</v>
      </c>
      <c r="B122" s="287" t="s">
        <v>243</v>
      </c>
      <c r="C122" s="406" t="s">
        <v>494</v>
      </c>
      <c r="D122" s="121" t="s">
        <v>682</v>
      </c>
      <c r="E122" s="406" t="s">
        <v>116</v>
      </c>
      <c r="F122" s="414" t="s">
        <v>98</v>
      </c>
      <c r="G122" s="414">
        <v>1</v>
      </c>
      <c r="H122" s="179" t="s">
        <v>380</v>
      </c>
      <c r="I122" s="404" t="s">
        <v>140</v>
      </c>
      <c r="J122" s="404" t="s">
        <v>140</v>
      </c>
      <c r="K122" s="260" t="s">
        <v>298</v>
      </c>
      <c r="L122" s="410">
        <v>3902.71083</v>
      </c>
      <c r="M122" s="237">
        <v>0</v>
      </c>
      <c r="N122" s="237">
        <v>0</v>
      </c>
    </row>
    <row r="123" spans="1:14" s="227" customFormat="1" ht="28.5" customHeight="1" x14ac:dyDescent="0.2">
      <c r="A123" s="337" t="s">
        <v>58</v>
      </c>
      <c r="B123" s="337" t="s">
        <v>243</v>
      </c>
      <c r="C123" s="406" t="s">
        <v>620</v>
      </c>
      <c r="D123" s="121" t="s">
        <v>621</v>
      </c>
      <c r="E123" s="406" t="s">
        <v>116</v>
      </c>
      <c r="F123" s="414" t="s">
        <v>98</v>
      </c>
      <c r="G123" s="414">
        <v>1</v>
      </c>
      <c r="H123" s="179" t="s">
        <v>292</v>
      </c>
      <c r="I123" s="391" t="s">
        <v>140</v>
      </c>
      <c r="J123" s="391" t="s">
        <v>140</v>
      </c>
      <c r="K123" s="260" t="s">
        <v>298</v>
      </c>
      <c r="L123" s="410">
        <v>733.87400000000002</v>
      </c>
      <c r="M123" s="237"/>
      <c r="N123" s="237"/>
    </row>
    <row r="124" spans="1:14" s="35" customFormat="1" ht="95.25" customHeight="1" x14ac:dyDescent="0.25">
      <c r="A124" s="287" t="s">
        <v>58</v>
      </c>
      <c r="B124" s="287" t="s">
        <v>243</v>
      </c>
      <c r="C124" s="406" t="s">
        <v>495</v>
      </c>
      <c r="D124" s="121" t="s">
        <v>683</v>
      </c>
      <c r="E124" s="406" t="s">
        <v>116</v>
      </c>
      <c r="F124" s="414" t="s">
        <v>98</v>
      </c>
      <c r="G124" s="414">
        <v>1</v>
      </c>
      <c r="H124" s="179" t="s">
        <v>380</v>
      </c>
      <c r="I124" s="391" t="s">
        <v>140</v>
      </c>
      <c r="J124" s="391" t="s">
        <v>140</v>
      </c>
      <c r="K124" s="260" t="s">
        <v>298</v>
      </c>
      <c r="L124" s="410">
        <v>694.5</v>
      </c>
      <c r="M124" s="237">
        <v>0</v>
      </c>
      <c r="N124" s="237">
        <v>0</v>
      </c>
    </row>
    <row r="125" spans="1:14" s="35" customFormat="1" ht="32.25" customHeight="1" x14ac:dyDescent="0.25">
      <c r="A125" s="342" t="s">
        <v>58</v>
      </c>
      <c r="B125" s="342" t="s">
        <v>243</v>
      </c>
      <c r="C125" s="406" t="s">
        <v>660</v>
      </c>
      <c r="D125" s="121" t="s">
        <v>485</v>
      </c>
      <c r="E125" s="406" t="s">
        <v>116</v>
      </c>
      <c r="F125" s="414" t="s">
        <v>98</v>
      </c>
      <c r="G125" s="414">
        <v>1</v>
      </c>
      <c r="H125" s="179" t="s">
        <v>380</v>
      </c>
      <c r="I125" s="391" t="s">
        <v>140</v>
      </c>
      <c r="J125" s="391" t="s">
        <v>140</v>
      </c>
      <c r="K125" s="260" t="s">
        <v>298</v>
      </c>
      <c r="L125" s="410">
        <v>150</v>
      </c>
      <c r="M125" s="237">
        <v>0</v>
      </c>
      <c r="N125" s="237">
        <v>0</v>
      </c>
    </row>
    <row r="126" spans="1:14" s="35" customFormat="1" ht="86.25" customHeight="1" x14ac:dyDescent="0.25">
      <c r="A126" s="287" t="s">
        <v>58</v>
      </c>
      <c r="B126" s="287" t="s">
        <v>243</v>
      </c>
      <c r="C126" s="406" t="s">
        <v>496</v>
      </c>
      <c r="D126" s="121" t="s">
        <v>684</v>
      </c>
      <c r="E126" s="406" t="s">
        <v>116</v>
      </c>
      <c r="F126" s="414" t="s">
        <v>98</v>
      </c>
      <c r="G126" s="414">
        <v>1</v>
      </c>
      <c r="H126" s="179" t="s">
        <v>380</v>
      </c>
      <c r="I126" s="404" t="s">
        <v>140</v>
      </c>
      <c r="J126" s="404" t="s">
        <v>140</v>
      </c>
      <c r="K126" s="260" t="s">
        <v>298</v>
      </c>
      <c r="L126" s="410">
        <v>1515.402</v>
      </c>
      <c r="M126" s="237">
        <v>0</v>
      </c>
      <c r="N126" s="237">
        <v>0</v>
      </c>
    </row>
    <row r="127" spans="1:14" s="227" customFormat="1" ht="36" customHeight="1" x14ac:dyDescent="0.2">
      <c r="A127" s="287" t="s">
        <v>58</v>
      </c>
      <c r="B127" s="287" t="s">
        <v>243</v>
      </c>
      <c r="C127" s="406" t="s">
        <v>497</v>
      </c>
      <c r="D127" s="121" t="s">
        <v>685</v>
      </c>
      <c r="E127" s="406" t="s">
        <v>116</v>
      </c>
      <c r="F127" s="414" t="s">
        <v>98</v>
      </c>
      <c r="G127" s="414">
        <v>1</v>
      </c>
      <c r="H127" s="179" t="s">
        <v>380</v>
      </c>
      <c r="I127" s="404" t="s">
        <v>140</v>
      </c>
      <c r="J127" s="404" t="s">
        <v>140</v>
      </c>
      <c r="K127" s="260" t="s">
        <v>298</v>
      </c>
      <c r="L127" s="410">
        <v>3666.64</v>
      </c>
      <c r="M127" s="237">
        <v>0</v>
      </c>
      <c r="N127" s="237">
        <v>0</v>
      </c>
    </row>
    <row r="128" spans="1:14" s="227" customFormat="1" ht="64.5" customHeight="1" x14ac:dyDescent="0.2">
      <c r="A128" s="287" t="s">
        <v>58</v>
      </c>
      <c r="B128" s="287" t="s">
        <v>243</v>
      </c>
      <c r="C128" s="406" t="s">
        <v>498</v>
      </c>
      <c r="D128" s="121" t="s">
        <v>686</v>
      </c>
      <c r="E128" s="406" t="s">
        <v>116</v>
      </c>
      <c r="F128" s="414" t="s">
        <v>98</v>
      </c>
      <c r="G128" s="414">
        <v>1</v>
      </c>
      <c r="H128" s="179" t="s">
        <v>380</v>
      </c>
      <c r="I128" s="404" t="s">
        <v>140</v>
      </c>
      <c r="J128" s="404" t="s">
        <v>140</v>
      </c>
      <c r="K128" s="260" t="s">
        <v>298</v>
      </c>
      <c r="L128" s="410">
        <v>423.02</v>
      </c>
      <c r="M128" s="237">
        <v>0</v>
      </c>
      <c r="N128" s="237">
        <v>0</v>
      </c>
    </row>
    <row r="129" spans="1:14" s="227" customFormat="1" ht="19.5" customHeight="1" x14ac:dyDescent="0.2">
      <c r="A129" s="287" t="s">
        <v>58</v>
      </c>
      <c r="B129" s="287" t="s">
        <v>243</v>
      </c>
      <c r="C129" s="406" t="s">
        <v>499</v>
      </c>
      <c r="D129" s="121" t="s">
        <v>687</v>
      </c>
      <c r="E129" s="396" t="s">
        <v>116</v>
      </c>
      <c r="F129" s="178" t="s">
        <v>98</v>
      </c>
      <c r="G129" s="178">
        <v>1</v>
      </c>
      <c r="H129" s="179" t="s">
        <v>380</v>
      </c>
      <c r="I129" s="404" t="s">
        <v>140</v>
      </c>
      <c r="J129" s="404" t="s">
        <v>140</v>
      </c>
      <c r="K129" s="216" t="s">
        <v>298</v>
      </c>
      <c r="L129" s="410">
        <v>113.56</v>
      </c>
      <c r="M129" s="237">
        <v>0</v>
      </c>
      <c r="N129" s="237">
        <v>0</v>
      </c>
    </row>
    <row r="130" spans="1:14" s="227" customFormat="1" ht="60.75" customHeight="1" x14ac:dyDescent="0.2">
      <c r="A130" s="287" t="s">
        <v>58</v>
      </c>
      <c r="B130" s="287" t="s">
        <v>243</v>
      </c>
      <c r="C130" s="406" t="s">
        <v>500</v>
      </c>
      <c r="D130" s="121" t="s">
        <v>688</v>
      </c>
      <c r="E130" s="411" t="s">
        <v>116</v>
      </c>
      <c r="F130" s="261" t="s">
        <v>98</v>
      </c>
      <c r="G130" s="261">
        <v>1</v>
      </c>
      <c r="H130" s="179" t="s">
        <v>380</v>
      </c>
      <c r="I130" s="404" t="s">
        <v>140</v>
      </c>
      <c r="J130" s="404" t="s">
        <v>140</v>
      </c>
      <c r="K130" s="262" t="s">
        <v>298</v>
      </c>
      <c r="L130" s="410">
        <v>280.19</v>
      </c>
      <c r="M130" s="237">
        <v>0</v>
      </c>
      <c r="N130" s="237">
        <v>0</v>
      </c>
    </row>
    <row r="131" spans="1:14" s="227" customFormat="1" ht="96.75" customHeight="1" x14ac:dyDescent="0.2">
      <c r="A131" s="284" t="s">
        <v>58</v>
      </c>
      <c r="B131" s="284" t="s">
        <v>243</v>
      </c>
      <c r="C131" s="396" t="s">
        <v>501</v>
      </c>
      <c r="D131" s="121" t="s">
        <v>689</v>
      </c>
      <c r="E131" s="396" t="s">
        <v>116</v>
      </c>
      <c r="F131" s="178" t="s">
        <v>98</v>
      </c>
      <c r="G131" s="178">
        <v>1</v>
      </c>
      <c r="H131" s="179" t="s">
        <v>380</v>
      </c>
      <c r="I131" s="397">
        <v>0</v>
      </c>
      <c r="J131" s="397">
        <v>0</v>
      </c>
      <c r="K131" s="216" t="s">
        <v>298</v>
      </c>
      <c r="L131" s="410">
        <v>5929.3777899999995</v>
      </c>
      <c r="M131" s="237">
        <v>0</v>
      </c>
      <c r="N131" s="237">
        <v>0</v>
      </c>
    </row>
    <row r="132" spans="1:14" s="227" customFormat="1" ht="67.5" customHeight="1" x14ac:dyDescent="0.2">
      <c r="A132" s="284" t="s">
        <v>58</v>
      </c>
      <c r="B132" s="284" t="s">
        <v>243</v>
      </c>
      <c r="C132" s="406" t="s">
        <v>502</v>
      </c>
      <c r="D132" s="384" t="s">
        <v>690</v>
      </c>
      <c r="E132" s="396" t="s">
        <v>116</v>
      </c>
      <c r="F132" s="178" t="s">
        <v>98</v>
      </c>
      <c r="G132" s="178">
        <v>1</v>
      </c>
      <c r="H132" s="179" t="s">
        <v>380</v>
      </c>
      <c r="I132" s="397">
        <v>0</v>
      </c>
      <c r="J132" s="397">
        <v>0</v>
      </c>
      <c r="K132" s="216" t="s">
        <v>298</v>
      </c>
      <c r="L132" s="410">
        <v>4093.05359</v>
      </c>
      <c r="M132" s="237">
        <v>0</v>
      </c>
      <c r="N132" s="237">
        <v>0</v>
      </c>
    </row>
    <row r="133" spans="1:14" s="227" customFormat="1" ht="138" customHeight="1" x14ac:dyDescent="0.2">
      <c r="A133" s="287" t="s">
        <v>58</v>
      </c>
      <c r="B133" s="287" t="s">
        <v>243</v>
      </c>
      <c r="C133" s="406" t="s">
        <v>503</v>
      </c>
      <c r="D133" s="385" t="s">
        <v>691</v>
      </c>
      <c r="E133" s="406" t="s">
        <v>116</v>
      </c>
      <c r="F133" s="414" t="s">
        <v>98</v>
      </c>
      <c r="G133" s="414">
        <v>1</v>
      </c>
      <c r="H133" s="179" t="s">
        <v>380</v>
      </c>
      <c r="I133" s="263">
        <v>0</v>
      </c>
      <c r="J133" s="263">
        <v>0</v>
      </c>
      <c r="K133" s="260" t="s">
        <v>298</v>
      </c>
      <c r="L133" s="410">
        <v>23787.1</v>
      </c>
      <c r="M133" s="237">
        <v>0</v>
      </c>
      <c r="N133" s="237">
        <v>0</v>
      </c>
    </row>
    <row r="134" spans="1:14" s="227" customFormat="1" ht="22.5" customHeight="1" x14ac:dyDescent="0.2">
      <c r="A134" s="287" t="s">
        <v>58</v>
      </c>
      <c r="B134" s="287" t="s">
        <v>243</v>
      </c>
      <c r="C134" s="406" t="s">
        <v>504</v>
      </c>
      <c r="D134" s="385" t="s">
        <v>580</v>
      </c>
      <c r="E134" s="406" t="s">
        <v>116</v>
      </c>
      <c r="F134" s="414" t="s">
        <v>98</v>
      </c>
      <c r="G134" s="414">
        <v>1</v>
      </c>
      <c r="H134" s="179" t="s">
        <v>380</v>
      </c>
      <c r="I134" s="263">
        <v>0</v>
      </c>
      <c r="J134" s="263">
        <v>0</v>
      </c>
      <c r="K134" s="260" t="s">
        <v>298</v>
      </c>
      <c r="L134" s="410">
        <v>490.19612999999998</v>
      </c>
      <c r="M134" s="237">
        <v>0</v>
      </c>
      <c r="N134" s="237">
        <v>0</v>
      </c>
    </row>
    <row r="135" spans="1:14" s="227" customFormat="1" ht="135.75" customHeight="1" x14ac:dyDescent="0.2">
      <c r="A135" s="287" t="s">
        <v>58</v>
      </c>
      <c r="B135" s="287" t="s">
        <v>243</v>
      </c>
      <c r="C135" s="406" t="s">
        <v>105</v>
      </c>
      <c r="D135" s="385" t="s">
        <v>661</v>
      </c>
      <c r="E135" s="406" t="s">
        <v>116</v>
      </c>
      <c r="F135" s="414" t="s">
        <v>98</v>
      </c>
      <c r="G135" s="414">
        <v>1</v>
      </c>
      <c r="H135" s="179" t="s">
        <v>380</v>
      </c>
      <c r="I135" s="408">
        <v>0</v>
      </c>
      <c r="J135" s="408">
        <v>0</v>
      </c>
      <c r="K135" s="260" t="s">
        <v>298</v>
      </c>
      <c r="L135" s="410">
        <v>847.94</v>
      </c>
      <c r="M135" s="237">
        <v>0</v>
      </c>
      <c r="N135" s="237">
        <v>0</v>
      </c>
    </row>
    <row r="136" spans="1:14" s="227" customFormat="1" ht="57" customHeight="1" x14ac:dyDescent="0.2">
      <c r="A136" s="287" t="s">
        <v>58</v>
      </c>
      <c r="B136" s="287" t="s">
        <v>243</v>
      </c>
      <c r="C136" s="406" t="s">
        <v>505</v>
      </c>
      <c r="D136" s="385" t="s">
        <v>692</v>
      </c>
      <c r="E136" s="406" t="s">
        <v>116</v>
      </c>
      <c r="F136" s="414" t="s">
        <v>98</v>
      </c>
      <c r="G136" s="414">
        <v>1</v>
      </c>
      <c r="H136" s="179" t="s">
        <v>380</v>
      </c>
      <c r="I136" s="408">
        <v>0</v>
      </c>
      <c r="J136" s="408">
        <v>0</v>
      </c>
      <c r="K136" s="260" t="s">
        <v>298</v>
      </c>
      <c r="L136" s="410">
        <v>1310.2840000000001</v>
      </c>
      <c r="M136" s="237">
        <v>0</v>
      </c>
      <c r="N136" s="237">
        <v>0</v>
      </c>
    </row>
    <row r="137" spans="1:14" s="227" customFormat="1" ht="39" customHeight="1" x14ac:dyDescent="0.2">
      <c r="A137" s="287" t="s">
        <v>58</v>
      </c>
      <c r="B137" s="287" t="s">
        <v>243</v>
      </c>
      <c r="C137" s="406" t="s">
        <v>506</v>
      </c>
      <c r="D137" s="384" t="s">
        <v>622</v>
      </c>
      <c r="E137" s="406" t="s">
        <v>116</v>
      </c>
      <c r="F137" s="414" t="s">
        <v>98</v>
      </c>
      <c r="G137" s="414">
        <v>1</v>
      </c>
      <c r="H137" s="179" t="s">
        <v>380</v>
      </c>
      <c r="I137" s="404" t="s">
        <v>140</v>
      </c>
      <c r="J137" s="404" t="s">
        <v>140</v>
      </c>
      <c r="K137" s="260" t="s">
        <v>298</v>
      </c>
      <c r="L137" s="410">
        <v>4345.99</v>
      </c>
      <c r="M137" s="237">
        <v>0</v>
      </c>
      <c r="N137" s="237">
        <v>0</v>
      </c>
    </row>
    <row r="138" spans="1:14" s="227" customFormat="1" ht="56.25" customHeight="1" x14ac:dyDescent="0.2">
      <c r="A138" s="287" t="s">
        <v>58</v>
      </c>
      <c r="B138" s="287" t="s">
        <v>243</v>
      </c>
      <c r="C138" s="396" t="s">
        <v>507</v>
      </c>
      <c r="D138" s="384" t="s">
        <v>693</v>
      </c>
      <c r="E138" s="406" t="s">
        <v>116</v>
      </c>
      <c r="F138" s="414" t="s">
        <v>98</v>
      </c>
      <c r="G138" s="414">
        <v>1</v>
      </c>
      <c r="H138" s="179" t="s">
        <v>380</v>
      </c>
      <c r="I138" s="404" t="s">
        <v>140</v>
      </c>
      <c r="J138" s="404" t="s">
        <v>140</v>
      </c>
      <c r="K138" s="260" t="s">
        <v>298</v>
      </c>
      <c r="L138" s="410">
        <v>3190.6526600000002</v>
      </c>
      <c r="M138" s="237">
        <v>0</v>
      </c>
      <c r="N138" s="237">
        <v>0</v>
      </c>
    </row>
    <row r="139" spans="1:14" s="227" customFormat="1" ht="31.5" customHeight="1" x14ac:dyDescent="0.2">
      <c r="A139" s="287" t="s">
        <v>58</v>
      </c>
      <c r="B139" s="287" t="s">
        <v>243</v>
      </c>
      <c r="C139" s="406" t="s">
        <v>383</v>
      </c>
      <c r="D139" s="384" t="s">
        <v>694</v>
      </c>
      <c r="E139" s="406" t="s">
        <v>116</v>
      </c>
      <c r="F139" s="414" t="s">
        <v>98</v>
      </c>
      <c r="G139" s="414">
        <v>1</v>
      </c>
      <c r="H139" s="179" t="s">
        <v>380</v>
      </c>
      <c r="I139" s="404" t="s">
        <v>140</v>
      </c>
      <c r="J139" s="404" t="s">
        <v>140</v>
      </c>
      <c r="K139" s="260" t="s">
        <v>298</v>
      </c>
      <c r="L139" s="410">
        <v>1068.21486</v>
      </c>
      <c r="M139" s="237">
        <v>0</v>
      </c>
      <c r="N139" s="237">
        <v>0</v>
      </c>
    </row>
    <row r="140" spans="1:14" s="227" customFormat="1" ht="70.5" customHeight="1" x14ac:dyDescent="0.2">
      <c r="A140" s="287" t="s">
        <v>58</v>
      </c>
      <c r="B140" s="287" t="s">
        <v>243</v>
      </c>
      <c r="C140" s="406" t="s">
        <v>508</v>
      </c>
      <c r="D140" s="384" t="s">
        <v>564</v>
      </c>
      <c r="E140" s="406" t="s">
        <v>116</v>
      </c>
      <c r="F140" s="414" t="s">
        <v>98</v>
      </c>
      <c r="G140" s="414">
        <v>1</v>
      </c>
      <c r="H140" s="179" t="s">
        <v>380</v>
      </c>
      <c r="I140" s="264" t="s">
        <v>140</v>
      </c>
      <c r="J140" s="264" t="s">
        <v>140</v>
      </c>
      <c r="K140" s="216" t="s">
        <v>298</v>
      </c>
      <c r="L140" s="410">
        <v>3369.78</v>
      </c>
      <c r="M140" s="237">
        <v>0</v>
      </c>
      <c r="N140" s="237">
        <v>0</v>
      </c>
    </row>
    <row r="141" spans="1:14" s="227" customFormat="1" ht="137.25" customHeight="1" x14ac:dyDescent="0.2">
      <c r="A141" s="287" t="s">
        <v>58</v>
      </c>
      <c r="B141" s="287" t="s">
        <v>243</v>
      </c>
      <c r="C141" s="396" t="s">
        <v>509</v>
      </c>
      <c r="D141" s="384" t="s">
        <v>695</v>
      </c>
      <c r="E141" s="406" t="s">
        <v>116</v>
      </c>
      <c r="F141" s="414" t="s">
        <v>98</v>
      </c>
      <c r="G141" s="414">
        <v>1</v>
      </c>
      <c r="H141" s="179" t="s">
        <v>380</v>
      </c>
      <c r="I141" s="263">
        <v>0</v>
      </c>
      <c r="J141" s="263">
        <v>0</v>
      </c>
      <c r="K141" s="260" t="s">
        <v>298</v>
      </c>
      <c r="L141" s="410">
        <v>2435.7026000000001</v>
      </c>
      <c r="M141" s="237">
        <v>0</v>
      </c>
      <c r="N141" s="237">
        <v>0</v>
      </c>
    </row>
    <row r="142" spans="1:14" s="227" customFormat="1" ht="25.5" customHeight="1" x14ac:dyDescent="0.2">
      <c r="A142" s="337" t="s">
        <v>58</v>
      </c>
      <c r="B142" s="337" t="s">
        <v>243</v>
      </c>
      <c r="C142" s="396" t="s">
        <v>623</v>
      </c>
      <c r="D142" s="384" t="s">
        <v>624</v>
      </c>
      <c r="E142" s="406" t="s">
        <v>116</v>
      </c>
      <c r="F142" s="414" t="s">
        <v>98</v>
      </c>
      <c r="G142" s="414">
        <v>1</v>
      </c>
      <c r="H142" s="179" t="s">
        <v>380</v>
      </c>
      <c r="I142" s="263">
        <v>0</v>
      </c>
      <c r="J142" s="263">
        <v>0</v>
      </c>
      <c r="K142" s="260" t="s">
        <v>298</v>
      </c>
      <c r="L142" s="410">
        <v>1012</v>
      </c>
      <c r="M142" s="237"/>
      <c r="N142" s="237"/>
    </row>
    <row r="143" spans="1:14" s="227" customFormat="1" ht="80.25" customHeight="1" x14ac:dyDescent="0.2">
      <c r="A143" s="284" t="s">
        <v>58</v>
      </c>
      <c r="B143" s="284" t="s">
        <v>243</v>
      </c>
      <c r="C143" s="396" t="s">
        <v>510</v>
      </c>
      <c r="D143" s="384" t="s">
        <v>662</v>
      </c>
      <c r="E143" s="70" t="s">
        <v>116</v>
      </c>
      <c r="F143" s="178" t="s">
        <v>98</v>
      </c>
      <c r="G143" s="178">
        <v>1</v>
      </c>
      <c r="H143" s="179" t="s">
        <v>380</v>
      </c>
      <c r="I143" s="408">
        <v>0</v>
      </c>
      <c r="J143" s="408">
        <v>0</v>
      </c>
      <c r="K143" s="216" t="s">
        <v>298</v>
      </c>
      <c r="L143" s="410">
        <v>570.00070000000005</v>
      </c>
      <c r="M143" s="237">
        <v>0</v>
      </c>
      <c r="N143" s="237">
        <v>0</v>
      </c>
    </row>
    <row r="144" spans="1:14" s="227" customFormat="1" ht="23.25" customHeight="1" x14ac:dyDescent="0.2">
      <c r="A144" s="328" t="s">
        <v>58</v>
      </c>
      <c r="B144" s="328" t="s">
        <v>243</v>
      </c>
      <c r="C144" s="396" t="s">
        <v>626</v>
      </c>
      <c r="D144" s="384" t="s">
        <v>625</v>
      </c>
      <c r="E144" s="70" t="s">
        <v>116</v>
      </c>
      <c r="F144" s="178" t="s">
        <v>98</v>
      </c>
      <c r="G144" s="178">
        <v>1</v>
      </c>
      <c r="H144" s="179" t="s">
        <v>380</v>
      </c>
      <c r="I144" s="408">
        <v>0</v>
      </c>
      <c r="J144" s="408">
        <v>0</v>
      </c>
      <c r="K144" s="216" t="s">
        <v>298</v>
      </c>
      <c r="L144" s="410">
        <v>2397.9895499999998</v>
      </c>
      <c r="M144" s="237"/>
      <c r="N144" s="237"/>
    </row>
    <row r="145" spans="1:14" s="227" customFormat="1" ht="33.75" customHeight="1" x14ac:dyDescent="0.2">
      <c r="A145" s="328" t="s">
        <v>58</v>
      </c>
      <c r="B145" s="328" t="s">
        <v>243</v>
      </c>
      <c r="C145" s="396" t="s">
        <v>627</v>
      </c>
      <c r="D145" s="384" t="s">
        <v>628</v>
      </c>
      <c r="E145" s="70" t="s">
        <v>116</v>
      </c>
      <c r="F145" s="178" t="s">
        <v>98</v>
      </c>
      <c r="G145" s="178">
        <v>1</v>
      </c>
      <c r="H145" s="179" t="s">
        <v>292</v>
      </c>
      <c r="I145" s="408">
        <v>0</v>
      </c>
      <c r="J145" s="408">
        <v>0</v>
      </c>
      <c r="K145" s="216" t="s">
        <v>298</v>
      </c>
      <c r="L145" s="410">
        <v>598.09</v>
      </c>
      <c r="M145" s="237"/>
      <c r="N145" s="237"/>
    </row>
    <row r="146" spans="1:14" s="227" customFormat="1" ht="19.5" customHeight="1" x14ac:dyDescent="0.2">
      <c r="A146" s="287" t="s">
        <v>58</v>
      </c>
      <c r="B146" s="287" t="s">
        <v>243</v>
      </c>
      <c r="C146" s="406" t="s">
        <v>386</v>
      </c>
      <c r="D146" s="384" t="s">
        <v>551</v>
      </c>
      <c r="E146" s="406" t="s">
        <v>116</v>
      </c>
      <c r="F146" s="414" t="s">
        <v>98</v>
      </c>
      <c r="G146" s="414">
        <v>1</v>
      </c>
      <c r="H146" s="179" t="s">
        <v>380</v>
      </c>
      <c r="I146" s="408">
        <v>0</v>
      </c>
      <c r="J146" s="408">
        <v>0</v>
      </c>
      <c r="K146" s="216" t="s">
        <v>298</v>
      </c>
      <c r="L146" s="410">
        <v>739.50900000000001</v>
      </c>
      <c r="M146" s="237">
        <v>0</v>
      </c>
      <c r="N146" s="237">
        <v>0</v>
      </c>
    </row>
    <row r="147" spans="1:14" s="227" customFormat="1" ht="78.75" customHeight="1" x14ac:dyDescent="0.2">
      <c r="A147" s="287" t="s">
        <v>58</v>
      </c>
      <c r="B147" s="287" t="s">
        <v>243</v>
      </c>
      <c r="C147" s="406" t="s">
        <v>511</v>
      </c>
      <c r="D147" s="384" t="s">
        <v>629</v>
      </c>
      <c r="E147" s="406" t="s">
        <v>116</v>
      </c>
      <c r="F147" s="414" t="s">
        <v>98</v>
      </c>
      <c r="G147" s="414">
        <v>1</v>
      </c>
      <c r="H147" s="179" t="s">
        <v>380</v>
      </c>
      <c r="I147" s="408">
        <v>0</v>
      </c>
      <c r="J147" s="408">
        <v>0</v>
      </c>
      <c r="K147" s="216" t="s">
        <v>298</v>
      </c>
      <c r="L147" s="410">
        <v>18184.973000000002</v>
      </c>
      <c r="M147" s="237">
        <v>0</v>
      </c>
      <c r="N147" s="237">
        <v>0</v>
      </c>
    </row>
    <row r="148" spans="1:14" s="227" customFormat="1" ht="21" customHeight="1" x14ac:dyDescent="0.2">
      <c r="A148" s="287" t="s">
        <v>58</v>
      </c>
      <c r="B148" s="287" t="s">
        <v>243</v>
      </c>
      <c r="C148" s="406" t="s">
        <v>388</v>
      </c>
      <c r="D148" s="384" t="s">
        <v>421</v>
      </c>
      <c r="E148" s="406" t="s">
        <v>116</v>
      </c>
      <c r="F148" s="414" t="s">
        <v>98</v>
      </c>
      <c r="G148" s="414">
        <v>1</v>
      </c>
      <c r="H148" s="179" t="s">
        <v>380</v>
      </c>
      <c r="I148" s="408">
        <v>0</v>
      </c>
      <c r="J148" s="408">
        <v>0</v>
      </c>
      <c r="K148" s="216" t="s">
        <v>298</v>
      </c>
      <c r="L148" s="410">
        <v>99.596000000000004</v>
      </c>
      <c r="M148" s="237">
        <v>0</v>
      </c>
      <c r="N148" s="237">
        <v>0</v>
      </c>
    </row>
    <row r="149" spans="1:14" s="227" customFormat="1" ht="36.75" customHeight="1" x14ac:dyDescent="0.2">
      <c r="A149" s="337" t="s">
        <v>58</v>
      </c>
      <c r="B149" s="337" t="s">
        <v>243</v>
      </c>
      <c r="C149" s="406" t="s">
        <v>630</v>
      </c>
      <c r="D149" s="384" t="s">
        <v>696</v>
      </c>
      <c r="E149" s="406" t="s">
        <v>116</v>
      </c>
      <c r="F149" s="414" t="s">
        <v>98</v>
      </c>
      <c r="G149" s="414">
        <v>1</v>
      </c>
      <c r="H149" s="179" t="s">
        <v>380</v>
      </c>
      <c r="I149" s="408">
        <v>0</v>
      </c>
      <c r="J149" s="408">
        <v>0</v>
      </c>
      <c r="K149" s="216" t="s">
        <v>298</v>
      </c>
      <c r="L149" s="410">
        <v>150</v>
      </c>
      <c r="M149" s="237"/>
      <c r="N149" s="237"/>
    </row>
    <row r="150" spans="1:14" s="227" customFormat="1" ht="57.75" customHeight="1" x14ac:dyDescent="0.2">
      <c r="A150" s="284" t="s">
        <v>58</v>
      </c>
      <c r="B150" s="284" t="s">
        <v>243</v>
      </c>
      <c r="C150" s="396" t="s">
        <v>512</v>
      </c>
      <c r="D150" s="384" t="s">
        <v>697</v>
      </c>
      <c r="E150" s="70" t="s">
        <v>116</v>
      </c>
      <c r="F150" s="178" t="s">
        <v>98</v>
      </c>
      <c r="G150" s="178">
        <v>1</v>
      </c>
      <c r="H150" s="179" t="s">
        <v>380</v>
      </c>
      <c r="I150" s="265">
        <v>0</v>
      </c>
      <c r="J150" s="265">
        <v>0</v>
      </c>
      <c r="K150" s="216" t="s">
        <v>298</v>
      </c>
      <c r="L150" s="410">
        <v>6513.8662999999997</v>
      </c>
      <c r="M150" s="237">
        <v>0</v>
      </c>
      <c r="N150" s="237">
        <v>0</v>
      </c>
    </row>
    <row r="151" spans="1:14" s="227" customFormat="1" ht="95.25" customHeight="1" x14ac:dyDescent="0.2">
      <c r="A151" s="284" t="s">
        <v>58</v>
      </c>
      <c r="B151" s="284" t="s">
        <v>243</v>
      </c>
      <c r="C151" s="396" t="s">
        <v>513</v>
      </c>
      <c r="D151" s="384" t="s">
        <v>698</v>
      </c>
      <c r="E151" s="70" t="s">
        <v>116</v>
      </c>
      <c r="F151" s="178" t="s">
        <v>98</v>
      </c>
      <c r="G151" s="178">
        <v>1</v>
      </c>
      <c r="H151" s="179" t="s">
        <v>380</v>
      </c>
      <c r="I151" s="263">
        <v>0</v>
      </c>
      <c r="J151" s="263">
        <v>0</v>
      </c>
      <c r="K151" s="216" t="s">
        <v>298</v>
      </c>
      <c r="L151" s="410">
        <v>1412.41542</v>
      </c>
      <c r="M151" s="237">
        <v>0</v>
      </c>
      <c r="N151" s="237">
        <v>0</v>
      </c>
    </row>
    <row r="152" spans="1:14" s="227" customFormat="1" ht="93" customHeight="1" x14ac:dyDescent="0.2">
      <c r="A152" s="287" t="s">
        <v>58</v>
      </c>
      <c r="B152" s="287" t="s">
        <v>243</v>
      </c>
      <c r="C152" s="406" t="s">
        <v>514</v>
      </c>
      <c r="D152" s="121" t="s">
        <v>699</v>
      </c>
      <c r="E152" s="406" t="s">
        <v>116</v>
      </c>
      <c r="F152" s="414" t="s">
        <v>98</v>
      </c>
      <c r="G152" s="414">
        <v>1</v>
      </c>
      <c r="H152" s="179" t="s">
        <v>380</v>
      </c>
      <c r="I152" s="265">
        <v>0</v>
      </c>
      <c r="J152" s="265">
        <v>0</v>
      </c>
      <c r="K152" s="260" t="s">
        <v>298</v>
      </c>
      <c r="L152" s="410">
        <v>3651.85286</v>
      </c>
      <c r="M152" s="237">
        <v>0</v>
      </c>
      <c r="N152" s="237">
        <v>0</v>
      </c>
    </row>
    <row r="153" spans="1:14" s="227" customFormat="1" ht="30.75" customHeight="1" x14ac:dyDescent="0.2">
      <c r="A153" s="337" t="s">
        <v>58</v>
      </c>
      <c r="B153" s="337" t="s">
        <v>243</v>
      </c>
      <c r="C153" s="406" t="s">
        <v>631</v>
      </c>
      <c r="D153" s="121" t="s">
        <v>632</v>
      </c>
      <c r="E153" s="406" t="s">
        <v>116</v>
      </c>
      <c r="F153" s="414" t="s">
        <v>98</v>
      </c>
      <c r="G153" s="414">
        <v>1</v>
      </c>
      <c r="H153" s="179" t="s">
        <v>380</v>
      </c>
      <c r="I153" s="265">
        <v>0</v>
      </c>
      <c r="J153" s="265">
        <v>0</v>
      </c>
      <c r="K153" s="260" t="s">
        <v>298</v>
      </c>
      <c r="L153" s="410">
        <v>1056.1300000000001</v>
      </c>
      <c r="M153" s="237"/>
      <c r="N153" s="237"/>
    </row>
    <row r="154" spans="1:14" s="227" customFormat="1" ht="71.25" customHeight="1" x14ac:dyDescent="0.2">
      <c r="A154" s="287" t="s">
        <v>58</v>
      </c>
      <c r="B154" s="287" t="s">
        <v>243</v>
      </c>
      <c r="C154" s="406" t="s">
        <v>515</v>
      </c>
      <c r="D154" s="121" t="s">
        <v>700</v>
      </c>
      <c r="E154" s="406" t="s">
        <v>116</v>
      </c>
      <c r="F154" s="414" t="s">
        <v>98</v>
      </c>
      <c r="G154" s="414">
        <v>1</v>
      </c>
      <c r="H154" s="179" t="s">
        <v>380</v>
      </c>
      <c r="I154" s="263">
        <v>0</v>
      </c>
      <c r="J154" s="263">
        <v>0</v>
      </c>
      <c r="K154" s="260" t="s">
        <v>298</v>
      </c>
      <c r="L154" s="410">
        <v>2788.6480000000001</v>
      </c>
      <c r="M154" s="237">
        <v>0</v>
      </c>
      <c r="N154" s="237">
        <v>0</v>
      </c>
    </row>
    <row r="155" spans="1:14" s="227" customFormat="1" ht="85.5" customHeight="1" x14ac:dyDescent="0.2">
      <c r="A155" s="287" t="s">
        <v>58</v>
      </c>
      <c r="B155" s="287" t="s">
        <v>243</v>
      </c>
      <c r="C155" s="406" t="s">
        <v>516</v>
      </c>
      <c r="D155" s="121" t="s">
        <v>633</v>
      </c>
      <c r="E155" s="406" t="s">
        <v>116</v>
      </c>
      <c r="F155" s="414" t="s">
        <v>98</v>
      </c>
      <c r="G155" s="414">
        <v>1</v>
      </c>
      <c r="H155" s="179" t="s">
        <v>380</v>
      </c>
      <c r="I155" s="263">
        <v>0</v>
      </c>
      <c r="J155" s="263">
        <v>0</v>
      </c>
      <c r="K155" s="260" t="s">
        <v>298</v>
      </c>
      <c r="L155" s="410">
        <v>2271.7208599999999</v>
      </c>
      <c r="M155" s="237">
        <v>0</v>
      </c>
      <c r="N155" s="237">
        <v>0</v>
      </c>
    </row>
    <row r="156" spans="1:14" s="227" customFormat="1" ht="70.5" customHeight="1" x14ac:dyDescent="0.2">
      <c r="A156" s="287" t="s">
        <v>58</v>
      </c>
      <c r="B156" s="287" t="s">
        <v>243</v>
      </c>
      <c r="C156" s="406" t="s">
        <v>393</v>
      </c>
      <c r="D156" s="121" t="s">
        <v>701</v>
      </c>
      <c r="E156" s="406" t="s">
        <v>116</v>
      </c>
      <c r="F156" s="414" t="s">
        <v>98</v>
      </c>
      <c r="G156" s="414">
        <v>1</v>
      </c>
      <c r="H156" s="179" t="s">
        <v>380</v>
      </c>
      <c r="I156" s="263">
        <v>0</v>
      </c>
      <c r="J156" s="263">
        <v>0</v>
      </c>
      <c r="K156" s="260" t="s">
        <v>298</v>
      </c>
      <c r="L156" s="410">
        <v>2029.38186</v>
      </c>
      <c r="M156" s="237">
        <v>0</v>
      </c>
      <c r="N156" s="237">
        <v>0</v>
      </c>
    </row>
    <row r="157" spans="1:14" s="227" customFormat="1" ht="18.75" customHeight="1" x14ac:dyDescent="0.2">
      <c r="A157" s="337" t="s">
        <v>58</v>
      </c>
      <c r="B157" s="337" t="s">
        <v>243</v>
      </c>
      <c r="C157" s="406" t="s">
        <v>634</v>
      </c>
      <c r="D157" s="121" t="s">
        <v>635</v>
      </c>
      <c r="E157" s="406" t="s">
        <v>116</v>
      </c>
      <c r="F157" s="414" t="s">
        <v>98</v>
      </c>
      <c r="G157" s="414">
        <v>1</v>
      </c>
      <c r="H157" s="179" t="s">
        <v>292</v>
      </c>
      <c r="I157" s="408">
        <v>0</v>
      </c>
      <c r="J157" s="408">
        <v>0</v>
      </c>
      <c r="K157" s="260" t="s">
        <v>298</v>
      </c>
      <c r="L157" s="410">
        <v>300.25</v>
      </c>
      <c r="M157" s="237"/>
      <c r="N157" s="237"/>
    </row>
    <row r="158" spans="1:14" s="227" customFormat="1" ht="54" customHeight="1" x14ac:dyDescent="0.2">
      <c r="A158" s="287" t="s">
        <v>58</v>
      </c>
      <c r="B158" s="287" t="s">
        <v>243</v>
      </c>
      <c r="C158" s="406" t="s">
        <v>517</v>
      </c>
      <c r="D158" s="121" t="s">
        <v>702</v>
      </c>
      <c r="E158" s="406" t="s">
        <v>116</v>
      </c>
      <c r="F158" s="414" t="s">
        <v>98</v>
      </c>
      <c r="G158" s="414">
        <v>1</v>
      </c>
      <c r="H158" s="179" t="s">
        <v>380</v>
      </c>
      <c r="I158" s="408">
        <v>0</v>
      </c>
      <c r="J158" s="408">
        <v>0</v>
      </c>
      <c r="K158" s="260" t="s">
        <v>298</v>
      </c>
      <c r="L158" s="410">
        <v>655</v>
      </c>
      <c r="M158" s="237">
        <v>0</v>
      </c>
      <c r="N158" s="237">
        <v>0</v>
      </c>
    </row>
    <row r="159" spans="1:14" s="227" customFormat="1" ht="15" customHeight="1" x14ac:dyDescent="0.2">
      <c r="A159" s="287" t="s">
        <v>58</v>
      </c>
      <c r="B159" s="287" t="s">
        <v>243</v>
      </c>
      <c r="C159" s="406" t="s">
        <v>518</v>
      </c>
      <c r="D159" s="121" t="s">
        <v>565</v>
      </c>
      <c r="E159" s="406" t="s">
        <v>116</v>
      </c>
      <c r="F159" s="414" t="s">
        <v>98</v>
      </c>
      <c r="G159" s="414">
        <v>1</v>
      </c>
      <c r="H159" s="179" t="s">
        <v>380</v>
      </c>
      <c r="I159" s="408">
        <v>0</v>
      </c>
      <c r="J159" s="408">
        <v>0</v>
      </c>
      <c r="K159" s="260" t="s">
        <v>298</v>
      </c>
      <c r="L159" s="403">
        <v>19780.180189999999</v>
      </c>
      <c r="M159" s="237">
        <v>0</v>
      </c>
      <c r="N159" s="237">
        <v>0</v>
      </c>
    </row>
    <row r="160" spans="1:14" s="227" customFormat="1" ht="40.5" customHeight="1" x14ac:dyDescent="0.2">
      <c r="A160" s="287" t="s">
        <v>58</v>
      </c>
      <c r="B160" s="287" t="s">
        <v>243</v>
      </c>
      <c r="C160" s="406" t="s">
        <v>541</v>
      </c>
      <c r="D160" s="127" t="s">
        <v>542</v>
      </c>
      <c r="E160" s="406" t="s">
        <v>116</v>
      </c>
      <c r="F160" s="414" t="s">
        <v>98</v>
      </c>
      <c r="G160" s="414">
        <v>1</v>
      </c>
      <c r="H160" s="179" t="s">
        <v>380</v>
      </c>
      <c r="I160" s="408">
        <v>0</v>
      </c>
      <c r="J160" s="408">
        <v>0</v>
      </c>
      <c r="K160" s="260" t="s">
        <v>298</v>
      </c>
      <c r="L160" s="403">
        <v>450</v>
      </c>
      <c r="M160" s="237">
        <v>0</v>
      </c>
      <c r="N160" s="237">
        <v>0</v>
      </c>
    </row>
    <row r="161" spans="1:14" s="227" customFormat="1" ht="56.25" customHeight="1" x14ac:dyDescent="0.2">
      <c r="A161" s="337" t="s">
        <v>58</v>
      </c>
      <c r="B161" s="337" t="s">
        <v>243</v>
      </c>
      <c r="C161" s="396" t="s">
        <v>636</v>
      </c>
      <c r="D161" s="127" t="s">
        <v>637</v>
      </c>
      <c r="E161" s="406" t="s">
        <v>116</v>
      </c>
      <c r="F161" s="414" t="s">
        <v>98</v>
      </c>
      <c r="G161" s="414">
        <v>1</v>
      </c>
      <c r="H161" s="179" t="s">
        <v>380</v>
      </c>
      <c r="I161" s="263">
        <v>0</v>
      </c>
      <c r="J161" s="263">
        <v>0</v>
      </c>
      <c r="K161" s="260" t="s">
        <v>298</v>
      </c>
      <c r="L161" s="403">
        <v>1190</v>
      </c>
      <c r="M161" s="237"/>
      <c r="N161" s="237"/>
    </row>
    <row r="162" spans="1:14" s="227" customFormat="1" ht="56.25" customHeight="1" x14ac:dyDescent="0.2">
      <c r="A162" s="287" t="s">
        <v>58</v>
      </c>
      <c r="B162" s="287" t="s">
        <v>243</v>
      </c>
      <c r="C162" s="396" t="s">
        <v>519</v>
      </c>
      <c r="D162" s="127" t="s">
        <v>638</v>
      </c>
      <c r="E162" s="406" t="s">
        <v>116</v>
      </c>
      <c r="F162" s="414" t="s">
        <v>98</v>
      </c>
      <c r="G162" s="414">
        <v>1</v>
      </c>
      <c r="H162" s="179" t="s">
        <v>380</v>
      </c>
      <c r="I162" s="263">
        <v>0</v>
      </c>
      <c r="J162" s="263">
        <v>0</v>
      </c>
      <c r="K162" s="260" t="s">
        <v>298</v>
      </c>
      <c r="L162" s="403">
        <v>2019.83</v>
      </c>
      <c r="M162" s="237">
        <v>0</v>
      </c>
      <c r="N162" s="237">
        <v>0</v>
      </c>
    </row>
    <row r="163" spans="1:14" s="227" customFormat="1" ht="29.25" customHeight="1" x14ac:dyDescent="0.2">
      <c r="A163" s="287" t="s">
        <v>58</v>
      </c>
      <c r="B163" s="287" t="s">
        <v>243</v>
      </c>
      <c r="C163" s="396" t="s">
        <v>520</v>
      </c>
      <c r="D163" s="127" t="s">
        <v>639</v>
      </c>
      <c r="E163" s="406" t="s">
        <v>116</v>
      </c>
      <c r="F163" s="414" t="s">
        <v>98</v>
      </c>
      <c r="G163" s="414">
        <v>1</v>
      </c>
      <c r="H163" s="179" t="s">
        <v>380</v>
      </c>
      <c r="I163" s="263">
        <v>0</v>
      </c>
      <c r="J163" s="263">
        <v>0</v>
      </c>
      <c r="K163" s="260" t="s">
        <v>298</v>
      </c>
      <c r="L163" s="403">
        <v>441.39</v>
      </c>
      <c r="M163" s="237">
        <v>0</v>
      </c>
      <c r="N163" s="237">
        <v>0</v>
      </c>
    </row>
    <row r="164" spans="1:14" s="227" customFormat="1" ht="39.75" customHeight="1" x14ac:dyDescent="0.2">
      <c r="A164" s="284" t="s">
        <v>58</v>
      </c>
      <c r="B164" s="284" t="s">
        <v>243</v>
      </c>
      <c r="C164" s="396" t="s">
        <v>521</v>
      </c>
      <c r="D164" s="386" t="s">
        <v>703</v>
      </c>
      <c r="E164" s="396" t="s">
        <v>116</v>
      </c>
      <c r="F164" s="178" t="s">
        <v>98</v>
      </c>
      <c r="G164" s="178">
        <v>1</v>
      </c>
      <c r="H164" s="179" t="s">
        <v>380</v>
      </c>
      <c r="I164" s="397">
        <v>0</v>
      </c>
      <c r="J164" s="397">
        <v>0</v>
      </c>
      <c r="K164" s="216" t="s">
        <v>298</v>
      </c>
      <c r="L164" s="410">
        <v>9992.0838199999998</v>
      </c>
      <c r="M164" s="237">
        <v>0</v>
      </c>
      <c r="N164" s="237">
        <v>0</v>
      </c>
    </row>
    <row r="165" spans="1:14" s="227" customFormat="1" ht="29.25" customHeight="1" x14ac:dyDescent="0.2">
      <c r="A165" s="328" t="s">
        <v>58</v>
      </c>
      <c r="B165" s="328" t="s">
        <v>243</v>
      </c>
      <c r="C165" s="396" t="s">
        <v>640</v>
      </c>
      <c r="D165" s="386" t="s">
        <v>641</v>
      </c>
      <c r="E165" s="396" t="s">
        <v>116</v>
      </c>
      <c r="F165" s="178" t="s">
        <v>98</v>
      </c>
      <c r="G165" s="178">
        <v>1</v>
      </c>
      <c r="H165" s="179" t="s">
        <v>380</v>
      </c>
      <c r="I165" s="397">
        <v>0</v>
      </c>
      <c r="J165" s="397">
        <v>0</v>
      </c>
      <c r="K165" s="216" t="s">
        <v>298</v>
      </c>
      <c r="L165" s="403">
        <v>3240.96</v>
      </c>
      <c r="M165" s="237"/>
      <c r="N165" s="237"/>
    </row>
    <row r="166" spans="1:14" s="227" customFormat="1" ht="30" customHeight="1" x14ac:dyDescent="0.2">
      <c r="A166" s="284" t="s">
        <v>58</v>
      </c>
      <c r="B166" s="284" t="s">
        <v>243</v>
      </c>
      <c r="C166" s="396" t="s">
        <v>522</v>
      </c>
      <c r="D166" s="386" t="s">
        <v>543</v>
      </c>
      <c r="E166" s="406" t="s">
        <v>116</v>
      </c>
      <c r="F166" s="414" t="s">
        <v>98</v>
      </c>
      <c r="G166" s="414">
        <v>1</v>
      </c>
      <c r="H166" s="179" t="s">
        <v>380</v>
      </c>
      <c r="I166" s="266">
        <v>0</v>
      </c>
      <c r="J166" s="266">
        <v>0</v>
      </c>
      <c r="K166" s="260" t="s">
        <v>298</v>
      </c>
      <c r="L166" s="403">
        <v>860</v>
      </c>
      <c r="M166" s="237">
        <v>0</v>
      </c>
      <c r="N166" s="237">
        <v>0</v>
      </c>
    </row>
    <row r="167" spans="1:14" s="227" customFormat="1" ht="33" customHeight="1" x14ac:dyDescent="0.2">
      <c r="A167" s="287" t="s">
        <v>58</v>
      </c>
      <c r="B167" s="287" t="s">
        <v>243</v>
      </c>
      <c r="C167" s="406" t="s">
        <v>523</v>
      </c>
      <c r="D167" s="127" t="s">
        <v>642</v>
      </c>
      <c r="E167" s="406" t="s">
        <v>116</v>
      </c>
      <c r="F167" s="414" t="s">
        <v>98</v>
      </c>
      <c r="G167" s="414">
        <v>1</v>
      </c>
      <c r="H167" s="179" t="s">
        <v>380</v>
      </c>
      <c r="I167" s="408">
        <v>0</v>
      </c>
      <c r="J167" s="408">
        <v>0</v>
      </c>
      <c r="K167" s="260" t="s">
        <v>298</v>
      </c>
      <c r="L167" s="410">
        <v>185</v>
      </c>
      <c r="M167" s="237">
        <v>0</v>
      </c>
      <c r="N167" s="237">
        <v>0</v>
      </c>
    </row>
    <row r="168" spans="1:14" s="227" customFormat="1" ht="60" customHeight="1" x14ac:dyDescent="0.2">
      <c r="A168" s="287" t="s">
        <v>58</v>
      </c>
      <c r="B168" s="287" t="s">
        <v>243</v>
      </c>
      <c r="C168" s="406" t="s">
        <v>524</v>
      </c>
      <c r="D168" s="127" t="s">
        <v>643</v>
      </c>
      <c r="E168" s="406" t="s">
        <v>116</v>
      </c>
      <c r="F168" s="414" t="s">
        <v>98</v>
      </c>
      <c r="G168" s="414">
        <v>1</v>
      </c>
      <c r="H168" s="179" t="s">
        <v>380</v>
      </c>
      <c r="I168" s="408">
        <v>0</v>
      </c>
      <c r="J168" s="408">
        <v>0</v>
      </c>
      <c r="K168" s="260" t="s">
        <v>298</v>
      </c>
      <c r="L168" s="410">
        <v>1688.329</v>
      </c>
      <c r="M168" s="237">
        <v>0</v>
      </c>
      <c r="N168" s="237">
        <v>0</v>
      </c>
    </row>
    <row r="169" spans="1:14" s="227" customFormat="1" ht="23.25" customHeight="1" x14ac:dyDescent="0.2">
      <c r="A169" s="337" t="s">
        <v>58</v>
      </c>
      <c r="B169" s="337" t="s">
        <v>243</v>
      </c>
      <c r="C169" s="406" t="s">
        <v>644</v>
      </c>
      <c r="D169" s="127" t="s">
        <v>483</v>
      </c>
      <c r="E169" s="406" t="s">
        <v>116</v>
      </c>
      <c r="F169" s="414" t="s">
        <v>98</v>
      </c>
      <c r="G169" s="414">
        <v>1</v>
      </c>
      <c r="H169" s="179" t="s">
        <v>380</v>
      </c>
      <c r="I169" s="408">
        <v>0</v>
      </c>
      <c r="J169" s="408">
        <v>0</v>
      </c>
      <c r="K169" s="260" t="s">
        <v>298</v>
      </c>
      <c r="L169" s="410">
        <v>5784.42</v>
      </c>
      <c r="M169" s="237"/>
      <c r="N169" s="237"/>
    </row>
    <row r="170" spans="1:14" s="227" customFormat="1" ht="37.5" customHeight="1" x14ac:dyDescent="0.2">
      <c r="A170" s="342" t="s">
        <v>58</v>
      </c>
      <c r="B170" s="342" t="s">
        <v>243</v>
      </c>
      <c r="C170" s="406" t="s">
        <v>663</v>
      </c>
      <c r="D170" s="127" t="s">
        <v>664</v>
      </c>
      <c r="E170" s="406" t="s">
        <v>116</v>
      </c>
      <c r="F170" s="414" t="s">
        <v>98</v>
      </c>
      <c r="G170" s="414">
        <v>1</v>
      </c>
      <c r="H170" s="179" t="s">
        <v>380</v>
      </c>
      <c r="I170" s="408">
        <v>0</v>
      </c>
      <c r="J170" s="408">
        <v>0</v>
      </c>
      <c r="K170" s="260" t="s">
        <v>298</v>
      </c>
      <c r="L170" s="410">
        <v>47</v>
      </c>
      <c r="M170" s="237"/>
      <c r="N170" s="237"/>
    </row>
    <row r="171" spans="1:14" s="227" customFormat="1" ht="108" customHeight="1" x14ac:dyDescent="0.2">
      <c r="A171" s="287" t="s">
        <v>58</v>
      </c>
      <c r="B171" s="287" t="s">
        <v>243</v>
      </c>
      <c r="C171" s="406" t="s">
        <v>395</v>
      </c>
      <c r="D171" s="127" t="s">
        <v>645</v>
      </c>
      <c r="E171" s="406" t="s">
        <v>116</v>
      </c>
      <c r="F171" s="414" t="s">
        <v>98</v>
      </c>
      <c r="G171" s="414">
        <v>1</v>
      </c>
      <c r="H171" s="179" t="s">
        <v>380</v>
      </c>
      <c r="I171" s="408">
        <v>0</v>
      </c>
      <c r="J171" s="408">
        <v>0</v>
      </c>
      <c r="K171" s="260" t="s">
        <v>298</v>
      </c>
      <c r="L171" s="410">
        <v>10116.090990000001</v>
      </c>
      <c r="M171" s="237">
        <v>0</v>
      </c>
      <c r="N171" s="237">
        <v>0</v>
      </c>
    </row>
    <row r="172" spans="1:14" s="227" customFormat="1" ht="33" customHeight="1" x14ac:dyDescent="0.2">
      <c r="A172" s="337" t="s">
        <v>58</v>
      </c>
      <c r="B172" s="337" t="s">
        <v>243</v>
      </c>
      <c r="C172" s="406" t="s">
        <v>646</v>
      </c>
      <c r="D172" s="127" t="s">
        <v>647</v>
      </c>
      <c r="E172" s="406" t="s">
        <v>116</v>
      </c>
      <c r="F172" s="414" t="s">
        <v>98</v>
      </c>
      <c r="G172" s="414">
        <v>1</v>
      </c>
      <c r="H172" s="179" t="s">
        <v>292</v>
      </c>
      <c r="I172" s="408">
        <v>0</v>
      </c>
      <c r="J172" s="408">
        <v>0</v>
      </c>
      <c r="K172" s="260" t="s">
        <v>298</v>
      </c>
      <c r="L172" s="403">
        <v>750</v>
      </c>
      <c r="M172" s="237"/>
      <c r="N172" s="237"/>
    </row>
    <row r="173" spans="1:14" s="227" customFormat="1" ht="118.5" customHeight="1" x14ac:dyDescent="0.2">
      <c r="A173" s="337" t="s">
        <v>58</v>
      </c>
      <c r="B173" s="337" t="s">
        <v>243</v>
      </c>
      <c r="C173" s="406" t="s">
        <v>397</v>
      </c>
      <c r="D173" s="127" t="s">
        <v>704</v>
      </c>
      <c r="E173" s="406" t="s">
        <v>116</v>
      </c>
      <c r="F173" s="414" t="s">
        <v>98</v>
      </c>
      <c r="G173" s="414">
        <v>1</v>
      </c>
      <c r="H173" s="179" t="s">
        <v>292</v>
      </c>
      <c r="I173" s="408">
        <v>0</v>
      </c>
      <c r="J173" s="408">
        <v>0</v>
      </c>
      <c r="K173" s="260" t="s">
        <v>298</v>
      </c>
      <c r="L173" s="403">
        <v>13972.171969999999</v>
      </c>
      <c r="M173" s="237"/>
      <c r="N173" s="237"/>
    </row>
    <row r="174" spans="1:14" s="227" customFormat="1" ht="107.25" customHeight="1" x14ac:dyDescent="0.2">
      <c r="A174" s="287" t="s">
        <v>58</v>
      </c>
      <c r="B174" s="287" t="s">
        <v>243</v>
      </c>
      <c r="C174" s="406" t="s">
        <v>525</v>
      </c>
      <c r="D174" s="387" t="s">
        <v>648</v>
      </c>
      <c r="E174" s="396" t="s">
        <v>116</v>
      </c>
      <c r="F174" s="178" t="s">
        <v>98</v>
      </c>
      <c r="G174" s="178">
        <v>1</v>
      </c>
      <c r="H174" s="179" t="s">
        <v>380</v>
      </c>
      <c r="I174" s="397">
        <v>0</v>
      </c>
      <c r="J174" s="397">
        <v>0</v>
      </c>
      <c r="K174" s="216" t="s">
        <v>298</v>
      </c>
      <c r="L174" s="403">
        <v>3485.18</v>
      </c>
      <c r="M174" s="237">
        <v>0</v>
      </c>
      <c r="N174" s="237">
        <v>0</v>
      </c>
    </row>
    <row r="175" spans="1:14" s="227" customFormat="1" ht="30" customHeight="1" x14ac:dyDescent="0.2">
      <c r="A175" s="337" t="s">
        <v>58</v>
      </c>
      <c r="B175" s="337" t="s">
        <v>243</v>
      </c>
      <c r="C175" s="406" t="s">
        <v>398</v>
      </c>
      <c r="D175" s="387" t="s">
        <v>649</v>
      </c>
      <c r="E175" s="396" t="s">
        <v>116</v>
      </c>
      <c r="F175" s="178" t="s">
        <v>98</v>
      </c>
      <c r="G175" s="178">
        <v>1</v>
      </c>
      <c r="H175" s="179" t="s">
        <v>292</v>
      </c>
      <c r="I175" s="397">
        <v>0</v>
      </c>
      <c r="J175" s="397">
        <v>0</v>
      </c>
      <c r="K175" s="216" t="s">
        <v>298</v>
      </c>
      <c r="L175" s="403">
        <v>1540.29</v>
      </c>
      <c r="M175" s="237"/>
      <c r="N175" s="237"/>
    </row>
    <row r="176" spans="1:14" s="227" customFormat="1" ht="82.5" customHeight="1" x14ac:dyDescent="0.2">
      <c r="A176" s="287" t="s">
        <v>58</v>
      </c>
      <c r="B176" s="287" t="s">
        <v>243</v>
      </c>
      <c r="C176" s="406" t="s">
        <v>526</v>
      </c>
      <c r="D176" s="121" t="s">
        <v>650</v>
      </c>
      <c r="E176" s="396" t="s">
        <v>116</v>
      </c>
      <c r="F176" s="178" t="s">
        <v>98</v>
      </c>
      <c r="G176" s="178">
        <v>1</v>
      </c>
      <c r="H176" s="179" t="s">
        <v>380</v>
      </c>
      <c r="I176" s="397">
        <v>0</v>
      </c>
      <c r="J176" s="397">
        <v>0</v>
      </c>
      <c r="K176" s="216" t="s">
        <v>298</v>
      </c>
      <c r="L176" s="410">
        <v>881.96</v>
      </c>
      <c r="M176" s="237">
        <v>0</v>
      </c>
      <c r="N176" s="237">
        <v>0</v>
      </c>
    </row>
    <row r="177" spans="1:14" s="227" customFormat="1" ht="30" customHeight="1" x14ac:dyDescent="0.2">
      <c r="A177" s="287" t="s">
        <v>58</v>
      </c>
      <c r="B177" s="287" t="s">
        <v>243</v>
      </c>
      <c r="C177" s="406" t="s">
        <v>552</v>
      </c>
      <c r="D177" s="121" t="s">
        <v>651</v>
      </c>
      <c r="E177" s="396" t="s">
        <v>116</v>
      </c>
      <c r="F177" s="178" t="s">
        <v>98</v>
      </c>
      <c r="G177" s="178">
        <v>1</v>
      </c>
      <c r="H177" s="179" t="s">
        <v>380</v>
      </c>
      <c r="I177" s="397">
        <v>0</v>
      </c>
      <c r="J177" s="397">
        <v>0</v>
      </c>
      <c r="K177" s="216" t="s">
        <v>298</v>
      </c>
      <c r="L177" s="410">
        <v>822.13</v>
      </c>
      <c r="M177" s="237">
        <v>0</v>
      </c>
      <c r="N177" s="237">
        <v>0</v>
      </c>
    </row>
    <row r="178" spans="1:14" s="227" customFormat="1" ht="71.25" customHeight="1" x14ac:dyDescent="0.2">
      <c r="A178" s="287" t="s">
        <v>58</v>
      </c>
      <c r="B178" s="287" t="s">
        <v>243</v>
      </c>
      <c r="C178" s="406" t="s">
        <v>527</v>
      </c>
      <c r="D178" s="121" t="s">
        <v>705</v>
      </c>
      <c r="E178" s="396" t="s">
        <v>116</v>
      </c>
      <c r="F178" s="178" t="s">
        <v>98</v>
      </c>
      <c r="G178" s="178">
        <v>1</v>
      </c>
      <c r="H178" s="179" t="s">
        <v>380</v>
      </c>
      <c r="I178" s="397">
        <v>0</v>
      </c>
      <c r="J178" s="397">
        <v>0</v>
      </c>
      <c r="K178" s="216" t="s">
        <v>298</v>
      </c>
      <c r="L178" s="410">
        <v>3964.1760100000001</v>
      </c>
      <c r="M178" s="237">
        <v>0</v>
      </c>
      <c r="N178" s="237">
        <v>0</v>
      </c>
    </row>
    <row r="179" spans="1:14" s="227" customFormat="1" ht="30" customHeight="1" x14ac:dyDescent="0.2">
      <c r="A179" s="337" t="s">
        <v>58</v>
      </c>
      <c r="B179" s="337" t="s">
        <v>243</v>
      </c>
      <c r="C179" s="406" t="s">
        <v>652</v>
      </c>
      <c r="D179" s="121" t="s">
        <v>653</v>
      </c>
      <c r="E179" s="396" t="s">
        <v>116</v>
      </c>
      <c r="F179" s="178" t="s">
        <v>98</v>
      </c>
      <c r="G179" s="178">
        <v>1</v>
      </c>
      <c r="H179" s="179" t="s">
        <v>380</v>
      </c>
      <c r="I179" s="397">
        <v>0</v>
      </c>
      <c r="J179" s="397">
        <v>0</v>
      </c>
      <c r="K179" s="216" t="s">
        <v>298</v>
      </c>
      <c r="L179" s="403">
        <v>900.97</v>
      </c>
      <c r="M179" s="237"/>
      <c r="N179" s="237"/>
    </row>
    <row r="180" spans="1:14" s="227" customFormat="1" ht="21.75" customHeight="1" x14ac:dyDescent="0.2">
      <c r="A180" s="287" t="s">
        <v>58</v>
      </c>
      <c r="B180" s="287" t="s">
        <v>243</v>
      </c>
      <c r="C180" s="406" t="s">
        <v>528</v>
      </c>
      <c r="D180" s="387" t="s">
        <v>706</v>
      </c>
      <c r="E180" s="406" t="s">
        <v>116</v>
      </c>
      <c r="F180" s="414" t="s">
        <v>98</v>
      </c>
      <c r="G180" s="414">
        <v>1</v>
      </c>
      <c r="H180" s="179" t="s">
        <v>380</v>
      </c>
      <c r="I180" s="408">
        <v>0</v>
      </c>
      <c r="J180" s="408">
        <v>0</v>
      </c>
      <c r="K180" s="260" t="s">
        <v>298</v>
      </c>
      <c r="L180" s="403">
        <v>464.72</v>
      </c>
      <c r="M180" s="237">
        <v>0</v>
      </c>
      <c r="N180" s="237">
        <v>0</v>
      </c>
    </row>
    <row r="181" spans="1:14" s="227" customFormat="1" ht="41.25" customHeight="1" x14ac:dyDescent="0.2">
      <c r="A181" s="287" t="s">
        <v>58</v>
      </c>
      <c r="B181" s="287" t="s">
        <v>243</v>
      </c>
      <c r="C181" s="406" t="s">
        <v>401</v>
      </c>
      <c r="D181" s="387" t="s">
        <v>654</v>
      </c>
      <c r="E181" s="406" t="s">
        <v>116</v>
      </c>
      <c r="F181" s="414" t="s">
        <v>98</v>
      </c>
      <c r="G181" s="414">
        <v>1</v>
      </c>
      <c r="H181" s="415" t="s">
        <v>380</v>
      </c>
      <c r="I181" s="408">
        <v>0</v>
      </c>
      <c r="J181" s="408">
        <v>0</v>
      </c>
      <c r="K181" s="260" t="s">
        <v>298</v>
      </c>
      <c r="L181" s="403">
        <v>808.95</v>
      </c>
      <c r="M181" s="237">
        <v>0</v>
      </c>
      <c r="N181" s="237">
        <v>0</v>
      </c>
    </row>
    <row r="182" spans="1:14" s="227" customFormat="1" ht="90" customHeight="1" x14ac:dyDescent="0.2">
      <c r="A182" s="287" t="s">
        <v>58</v>
      </c>
      <c r="B182" s="287" t="s">
        <v>243</v>
      </c>
      <c r="C182" s="406" t="s">
        <v>529</v>
      </c>
      <c r="D182" s="393" t="s">
        <v>707</v>
      </c>
      <c r="E182" s="406" t="s">
        <v>116</v>
      </c>
      <c r="F182" s="414" t="s">
        <v>98</v>
      </c>
      <c r="G182" s="414">
        <v>1</v>
      </c>
      <c r="H182" s="179" t="s">
        <v>380</v>
      </c>
      <c r="I182" s="408">
        <v>0</v>
      </c>
      <c r="J182" s="408">
        <v>0</v>
      </c>
      <c r="K182" s="236" t="s">
        <v>298</v>
      </c>
      <c r="L182" s="403">
        <v>4493.78</v>
      </c>
      <c r="M182" s="237">
        <v>0</v>
      </c>
      <c r="N182" s="237">
        <v>0</v>
      </c>
    </row>
    <row r="183" spans="1:14" s="227" customFormat="1" ht="108" customHeight="1" x14ac:dyDescent="0.2">
      <c r="A183" s="287" t="s">
        <v>58</v>
      </c>
      <c r="B183" s="287" t="s">
        <v>243</v>
      </c>
      <c r="C183" s="396" t="s">
        <v>530</v>
      </c>
      <c r="D183" s="393" t="s">
        <v>655</v>
      </c>
      <c r="E183" s="406" t="s">
        <v>116</v>
      </c>
      <c r="F183" s="414" t="s">
        <v>98</v>
      </c>
      <c r="G183" s="414">
        <v>1</v>
      </c>
      <c r="H183" s="179" t="s">
        <v>380</v>
      </c>
      <c r="I183" s="404" t="s">
        <v>140</v>
      </c>
      <c r="J183" s="404" t="s">
        <v>140</v>
      </c>
      <c r="K183" s="260" t="s">
        <v>298</v>
      </c>
      <c r="L183" s="403">
        <v>28446.952399999998</v>
      </c>
      <c r="M183" s="237">
        <v>0</v>
      </c>
      <c r="N183" s="237">
        <v>0</v>
      </c>
    </row>
    <row r="184" spans="1:14" s="227" customFormat="1" ht="117.75" customHeight="1" x14ac:dyDescent="0.2">
      <c r="A184" s="287" t="s">
        <v>58</v>
      </c>
      <c r="B184" s="287" t="s">
        <v>243</v>
      </c>
      <c r="C184" s="396" t="s">
        <v>566</v>
      </c>
      <c r="D184" s="387" t="s">
        <v>708</v>
      </c>
      <c r="E184" s="406" t="s">
        <v>116</v>
      </c>
      <c r="F184" s="414" t="s">
        <v>98</v>
      </c>
      <c r="G184" s="414">
        <v>1</v>
      </c>
      <c r="H184" s="415" t="s">
        <v>380</v>
      </c>
      <c r="I184" s="408">
        <v>0</v>
      </c>
      <c r="J184" s="408">
        <v>0</v>
      </c>
      <c r="K184" s="260" t="s">
        <v>298</v>
      </c>
      <c r="L184" s="403">
        <v>2155.33</v>
      </c>
      <c r="M184" s="237">
        <v>0</v>
      </c>
      <c r="N184" s="237">
        <v>0</v>
      </c>
    </row>
    <row r="185" spans="1:14" s="227" customFormat="1" ht="78.75" customHeight="1" x14ac:dyDescent="0.2">
      <c r="A185" s="287" t="s">
        <v>58</v>
      </c>
      <c r="B185" s="287" t="s">
        <v>243</v>
      </c>
      <c r="C185" s="407" t="s">
        <v>531</v>
      </c>
      <c r="D185" s="393" t="s">
        <v>709</v>
      </c>
      <c r="E185" s="406" t="s">
        <v>116</v>
      </c>
      <c r="F185" s="414" t="s">
        <v>98</v>
      </c>
      <c r="G185" s="414">
        <v>1</v>
      </c>
      <c r="H185" s="179" t="s">
        <v>380</v>
      </c>
      <c r="I185" s="391" t="s">
        <v>140</v>
      </c>
      <c r="J185" s="391" t="s">
        <v>140</v>
      </c>
      <c r="K185" s="260" t="s">
        <v>298</v>
      </c>
      <c r="L185" s="403">
        <v>2890</v>
      </c>
      <c r="M185" s="237">
        <v>0</v>
      </c>
      <c r="N185" s="237">
        <v>0</v>
      </c>
    </row>
    <row r="186" spans="1:14" s="225" customFormat="1" ht="20.25" customHeight="1" x14ac:dyDescent="0.25">
      <c r="A186" s="286" t="s">
        <v>58</v>
      </c>
      <c r="B186" s="286" t="s">
        <v>243</v>
      </c>
      <c r="C186" s="399" t="s">
        <v>103</v>
      </c>
      <c r="D186" s="388" t="s">
        <v>487</v>
      </c>
      <c r="E186" s="70" t="s">
        <v>116</v>
      </c>
      <c r="F186" s="178" t="s">
        <v>98</v>
      </c>
      <c r="G186" s="178">
        <v>0</v>
      </c>
      <c r="H186" s="179" t="s">
        <v>380</v>
      </c>
      <c r="I186" s="391" t="s">
        <v>140</v>
      </c>
      <c r="J186" s="391" t="s">
        <v>140</v>
      </c>
      <c r="K186" s="267" t="s">
        <v>298</v>
      </c>
      <c r="L186" s="410">
        <v>158.05054000000001</v>
      </c>
      <c r="M186" s="237">
        <v>0</v>
      </c>
      <c r="N186" s="229">
        <v>0</v>
      </c>
    </row>
    <row r="187" spans="1:14" s="225" customFormat="1" ht="28.5" customHeight="1" x14ac:dyDescent="0.25">
      <c r="A187" s="286" t="s">
        <v>58</v>
      </c>
      <c r="B187" s="286" t="s">
        <v>243</v>
      </c>
      <c r="C187" s="399" t="s">
        <v>103</v>
      </c>
      <c r="D187" s="85" t="s">
        <v>308</v>
      </c>
      <c r="E187" s="70" t="s">
        <v>116</v>
      </c>
      <c r="F187" s="178" t="s">
        <v>98</v>
      </c>
      <c r="G187" s="178">
        <v>0</v>
      </c>
      <c r="H187" s="179" t="s">
        <v>380</v>
      </c>
      <c r="I187" s="391" t="s">
        <v>532</v>
      </c>
      <c r="J187" s="391" t="s">
        <v>532</v>
      </c>
      <c r="K187" s="267" t="s">
        <v>298</v>
      </c>
      <c r="L187" s="237">
        <v>0</v>
      </c>
      <c r="M187" s="237">
        <v>176042.41</v>
      </c>
      <c r="N187" s="237">
        <v>224042.41</v>
      </c>
    </row>
    <row r="188" spans="1:14" x14ac:dyDescent="0.25">
      <c r="C188" s="225"/>
      <c r="D188" s="225"/>
      <c r="E188" s="227"/>
    </row>
    <row r="189" spans="1:14" x14ac:dyDescent="0.25">
      <c r="B189" s="497"/>
      <c r="C189" s="497"/>
      <c r="D189" s="497"/>
      <c r="E189" s="497"/>
      <c r="F189" s="497"/>
      <c r="G189" s="497"/>
      <c r="H189" s="497"/>
      <c r="I189" s="497"/>
      <c r="J189" s="497"/>
      <c r="K189" s="497"/>
      <c r="L189" s="497"/>
      <c r="M189" s="497"/>
      <c r="N189" s="497"/>
    </row>
  </sheetData>
  <mergeCells count="399">
    <mergeCell ref="J71:J74"/>
    <mergeCell ref="A71:A74"/>
    <mergeCell ref="B71:B74"/>
    <mergeCell ref="C71:C74"/>
    <mergeCell ref="D71:D74"/>
    <mergeCell ref="E71:E74"/>
    <mergeCell ref="F71:F74"/>
    <mergeCell ref="G71:G74"/>
    <mergeCell ref="H71:H74"/>
    <mergeCell ref="I71:I74"/>
    <mergeCell ref="I60:I63"/>
    <mergeCell ref="J60:J63"/>
    <mergeCell ref="J114:J115"/>
    <mergeCell ref="A10:A13"/>
    <mergeCell ref="B10:B13"/>
    <mergeCell ref="C10:C13"/>
    <mergeCell ref="D10:D13"/>
    <mergeCell ref="A114:A115"/>
    <mergeCell ref="B114:B115"/>
    <mergeCell ref="C114:C115"/>
    <mergeCell ref="D114:D115"/>
    <mergeCell ref="E114:E115"/>
    <mergeCell ref="F114:F115"/>
    <mergeCell ref="G114:G115"/>
    <mergeCell ref="H114:H115"/>
    <mergeCell ref="I114:I115"/>
    <mergeCell ref="J110:J111"/>
    <mergeCell ref="A112:A113"/>
    <mergeCell ref="B112:B113"/>
    <mergeCell ref="C112:C113"/>
    <mergeCell ref="D112:D113"/>
    <mergeCell ref="E112:E113"/>
    <mergeCell ref="F112:F113"/>
    <mergeCell ref="G112:G113"/>
    <mergeCell ref="H112:H113"/>
    <mergeCell ref="I112:I113"/>
    <mergeCell ref="J112:J113"/>
    <mergeCell ref="A110:A111"/>
    <mergeCell ref="B110:B111"/>
    <mergeCell ref="C110:C111"/>
    <mergeCell ref="D110:D111"/>
    <mergeCell ref="E110:E111"/>
    <mergeCell ref="F110:F111"/>
    <mergeCell ref="G110:G111"/>
    <mergeCell ref="H110:H111"/>
    <mergeCell ref="I110:I111"/>
    <mergeCell ref="J106:J107"/>
    <mergeCell ref="A108:A109"/>
    <mergeCell ref="B108:B109"/>
    <mergeCell ref="C108:C109"/>
    <mergeCell ref="D108:D109"/>
    <mergeCell ref="E108:E109"/>
    <mergeCell ref="F108:F109"/>
    <mergeCell ref="G108:G109"/>
    <mergeCell ref="H108:H109"/>
    <mergeCell ref="I108:I109"/>
    <mergeCell ref="J108:J109"/>
    <mergeCell ref="A106:A107"/>
    <mergeCell ref="B106:B107"/>
    <mergeCell ref="C106:C107"/>
    <mergeCell ref="D106:D107"/>
    <mergeCell ref="E106:E107"/>
    <mergeCell ref="F106:F107"/>
    <mergeCell ref="G106:G107"/>
    <mergeCell ref="H106:H107"/>
    <mergeCell ref="I106:I107"/>
    <mergeCell ref="J102:J103"/>
    <mergeCell ref="A104:A105"/>
    <mergeCell ref="B104:B105"/>
    <mergeCell ref="C104:C105"/>
    <mergeCell ref="D104:D105"/>
    <mergeCell ref="E104:E105"/>
    <mergeCell ref="F104:F105"/>
    <mergeCell ref="G104:G105"/>
    <mergeCell ref="H104:H105"/>
    <mergeCell ref="I104:I105"/>
    <mergeCell ref="J104:J105"/>
    <mergeCell ref="A102:A103"/>
    <mergeCell ref="B102:B103"/>
    <mergeCell ref="C102:C103"/>
    <mergeCell ref="D102:D103"/>
    <mergeCell ref="E102:E103"/>
    <mergeCell ref="F102:F103"/>
    <mergeCell ref="G102:G103"/>
    <mergeCell ref="H102:H103"/>
    <mergeCell ref="I102:I103"/>
    <mergeCell ref="J98:J99"/>
    <mergeCell ref="A100:A101"/>
    <mergeCell ref="B100:B101"/>
    <mergeCell ref="C100:C101"/>
    <mergeCell ref="D100:D101"/>
    <mergeCell ref="E100:E101"/>
    <mergeCell ref="F100:F101"/>
    <mergeCell ref="G100:G101"/>
    <mergeCell ref="H100:H101"/>
    <mergeCell ref="I100:I101"/>
    <mergeCell ref="J100:J101"/>
    <mergeCell ref="A98:A99"/>
    <mergeCell ref="B98:B99"/>
    <mergeCell ref="C98:C99"/>
    <mergeCell ref="D98:D99"/>
    <mergeCell ref="E98:E99"/>
    <mergeCell ref="F98:F99"/>
    <mergeCell ref="G98:G99"/>
    <mergeCell ref="H98:H99"/>
    <mergeCell ref="I98:I99"/>
    <mergeCell ref="J94:J95"/>
    <mergeCell ref="A96:A97"/>
    <mergeCell ref="B96:B97"/>
    <mergeCell ref="C96:C97"/>
    <mergeCell ref="D96:D97"/>
    <mergeCell ref="E96:E97"/>
    <mergeCell ref="F96:F97"/>
    <mergeCell ref="G96:G97"/>
    <mergeCell ref="H96:H97"/>
    <mergeCell ref="I96:I97"/>
    <mergeCell ref="J96:J97"/>
    <mergeCell ref="A94:A95"/>
    <mergeCell ref="B94:B95"/>
    <mergeCell ref="C94:C95"/>
    <mergeCell ref="D94:D95"/>
    <mergeCell ref="E94:E95"/>
    <mergeCell ref="F94:F95"/>
    <mergeCell ref="G94:G95"/>
    <mergeCell ref="H94:H95"/>
    <mergeCell ref="I94:I95"/>
    <mergeCell ref="J90:J91"/>
    <mergeCell ref="A92:A93"/>
    <mergeCell ref="B92:B93"/>
    <mergeCell ref="C92:C93"/>
    <mergeCell ref="D92:D93"/>
    <mergeCell ref="E92:E93"/>
    <mergeCell ref="F92:F93"/>
    <mergeCell ref="G92:G93"/>
    <mergeCell ref="H92:H93"/>
    <mergeCell ref="I92:I93"/>
    <mergeCell ref="J92:J93"/>
    <mergeCell ref="A90:A91"/>
    <mergeCell ref="B90:B91"/>
    <mergeCell ref="C90:C91"/>
    <mergeCell ref="D90:D91"/>
    <mergeCell ref="E90:E91"/>
    <mergeCell ref="F90:F91"/>
    <mergeCell ref="G90:G91"/>
    <mergeCell ref="H90:H91"/>
    <mergeCell ref="I90:I91"/>
    <mergeCell ref="J86:J87"/>
    <mergeCell ref="A88:A89"/>
    <mergeCell ref="B88:B89"/>
    <mergeCell ref="C88:C89"/>
    <mergeCell ref="D88:D89"/>
    <mergeCell ref="E88:E89"/>
    <mergeCell ref="F88:F89"/>
    <mergeCell ref="G88:G89"/>
    <mergeCell ref="H88:H89"/>
    <mergeCell ref="I88:I89"/>
    <mergeCell ref="J88:J89"/>
    <mergeCell ref="A86:A87"/>
    <mergeCell ref="B86:B87"/>
    <mergeCell ref="C86:C87"/>
    <mergeCell ref="D86:D87"/>
    <mergeCell ref="E86:E87"/>
    <mergeCell ref="F86:F87"/>
    <mergeCell ref="G86:G87"/>
    <mergeCell ref="H86:H87"/>
    <mergeCell ref="I86:I87"/>
    <mergeCell ref="J82:J83"/>
    <mergeCell ref="A84:A85"/>
    <mergeCell ref="B84:B85"/>
    <mergeCell ref="C84:C85"/>
    <mergeCell ref="D84:D85"/>
    <mergeCell ref="E84:E85"/>
    <mergeCell ref="F84:F85"/>
    <mergeCell ref="G84:G85"/>
    <mergeCell ref="H84:H85"/>
    <mergeCell ref="I84:I85"/>
    <mergeCell ref="J84:J85"/>
    <mergeCell ref="A82:A83"/>
    <mergeCell ref="B82:B83"/>
    <mergeCell ref="C82:C83"/>
    <mergeCell ref="D82:D83"/>
    <mergeCell ref="E82:E83"/>
    <mergeCell ref="F82:F83"/>
    <mergeCell ref="G82:G83"/>
    <mergeCell ref="H82:H83"/>
    <mergeCell ref="I82:I83"/>
    <mergeCell ref="A43:A46"/>
    <mergeCell ref="B43:B46"/>
    <mergeCell ref="C43:C46"/>
    <mergeCell ref="A14:A17"/>
    <mergeCell ref="J76:J79"/>
    <mergeCell ref="A80:A81"/>
    <mergeCell ref="B80:B81"/>
    <mergeCell ref="C80:C81"/>
    <mergeCell ref="D80:D81"/>
    <mergeCell ref="E80:E81"/>
    <mergeCell ref="F80:F81"/>
    <mergeCell ref="G80:G81"/>
    <mergeCell ref="H80:H81"/>
    <mergeCell ref="I80:I81"/>
    <mergeCell ref="J80:J81"/>
    <mergeCell ref="A76:A79"/>
    <mergeCell ref="B76:B79"/>
    <mergeCell ref="C76:C79"/>
    <mergeCell ref="D76:D79"/>
    <mergeCell ref="E76:E79"/>
    <mergeCell ref="F76:F79"/>
    <mergeCell ref="G76:G79"/>
    <mergeCell ref="H76:H79"/>
    <mergeCell ref="I76:I79"/>
    <mergeCell ref="A32:A35"/>
    <mergeCell ref="J7:J8"/>
    <mergeCell ref="A37:A40"/>
    <mergeCell ref="B37:B40"/>
    <mergeCell ref="B14:B17"/>
    <mergeCell ref="C14:C17"/>
    <mergeCell ref="D14:D17"/>
    <mergeCell ref="E14:E17"/>
    <mergeCell ref="H21:H24"/>
    <mergeCell ref="A18:A20"/>
    <mergeCell ref="C18:C20"/>
    <mergeCell ref="E18:E20"/>
    <mergeCell ref="F18:F20"/>
    <mergeCell ref="J21:J24"/>
    <mergeCell ref="H27:H30"/>
    <mergeCell ref="I27:I30"/>
    <mergeCell ref="A27:A30"/>
    <mergeCell ref="B27:B30"/>
    <mergeCell ref="C27:C30"/>
    <mergeCell ref="D27:D30"/>
    <mergeCell ref="E27:E30"/>
    <mergeCell ref="F27:F30"/>
    <mergeCell ref="G27:G30"/>
    <mergeCell ref="A21:A24"/>
    <mergeCell ref="M2:N2"/>
    <mergeCell ref="A3:N3"/>
    <mergeCell ref="A5:A8"/>
    <mergeCell ref="B5:B8"/>
    <mergeCell ref="C5:C8"/>
    <mergeCell ref="D5:D8"/>
    <mergeCell ref="E5:J5"/>
    <mergeCell ref="K5:N5"/>
    <mergeCell ref="E6:E8"/>
    <mergeCell ref="F6:F8"/>
    <mergeCell ref="G6:J6"/>
    <mergeCell ref="K6:K8"/>
    <mergeCell ref="L6:L8"/>
    <mergeCell ref="M6:M8"/>
    <mergeCell ref="N6:N8"/>
    <mergeCell ref="G7:H7"/>
    <mergeCell ref="I7:I8"/>
    <mergeCell ref="B32:B35"/>
    <mergeCell ref="C32:C35"/>
    <mergeCell ref="E32:E35"/>
    <mergeCell ref="F32:F35"/>
    <mergeCell ref="G32:G35"/>
    <mergeCell ref="F14:F17"/>
    <mergeCell ref="G14:G17"/>
    <mergeCell ref="D32:D35"/>
    <mergeCell ref="B21:B24"/>
    <mergeCell ref="C21:C24"/>
    <mergeCell ref="D21:D24"/>
    <mergeCell ref="E21:E24"/>
    <mergeCell ref="F21:F24"/>
    <mergeCell ref="G21:G24"/>
    <mergeCell ref="D43:D46"/>
    <mergeCell ref="E43:E46"/>
    <mergeCell ref="F43:F46"/>
    <mergeCell ref="D48:D51"/>
    <mergeCell ref="E48:E49"/>
    <mergeCell ref="E50:E51"/>
    <mergeCell ref="F48:F49"/>
    <mergeCell ref="G48:G49"/>
    <mergeCell ref="D37:D40"/>
    <mergeCell ref="G43:G46"/>
    <mergeCell ref="E37:E38"/>
    <mergeCell ref="E39:E40"/>
    <mergeCell ref="N52:N53"/>
    <mergeCell ref="H52:H53"/>
    <mergeCell ref="C58:C59"/>
    <mergeCell ref="B58:B59"/>
    <mergeCell ref="A58:A59"/>
    <mergeCell ref="E58:E59"/>
    <mergeCell ref="F58:F59"/>
    <mergeCell ref="G58:G59"/>
    <mergeCell ref="H58:H59"/>
    <mergeCell ref="I58:I59"/>
    <mergeCell ref="J58:J59"/>
    <mergeCell ref="J54:J57"/>
    <mergeCell ref="D58:D59"/>
    <mergeCell ref="K52:K53"/>
    <mergeCell ref="L52:L53"/>
    <mergeCell ref="M52:M53"/>
    <mergeCell ref="A52:A53"/>
    <mergeCell ref="B52:B53"/>
    <mergeCell ref="I54:I57"/>
    <mergeCell ref="D54:D57"/>
    <mergeCell ref="A54:A57"/>
    <mergeCell ref="C52:C53"/>
    <mergeCell ref="G54:G57"/>
    <mergeCell ref="H54:H57"/>
    <mergeCell ref="B189:N189"/>
    <mergeCell ref="A118:A121"/>
    <mergeCell ref="B118:B121"/>
    <mergeCell ref="C118:C121"/>
    <mergeCell ref="D118:D121"/>
    <mergeCell ref="E118:E121"/>
    <mergeCell ref="F118:F121"/>
    <mergeCell ref="G118:G121"/>
    <mergeCell ref="H118:H121"/>
    <mergeCell ref="I118:I121"/>
    <mergeCell ref="J118:J121"/>
    <mergeCell ref="J18:J20"/>
    <mergeCell ref="J14:J17"/>
    <mergeCell ref="J27:J30"/>
    <mergeCell ref="H32:H35"/>
    <mergeCell ref="I32:I35"/>
    <mergeCell ref="J32:J35"/>
    <mergeCell ref="G18:G20"/>
    <mergeCell ref="H18:H20"/>
    <mergeCell ref="I18:I20"/>
    <mergeCell ref="H14:H17"/>
    <mergeCell ref="I14:I17"/>
    <mergeCell ref="I21:I24"/>
    <mergeCell ref="J48:J49"/>
    <mergeCell ref="F50:F51"/>
    <mergeCell ref="G50:G51"/>
    <mergeCell ref="I50:I51"/>
    <mergeCell ref="J50:J51"/>
    <mergeCell ref="H48:H51"/>
    <mergeCell ref="I48:I49"/>
    <mergeCell ref="H43:H46"/>
    <mergeCell ref="I43:I46"/>
    <mergeCell ref="J43:J46"/>
    <mergeCell ref="A48:A51"/>
    <mergeCell ref="A65:A68"/>
    <mergeCell ref="B65:B68"/>
    <mergeCell ref="C65:C68"/>
    <mergeCell ref="D65:D68"/>
    <mergeCell ref="G65:G68"/>
    <mergeCell ref="H65:H68"/>
    <mergeCell ref="D52:D53"/>
    <mergeCell ref="F54:F57"/>
    <mergeCell ref="E65:E68"/>
    <mergeCell ref="F65:F68"/>
    <mergeCell ref="B54:B57"/>
    <mergeCell ref="C54:C57"/>
    <mergeCell ref="E54:E57"/>
    <mergeCell ref="B48:B51"/>
    <mergeCell ref="C48:C51"/>
    <mergeCell ref="A60:A63"/>
    <mergeCell ref="B60:B63"/>
    <mergeCell ref="C60:C63"/>
    <mergeCell ref="D60:D63"/>
    <mergeCell ref="E60:E63"/>
    <mergeCell ref="F60:F63"/>
    <mergeCell ref="G60:G63"/>
    <mergeCell ref="H60:H63"/>
    <mergeCell ref="J65:J68"/>
    <mergeCell ref="I65:I68"/>
    <mergeCell ref="A69:A70"/>
    <mergeCell ref="B69:B70"/>
    <mergeCell ref="C69:C70"/>
    <mergeCell ref="D69:D70"/>
    <mergeCell ref="E69:E70"/>
    <mergeCell ref="F69:F70"/>
    <mergeCell ref="G69:G70"/>
    <mergeCell ref="H69:H70"/>
    <mergeCell ref="I69:I70"/>
    <mergeCell ref="J69:J70"/>
    <mergeCell ref="A116:A117"/>
    <mergeCell ref="B116:B117"/>
    <mergeCell ref="E116:E117"/>
    <mergeCell ref="F116:F117"/>
    <mergeCell ref="G116:G117"/>
    <mergeCell ref="H116:H117"/>
    <mergeCell ref="I116:I117"/>
    <mergeCell ref="J116:J117"/>
    <mergeCell ref="D116:D117"/>
    <mergeCell ref="C116:C117"/>
    <mergeCell ref="A41:A42"/>
    <mergeCell ref="B41:B42"/>
    <mergeCell ref="C41:C42"/>
    <mergeCell ref="D41:D42"/>
    <mergeCell ref="K41:K42"/>
    <mergeCell ref="L41:L42"/>
    <mergeCell ref="M41:M42"/>
    <mergeCell ref="N41:N42"/>
    <mergeCell ref="F37:F38"/>
    <mergeCell ref="G37:G38"/>
    <mergeCell ref="G39:G40"/>
    <mergeCell ref="H37:H38"/>
    <mergeCell ref="H39:H40"/>
    <mergeCell ref="I37:I38"/>
    <mergeCell ref="I39:I40"/>
    <mergeCell ref="J37:J38"/>
    <mergeCell ref="J39:J40"/>
    <mergeCell ref="F39:F40"/>
    <mergeCell ref="C37:C40"/>
  </mergeCells>
  <phoneticPr fontId="24" type="noConversion"/>
  <pageMargins left="0.25" right="0.25" top="0.75" bottom="0.75" header="0.3" footer="0.3"/>
  <pageSetup paperSize="9" scale="48" fitToHeight="0" orientation="landscape" r:id="rId1"/>
  <ignoredErrors>
    <ignoredError sqref="I119:J121 J25" numberStoredAsText="1"/>
    <ignoredError sqref="M23:N23 M21:N21 M7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R219"/>
  <sheetViews>
    <sheetView zoomScale="70" zoomScaleNormal="70" workbookViewId="0">
      <selection activeCell="I138" sqref="I138:I139"/>
    </sheetView>
  </sheetViews>
  <sheetFormatPr defaultColWidth="8.85546875" defaultRowHeight="15.75" x14ac:dyDescent="0.25"/>
  <cols>
    <col min="1" max="1" width="12.85546875" style="23" customWidth="1"/>
    <col min="2" max="2" width="15.140625" style="23" customWidth="1"/>
    <col min="3" max="3" width="31.28515625" style="23" customWidth="1"/>
    <col min="4" max="4" width="53.85546875" style="23" customWidth="1"/>
    <col min="5" max="5" width="26.140625" style="25" customWidth="1"/>
    <col min="6" max="6" width="11.140625" style="32" customWidth="1"/>
    <col min="7" max="7" width="15.85546875" style="32" customWidth="1"/>
    <col min="8" max="10" width="14.85546875" style="32" customWidth="1"/>
    <col min="11" max="11" width="19.5703125" style="48" customWidth="1"/>
    <col min="12" max="14" width="18.42578125" style="48" customWidth="1"/>
    <col min="15" max="15" width="22.140625" style="133" customWidth="1"/>
    <col min="16" max="16" width="21.7109375" style="131" customWidth="1"/>
    <col min="17" max="17" width="24.140625" style="131" customWidth="1"/>
    <col min="18" max="16384" width="8.85546875" style="23"/>
  </cols>
  <sheetData>
    <row r="2" spans="1:17" ht="48" customHeight="1" x14ac:dyDescent="0.25">
      <c r="M2" s="577" t="s">
        <v>130</v>
      </c>
      <c r="N2" s="578"/>
    </row>
    <row r="3" spans="1:17" ht="15.75" customHeight="1" x14ac:dyDescent="0.25">
      <c r="A3" s="508" t="s">
        <v>129</v>
      </c>
      <c r="B3" s="508"/>
      <c r="C3" s="508"/>
      <c r="D3" s="508"/>
      <c r="E3" s="508"/>
      <c r="F3" s="508"/>
      <c r="G3" s="508"/>
      <c r="H3" s="508"/>
      <c r="I3" s="508"/>
      <c r="J3" s="508"/>
      <c r="K3" s="508"/>
      <c r="L3" s="508"/>
      <c r="M3" s="508"/>
      <c r="N3" s="508"/>
      <c r="O3" s="347"/>
      <c r="P3" s="346"/>
      <c r="Q3" s="346"/>
    </row>
    <row r="4" spans="1:17" ht="15.75" customHeight="1" x14ac:dyDescent="0.25">
      <c r="O4" s="347"/>
      <c r="P4" s="346"/>
      <c r="Q4" s="346"/>
    </row>
    <row r="5" spans="1:17" ht="30" customHeight="1" x14ac:dyDescent="0.25">
      <c r="A5" s="419" t="s">
        <v>91</v>
      </c>
      <c r="B5" s="419" t="s">
        <v>4</v>
      </c>
      <c r="C5" s="421" t="s">
        <v>50</v>
      </c>
      <c r="D5" s="421" t="s">
        <v>89</v>
      </c>
      <c r="E5" s="512" t="s">
        <v>17</v>
      </c>
      <c r="F5" s="513"/>
      <c r="G5" s="513"/>
      <c r="H5" s="513"/>
      <c r="I5" s="514"/>
      <c r="J5" s="515"/>
      <c r="K5" s="579" t="s">
        <v>120</v>
      </c>
      <c r="L5" s="579"/>
      <c r="M5" s="579"/>
      <c r="N5" s="579"/>
      <c r="O5" s="347"/>
      <c r="P5" s="346"/>
      <c r="Q5" s="346"/>
    </row>
    <row r="6" spans="1:17" ht="30" customHeight="1" x14ac:dyDescent="0.25">
      <c r="A6" s="419"/>
      <c r="B6" s="419"/>
      <c r="C6" s="511"/>
      <c r="D6" s="511"/>
      <c r="E6" s="421" t="s">
        <v>18</v>
      </c>
      <c r="F6" s="421" t="s">
        <v>88</v>
      </c>
      <c r="G6" s="512" t="s">
        <v>90</v>
      </c>
      <c r="H6" s="514"/>
      <c r="I6" s="514"/>
      <c r="J6" s="515"/>
      <c r="K6" s="580" t="s">
        <v>161</v>
      </c>
      <c r="L6" s="581" t="s">
        <v>150</v>
      </c>
      <c r="M6" s="581" t="s">
        <v>197</v>
      </c>
      <c r="N6" s="581" t="s">
        <v>357</v>
      </c>
      <c r="O6" s="347"/>
      <c r="P6" s="346"/>
      <c r="Q6" s="346"/>
    </row>
    <row r="7" spans="1:17" ht="30" customHeight="1" x14ac:dyDescent="0.25">
      <c r="A7" s="419"/>
      <c r="B7" s="419"/>
      <c r="C7" s="511"/>
      <c r="D7" s="511"/>
      <c r="E7" s="509"/>
      <c r="F7" s="509"/>
      <c r="G7" s="512" t="s">
        <v>150</v>
      </c>
      <c r="H7" s="515"/>
      <c r="I7" s="421" t="s">
        <v>197</v>
      </c>
      <c r="J7" s="421" t="s">
        <v>357</v>
      </c>
      <c r="K7" s="523"/>
      <c r="L7" s="582"/>
      <c r="M7" s="582"/>
      <c r="N7" s="582"/>
      <c r="O7" s="347"/>
      <c r="P7" s="346"/>
      <c r="Q7" s="346"/>
    </row>
    <row r="8" spans="1:17" ht="42" customHeight="1" x14ac:dyDescent="0.25">
      <c r="A8" s="419"/>
      <c r="B8" s="419"/>
      <c r="C8" s="510"/>
      <c r="D8" s="422"/>
      <c r="E8" s="510"/>
      <c r="F8" s="510"/>
      <c r="G8" s="22"/>
      <c r="H8" s="2" t="s">
        <v>54</v>
      </c>
      <c r="I8" s="583"/>
      <c r="J8" s="583"/>
      <c r="K8" s="523"/>
      <c r="L8" s="582"/>
      <c r="M8" s="582"/>
      <c r="N8" s="582"/>
      <c r="O8" s="347"/>
      <c r="P8" s="346"/>
      <c r="Q8" s="346"/>
    </row>
    <row r="9" spans="1:17" x14ac:dyDescent="0.25">
      <c r="A9" s="26">
        <v>1</v>
      </c>
      <c r="B9" s="26">
        <v>2</v>
      </c>
      <c r="C9" s="26">
        <v>3</v>
      </c>
      <c r="D9" s="26">
        <v>4</v>
      </c>
      <c r="E9" s="26">
        <v>5</v>
      </c>
      <c r="F9" s="22">
        <v>6</v>
      </c>
      <c r="G9" s="22">
        <v>7</v>
      </c>
      <c r="H9" s="22">
        <v>8</v>
      </c>
      <c r="I9" s="22">
        <v>9</v>
      </c>
      <c r="J9" s="22">
        <v>10</v>
      </c>
      <c r="K9" s="80">
        <v>11</v>
      </c>
      <c r="L9" s="80">
        <v>12</v>
      </c>
      <c r="M9" s="80">
        <v>13</v>
      </c>
      <c r="N9" s="80">
        <v>14</v>
      </c>
      <c r="O9" s="347"/>
      <c r="P9" s="346"/>
      <c r="Q9" s="346"/>
    </row>
    <row r="10" spans="1:17" ht="65.25" customHeight="1" x14ac:dyDescent="0.3">
      <c r="A10" s="539" t="s">
        <v>59</v>
      </c>
      <c r="B10" s="539" t="s">
        <v>13</v>
      </c>
      <c r="C10" s="541" t="s">
        <v>13</v>
      </c>
      <c r="D10" s="585" t="s">
        <v>262</v>
      </c>
      <c r="E10" s="169" t="s">
        <v>165</v>
      </c>
      <c r="F10" s="146" t="str">
        <f>F17</f>
        <v>чел.</v>
      </c>
      <c r="G10" s="222">
        <f>G17</f>
        <v>68876</v>
      </c>
      <c r="H10" s="207" t="s">
        <v>13</v>
      </c>
      <c r="I10" s="222">
        <f>I17</f>
        <v>68876</v>
      </c>
      <c r="J10" s="222">
        <f>J17</f>
        <v>68876</v>
      </c>
      <c r="K10" s="230" t="s">
        <v>147</v>
      </c>
      <c r="L10" s="230">
        <f>L11+L12</f>
        <v>5933471.3449599994</v>
      </c>
      <c r="M10" s="230">
        <f>M11+M12</f>
        <v>5873841.46428</v>
      </c>
      <c r="N10" s="230">
        <f>N11+N12</f>
        <v>5869511.7460000003</v>
      </c>
      <c r="O10" s="273"/>
      <c r="P10" s="273"/>
      <c r="Q10" s="273"/>
    </row>
    <row r="11" spans="1:17" ht="102.75" customHeight="1" x14ac:dyDescent="0.3">
      <c r="A11" s="540"/>
      <c r="B11" s="540"/>
      <c r="C11" s="542"/>
      <c r="D11" s="586"/>
      <c r="E11" s="168" t="s">
        <v>492</v>
      </c>
      <c r="F11" s="146" t="s">
        <v>98</v>
      </c>
      <c r="G11" s="207">
        <v>1</v>
      </c>
      <c r="H11" s="256" t="s">
        <v>13</v>
      </c>
      <c r="I11" s="207">
        <v>1</v>
      </c>
      <c r="J11" s="207">
        <v>0</v>
      </c>
      <c r="K11" s="230" t="s">
        <v>148</v>
      </c>
      <c r="L11" s="230">
        <f>L18+L24+L29+L34+L39+L45+L51+L57+L62+L67+L72+L172+L78+L88+L97+L111+L105+L83</f>
        <v>4974642.0381999994</v>
      </c>
      <c r="M11" s="230">
        <f>M18+M24+M29+M34+M39+M45+M51+M57+M62+M67+M72+M172+M78+M88+M97+M111+M83+M105</f>
        <v>4996897.5470000003</v>
      </c>
      <c r="N11" s="230">
        <f>N18+N24+N29+N34+N39+N45+N51+N57+N62+N67+N72+N172+N78+N88+N97+N111</f>
        <v>5026393.91</v>
      </c>
      <c r="O11" s="273"/>
      <c r="P11" s="273"/>
      <c r="Q11" s="273"/>
    </row>
    <row r="12" spans="1:17" ht="118.5" customHeight="1" x14ac:dyDescent="0.3">
      <c r="A12" s="540"/>
      <c r="B12" s="540"/>
      <c r="C12" s="542"/>
      <c r="D12" s="586"/>
      <c r="E12" s="169" t="s">
        <v>306</v>
      </c>
      <c r="F12" s="146" t="s">
        <v>69</v>
      </c>
      <c r="G12" s="246">
        <v>24</v>
      </c>
      <c r="H12" s="207" t="s">
        <v>13</v>
      </c>
      <c r="I12" s="207" t="s">
        <v>140</v>
      </c>
      <c r="J12" s="207" t="s">
        <v>140</v>
      </c>
      <c r="K12" s="230" t="s">
        <v>298</v>
      </c>
      <c r="L12" s="230">
        <f>L19+L25+L30+L35+L46+L52+L58+L63+L68+L73+L173+L40+L79+L89+L98+L112+P80+L84+L106+L158</f>
        <v>958829.30676000006</v>
      </c>
      <c r="M12" s="230">
        <f>M19+M25+M30+M35+M46+M52+M58+M63+M68+M73+M173+M40+M79+M89+M98+M112+M84+M106</f>
        <v>876943.91727999982</v>
      </c>
      <c r="N12" s="230">
        <f>N19+N25+N30+N35+N46+N52+N58+N63+N68+N73+N173+N40+N79+N89+N98+N112</f>
        <v>843117.83600000001</v>
      </c>
      <c r="O12" s="273"/>
      <c r="P12" s="273"/>
      <c r="Q12" s="273"/>
    </row>
    <row r="13" spans="1:17" s="225" customFormat="1" ht="84" customHeight="1" x14ac:dyDescent="0.25">
      <c r="A13" s="540"/>
      <c r="B13" s="540"/>
      <c r="C13" s="542"/>
      <c r="D13" s="586"/>
      <c r="E13" s="174" t="s">
        <v>411</v>
      </c>
      <c r="F13" s="271" t="s">
        <v>69</v>
      </c>
      <c r="G13" s="251">
        <v>34</v>
      </c>
      <c r="H13" s="271" t="s">
        <v>13</v>
      </c>
      <c r="I13" s="271" t="s">
        <v>140</v>
      </c>
      <c r="J13" s="271" t="s">
        <v>140</v>
      </c>
      <c r="K13" s="554" t="s">
        <v>219</v>
      </c>
      <c r="L13" s="555">
        <v>0</v>
      </c>
      <c r="M13" s="555">
        <v>0</v>
      </c>
      <c r="N13" s="555">
        <v>0</v>
      </c>
      <c r="O13" s="273"/>
      <c r="P13" s="273"/>
      <c r="Q13" s="273"/>
    </row>
    <row r="14" spans="1:17" s="225" customFormat="1" ht="144.75" customHeight="1" x14ac:dyDescent="0.25">
      <c r="A14" s="540"/>
      <c r="B14" s="540"/>
      <c r="C14" s="542"/>
      <c r="D14" s="586"/>
      <c r="E14" s="174" t="s">
        <v>546</v>
      </c>
      <c r="F14" s="270" t="s">
        <v>98</v>
      </c>
      <c r="G14" s="416">
        <v>3481</v>
      </c>
      <c r="H14" s="271" t="s">
        <v>13</v>
      </c>
      <c r="I14" s="271" t="s">
        <v>140</v>
      </c>
      <c r="J14" s="271" t="s">
        <v>140</v>
      </c>
      <c r="K14" s="554"/>
      <c r="L14" s="555"/>
      <c r="M14" s="555"/>
      <c r="N14" s="555"/>
      <c r="O14" s="273"/>
      <c r="P14" s="273"/>
      <c r="Q14" s="273"/>
    </row>
    <row r="15" spans="1:17" s="225" customFormat="1" ht="69.75" customHeight="1" x14ac:dyDescent="0.25">
      <c r="A15" s="540"/>
      <c r="B15" s="540"/>
      <c r="C15" s="542"/>
      <c r="D15" s="586"/>
      <c r="E15" s="174" t="s">
        <v>550</v>
      </c>
      <c r="F15" s="305" t="s">
        <v>98</v>
      </c>
      <c r="G15" s="416">
        <v>3765</v>
      </c>
      <c r="H15" s="305" t="s">
        <v>13</v>
      </c>
      <c r="I15" s="305">
        <v>0</v>
      </c>
      <c r="J15" s="305">
        <v>0</v>
      </c>
      <c r="K15" s="554"/>
      <c r="L15" s="555"/>
      <c r="M15" s="555"/>
      <c r="N15" s="555"/>
      <c r="O15" s="273"/>
      <c r="P15" s="273"/>
      <c r="Q15" s="273"/>
    </row>
    <row r="16" spans="1:17" ht="105" customHeight="1" x14ac:dyDescent="0.25">
      <c r="A16" s="584"/>
      <c r="B16" s="584"/>
      <c r="C16" s="564"/>
      <c r="D16" s="587"/>
      <c r="E16" s="174" t="s">
        <v>419</v>
      </c>
      <c r="F16" s="173" t="s">
        <v>98</v>
      </c>
      <c r="G16" s="392">
        <v>20</v>
      </c>
      <c r="H16" s="205" t="s">
        <v>13</v>
      </c>
      <c r="I16" s="205">
        <v>0</v>
      </c>
      <c r="J16" s="205">
        <v>0</v>
      </c>
      <c r="K16" s="554"/>
      <c r="L16" s="555"/>
      <c r="M16" s="555"/>
      <c r="N16" s="555"/>
      <c r="O16" s="347"/>
      <c r="P16" s="347"/>
      <c r="Q16" s="346"/>
    </row>
    <row r="17" spans="1:17" s="35" customFormat="1" ht="25.5" customHeight="1" x14ac:dyDescent="0.25">
      <c r="A17" s="458" t="s">
        <v>59</v>
      </c>
      <c r="B17" s="458"/>
      <c r="C17" s="455" t="s">
        <v>13</v>
      </c>
      <c r="D17" s="475" t="s">
        <v>350</v>
      </c>
      <c r="E17" s="498" t="s">
        <v>165</v>
      </c>
      <c r="F17" s="455" t="s">
        <v>69</v>
      </c>
      <c r="G17" s="488">
        <f>SUM(G21:G21)</f>
        <v>68876</v>
      </c>
      <c r="H17" s="458" t="s">
        <v>85</v>
      </c>
      <c r="I17" s="488">
        <f>I21</f>
        <v>68876</v>
      </c>
      <c r="J17" s="488">
        <f>J21</f>
        <v>68876</v>
      </c>
      <c r="K17" s="231" t="s">
        <v>147</v>
      </c>
      <c r="L17" s="231">
        <f>L18+L19</f>
        <v>4569977.7050000001</v>
      </c>
      <c r="M17" s="231">
        <f t="shared" ref="M17:N17" si="0">M18+M19</f>
        <v>4820167.72</v>
      </c>
      <c r="N17" s="231">
        <f t="shared" si="0"/>
        <v>5027705.1900000004</v>
      </c>
      <c r="O17" s="348"/>
      <c r="P17" s="349"/>
      <c r="Q17" s="349"/>
    </row>
    <row r="18" spans="1:17" s="35" customFormat="1" ht="25.5" customHeight="1" x14ac:dyDescent="0.25">
      <c r="A18" s="459"/>
      <c r="B18" s="459"/>
      <c r="C18" s="456"/>
      <c r="D18" s="476"/>
      <c r="E18" s="499"/>
      <c r="F18" s="456"/>
      <c r="G18" s="489"/>
      <c r="H18" s="459"/>
      <c r="I18" s="489"/>
      <c r="J18" s="489"/>
      <c r="K18" s="231" t="s">
        <v>148</v>
      </c>
      <c r="L18" s="231">
        <f>L21</f>
        <v>3903574.5550000002</v>
      </c>
      <c r="M18" s="231">
        <f t="shared" ref="M18:N18" si="1">M21</f>
        <v>4136886.39</v>
      </c>
      <c r="N18" s="231">
        <f t="shared" si="1"/>
        <v>4336369.54</v>
      </c>
      <c r="O18" s="348"/>
      <c r="P18" s="349"/>
      <c r="Q18" s="349"/>
    </row>
    <row r="19" spans="1:17" s="35" customFormat="1" ht="25.5" customHeight="1" x14ac:dyDescent="0.25">
      <c r="A19" s="459"/>
      <c r="B19" s="459"/>
      <c r="C19" s="456"/>
      <c r="D19" s="476"/>
      <c r="E19" s="499"/>
      <c r="F19" s="456"/>
      <c r="G19" s="489"/>
      <c r="H19" s="459"/>
      <c r="I19" s="489"/>
      <c r="J19" s="489"/>
      <c r="K19" s="231" t="s">
        <v>298</v>
      </c>
      <c r="L19" s="231">
        <f>L22</f>
        <v>666403.15</v>
      </c>
      <c r="M19" s="231">
        <f t="shared" ref="M19" si="2">M22</f>
        <v>683281.33</v>
      </c>
      <c r="N19" s="231">
        <f>N22</f>
        <v>691335.65</v>
      </c>
      <c r="O19" s="348"/>
      <c r="P19" s="349"/>
      <c r="Q19" s="349"/>
    </row>
    <row r="20" spans="1:17" s="35" customFormat="1" ht="25.5" customHeight="1" x14ac:dyDescent="0.25">
      <c r="A20" s="460"/>
      <c r="B20" s="460"/>
      <c r="C20" s="474"/>
      <c r="D20" s="477"/>
      <c r="E20" s="500"/>
      <c r="F20" s="474"/>
      <c r="G20" s="490"/>
      <c r="H20" s="460"/>
      <c r="I20" s="490"/>
      <c r="J20" s="490"/>
      <c r="K20" s="231" t="s">
        <v>219</v>
      </c>
      <c r="L20" s="231">
        <v>0</v>
      </c>
      <c r="M20" s="231">
        <v>0</v>
      </c>
      <c r="N20" s="231">
        <v>0</v>
      </c>
      <c r="O20" s="348"/>
      <c r="P20" s="349"/>
      <c r="Q20" s="349"/>
    </row>
    <row r="21" spans="1:17" s="131" customFormat="1" ht="106.5" customHeight="1" x14ac:dyDescent="0.25">
      <c r="A21" s="565" t="s">
        <v>59</v>
      </c>
      <c r="B21" s="128" t="s">
        <v>244</v>
      </c>
      <c r="C21" s="469" t="s">
        <v>162</v>
      </c>
      <c r="D21" s="121" t="s">
        <v>328</v>
      </c>
      <c r="E21" s="469" t="s">
        <v>170</v>
      </c>
      <c r="F21" s="527" t="s">
        <v>69</v>
      </c>
      <c r="G21" s="485">
        <v>68876</v>
      </c>
      <c r="H21" s="491" t="s">
        <v>292</v>
      </c>
      <c r="I21" s="485">
        <v>68876</v>
      </c>
      <c r="J21" s="485">
        <v>68876</v>
      </c>
      <c r="K21" s="122" t="s">
        <v>148</v>
      </c>
      <c r="L21" s="122">
        <v>3903574.5550000002</v>
      </c>
      <c r="M21" s="129">
        <v>4136886.39</v>
      </c>
      <c r="N21" s="129">
        <v>4336369.54</v>
      </c>
      <c r="O21" s="290"/>
      <c r="P21" s="290"/>
      <c r="Q21" s="290"/>
    </row>
    <row r="22" spans="1:17" s="131" customFormat="1" ht="39.75" customHeight="1" x14ac:dyDescent="0.25">
      <c r="A22" s="566"/>
      <c r="B22" s="128" t="s">
        <v>305</v>
      </c>
      <c r="C22" s="470"/>
      <c r="D22" s="121" t="s">
        <v>346</v>
      </c>
      <c r="E22" s="470"/>
      <c r="F22" s="529"/>
      <c r="G22" s="487"/>
      <c r="H22" s="493"/>
      <c r="I22" s="487"/>
      <c r="J22" s="487"/>
      <c r="K22" s="122" t="s">
        <v>298</v>
      </c>
      <c r="L22" s="122">
        <v>666403.15</v>
      </c>
      <c r="M22" s="129">
        <v>683281.33</v>
      </c>
      <c r="N22" s="129">
        <v>691335.65</v>
      </c>
      <c r="O22" s="290"/>
      <c r="P22" s="290"/>
      <c r="Q22" s="290"/>
    </row>
    <row r="23" spans="1:17" s="25" customFormat="1" ht="28.5" customHeight="1" x14ac:dyDescent="0.25">
      <c r="A23" s="458" t="s">
        <v>59</v>
      </c>
      <c r="B23" s="458" t="s">
        <v>353</v>
      </c>
      <c r="C23" s="455" t="s">
        <v>13</v>
      </c>
      <c r="D23" s="498" t="s">
        <v>166</v>
      </c>
      <c r="E23" s="478" t="s">
        <v>411</v>
      </c>
      <c r="F23" s="455" t="s">
        <v>69</v>
      </c>
      <c r="G23" s="488">
        <v>34</v>
      </c>
      <c r="H23" s="458" t="s">
        <v>85</v>
      </c>
      <c r="I23" s="458" t="s">
        <v>140</v>
      </c>
      <c r="J23" s="458" t="s">
        <v>140</v>
      </c>
      <c r="K23" s="231" t="s">
        <v>147</v>
      </c>
      <c r="L23" s="231">
        <f>L24+L25</f>
        <v>5400</v>
      </c>
      <c r="M23" s="231">
        <f t="shared" ref="M23:N23" si="3">M24+M25</f>
        <v>0</v>
      </c>
      <c r="N23" s="231">
        <f t="shared" si="3"/>
        <v>0</v>
      </c>
      <c r="O23" s="347"/>
      <c r="P23" s="346"/>
      <c r="Q23" s="346"/>
    </row>
    <row r="24" spans="1:17" s="25" customFormat="1" ht="26.25" customHeight="1" x14ac:dyDescent="0.25">
      <c r="A24" s="459"/>
      <c r="B24" s="459"/>
      <c r="C24" s="456"/>
      <c r="D24" s="499"/>
      <c r="E24" s="479"/>
      <c r="F24" s="456"/>
      <c r="G24" s="489"/>
      <c r="H24" s="459"/>
      <c r="I24" s="459"/>
      <c r="J24" s="459"/>
      <c r="K24" s="231" t="s">
        <v>148</v>
      </c>
      <c r="L24" s="231">
        <f>L27</f>
        <v>5400</v>
      </c>
      <c r="M24" s="231">
        <f t="shared" ref="M24:N24" si="4">M27</f>
        <v>0</v>
      </c>
      <c r="N24" s="231">
        <f t="shared" si="4"/>
        <v>0</v>
      </c>
      <c r="O24" s="347"/>
      <c r="P24" s="346"/>
      <c r="Q24" s="346"/>
    </row>
    <row r="25" spans="1:17" s="25" customFormat="1" ht="24" customHeight="1" x14ac:dyDescent="0.25">
      <c r="A25" s="459"/>
      <c r="B25" s="459"/>
      <c r="C25" s="456"/>
      <c r="D25" s="499"/>
      <c r="E25" s="479"/>
      <c r="F25" s="456"/>
      <c r="G25" s="489"/>
      <c r="H25" s="459"/>
      <c r="I25" s="459"/>
      <c r="J25" s="459"/>
      <c r="K25" s="231" t="s">
        <v>298</v>
      </c>
      <c r="L25" s="231">
        <v>0</v>
      </c>
      <c r="M25" s="231">
        <v>0</v>
      </c>
      <c r="N25" s="231">
        <v>0</v>
      </c>
      <c r="O25" s="133"/>
      <c r="P25" s="131"/>
      <c r="Q25" s="131"/>
    </row>
    <row r="26" spans="1:17" s="25" customFormat="1" ht="28.5" customHeight="1" x14ac:dyDescent="0.25">
      <c r="A26" s="460"/>
      <c r="B26" s="460"/>
      <c r="C26" s="474"/>
      <c r="D26" s="500"/>
      <c r="E26" s="480"/>
      <c r="F26" s="474"/>
      <c r="G26" s="490"/>
      <c r="H26" s="460"/>
      <c r="I26" s="460"/>
      <c r="J26" s="460"/>
      <c r="K26" s="231" t="s">
        <v>219</v>
      </c>
      <c r="L26" s="231">
        <v>0</v>
      </c>
      <c r="M26" s="231">
        <v>0</v>
      </c>
      <c r="N26" s="231">
        <v>0</v>
      </c>
      <c r="O26" s="133"/>
      <c r="P26" s="131"/>
      <c r="Q26" s="131"/>
    </row>
    <row r="27" spans="1:17" s="25" customFormat="1" ht="59.45" customHeight="1" x14ac:dyDescent="0.25">
      <c r="A27" s="180" t="s">
        <v>59</v>
      </c>
      <c r="B27" s="180" t="s">
        <v>353</v>
      </c>
      <c r="C27" s="181" t="s">
        <v>162</v>
      </c>
      <c r="D27" s="81" t="s">
        <v>352</v>
      </c>
      <c r="E27" s="82" t="s">
        <v>410</v>
      </c>
      <c r="F27" s="182" t="s">
        <v>69</v>
      </c>
      <c r="G27" s="302">
        <v>34</v>
      </c>
      <c r="H27" s="180" t="s">
        <v>292</v>
      </c>
      <c r="I27" s="185" t="s">
        <v>140</v>
      </c>
      <c r="J27" s="185" t="s">
        <v>140</v>
      </c>
      <c r="K27" s="232" t="s">
        <v>148</v>
      </c>
      <c r="L27" s="122">
        <v>5400</v>
      </c>
      <c r="M27" s="129">
        <v>0</v>
      </c>
      <c r="N27" s="129">
        <v>0</v>
      </c>
      <c r="O27" s="133"/>
      <c r="P27" s="133"/>
      <c r="Q27" s="133"/>
    </row>
    <row r="28" spans="1:17" s="25" customFormat="1" ht="28.5" customHeight="1" x14ac:dyDescent="0.25">
      <c r="A28" s="458" t="s">
        <v>59</v>
      </c>
      <c r="B28" s="458" t="s">
        <v>263</v>
      </c>
      <c r="C28" s="455" t="s">
        <v>13</v>
      </c>
      <c r="D28" s="498" t="s">
        <v>166</v>
      </c>
      <c r="E28" s="478" t="s">
        <v>306</v>
      </c>
      <c r="F28" s="455" t="s">
        <v>69</v>
      </c>
      <c r="G28" s="488">
        <v>24</v>
      </c>
      <c r="H28" s="458" t="s">
        <v>85</v>
      </c>
      <c r="I28" s="458" t="s">
        <v>140</v>
      </c>
      <c r="J28" s="458" t="s">
        <v>140</v>
      </c>
      <c r="K28" s="231" t="s">
        <v>147</v>
      </c>
      <c r="L28" s="231">
        <f>L32</f>
        <v>1491.6</v>
      </c>
      <c r="M28" s="231">
        <v>0</v>
      </c>
      <c r="N28" s="231">
        <v>0</v>
      </c>
      <c r="O28" s="133"/>
      <c r="P28" s="131"/>
      <c r="Q28" s="131"/>
    </row>
    <row r="29" spans="1:17" s="25" customFormat="1" ht="26.25" customHeight="1" x14ac:dyDescent="0.25">
      <c r="A29" s="459"/>
      <c r="B29" s="459"/>
      <c r="C29" s="456"/>
      <c r="D29" s="499"/>
      <c r="E29" s="479"/>
      <c r="F29" s="456"/>
      <c r="G29" s="489"/>
      <c r="H29" s="459"/>
      <c r="I29" s="459"/>
      <c r="J29" s="459"/>
      <c r="K29" s="231" t="s">
        <v>148</v>
      </c>
      <c r="L29" s="231">
        <f>L32</f>
        <v>1491.6</v>
      </c>
      <c r="M29" s="231">
        <v>0</v>
      </c>
      <c r="N29" s="231">
        <v>0</v>
      </c>
      <c r="O29" s="133"/>
      <c r="P29" s="131"/>
      <c r="Q29" s="131"/>
    </row>
    <row r="30" spans="1:17" s="25" customFormat="1" ht="24" customHeight="1" x14ac:dyDescent="0.25">
      <c r="A30" s="459"/>
      <c r="B30" s="459"/>
      <c r="C30" s="456"/>
      <c r="D30" s="499"/>
      <c r="E30" s="479"/>
      <c r="F30" s="456"/>
      <c r="G30" s="489"/>
      <c r="H30" s="459"/>
      <c r="I30" s="459"/>
      <c r="J30" s="459"/>
      <c r="K30" s="231" t="s">
        <v>298</v>
      </c>
      <c r="L30" s="231">
        <v>0</v>
      </c>
      <c r="M30" s="231">
        <v>0</v>
      </c>
      <c r="N30" s="231">
        <v>0</v>
      </c>
      <c r="O30" s="133"/>
      <c r="P30" s="131"/>
      <c r="Q30" s="131"/>
    </row>
    <row r="31" spans="1:17" s="25" customFormat="1" ht="28.5" customHeight="1" x14ac:dyDescent="0.25">
      <c r="A31" s="460"/>
      <c r="B31" s="460"/>
      <c r="C31" s="474"/>
      <c r="D31" s="500"/>
      <c r="E31" s="480"/>
      <c r="F31" s="474"/>
      <c r="G31" s="490"/>
      <c r="H31" s="460"/>
      <c r="I31" s="460"/>
      <c r="J31" s="460"/>
      <c r="K31" s="231" t="s">
        <v>219</v>
      </c>
      <c r="L31" s="231">
        <v>0</v>
      </c>
      <c r="M31" s="231">
        <v>0</v>
      </c>
      <c r="N31" s="231">
        <v>0</v>
      </c>
      <c r="O31" s="133"/>
      <c r="P31" s="131"/>
      <c r="Q31" s="131"/>
    </row>
    <row r="32" spans="1:17" s="25" customFormat="1" ht="43.5" customHeight="1" x14ac:dyDescent="0.25">
      <c r="A32" s="50" t="s">
        <v>59</v>
      </c>
      <c r="B32" s="50" t="s">
        <v>263</v>
      </c>
      <c r="C32" s="33" t="s">
        <v>162</v>
      </c>
      <c r="D32" s="81" t="s">
        <v>178</v>
      </c>
      <c r="E32" s="82" t="s">
        <v>179</v>
      </c>
      <c r="F32" s="43" t="s">
        <v>69</v>
      </c>
      <c r="G32" s="204">
        <v>24</v>
      </c>
      <c r="H32" s="50" t="s">
        <v>292</v>
      </c>
      <c r="I32" s="50" t="s">
        <v>140</v>
      </c>
      <c r="J32" s="50" t="s">
        <v>140</v>
      </c>
      <c r="K32" s="232" t="s">
        <v>148</v>
      </c>
      <c r="L32" s="122">
        <v>1491.6</v>
      </c>
      <c r="M32" s="129">
        <v>0</v>
      </c>
      <c r="N32" s="129">
        <v>0</v>
      </c>
      <c r="O32" s="133"/>
      <c r="P32" s="133"/>
      <c r="Q32" s="133"/>
    </row>
    <row r="33" spans="1:18" s="25" customFormat="1" ht="22.5" customHeight="1" x14ac:dyDescent="0.25">
      <c r="A33" s="458" t="s">
        <v>59</v>
      </c>
      <c r="B33" s="458" t="s">
        <v>264</v>
      </c>
      <c r="C33" s="455" t="s">
        <v>13</v>
      </c>
      <c r="D33" s="498" t="s">
        <v>169</v>
      </c>
      <c r="E33" s="478" t="s">
        <v>136</v>
      </c>
      <c r="F33" s="455" t="s">
        <v>69</v>
      </c>
      <c r="G33" s="488">
        <f>G37</f>
        <v>2142</v>
      </c>
      <c r="H33" s="458" t="s">
        <v>85</v>
      </c>
      <c r="I33" s="488">
        <f>I37</f>
        <v>2142</v>
      </c>
      <c r="J33" s="488">
        <f>J37</f>
        <v>2142</v>
      </c>
      <c r="K33" s="231" t="s">
        <v>147</v>
      </c>
      <c r="L33" s="231">
        <f>L34+L35</f>
        <v>193971.98</v>
      </c>
      <c r="M33" s="231">
        <f t="shared" ref="M33:N33" si="5">M34+M35</f>
        <v>197877.98</v>
      </c>
      <c r="N33" s="231">
        <f t="shared" si="5"/>
        <v>201940.22</v>
      </c>
      <c r="O33" s="133"/>
      <c r="P33" s="133"/>
      <c r="Q33" s="133"/>
    </row>
    <row r="34" spans="1:18" s="25" customFormat="1" ht="24.75" customHeight="1" x14ac:dyDescent="0.25">
      <c r="A34" s="459"/>
      <c r="B34" s="459"/>
      <c r="C34" s="456"/>
      <c r="D34" s="499"/>
      <c r="E34" s="479"/>
      <c r="F34" s="456"/>
      <c r="G34" s="489"/>
      <c r="H34" s="459"/>
      <c r="I34" s="489"/>
      <c r="J34" s="489"/>
      <c r="K34" s="231" t="s">
        <v>148</v>
      </c>
      <c r="L34" s="231">
        <f>L37</f>
        <v>193971.98</v>
      </c>
      <c r="M34" s="231">
        <f t="shared" ref="M34:N34" si="6">M37</f>
        <v>197877.98</v>
      </c>
      <c r="N34" s="231">
        <f t="shared" si="6"/>
        <v>201940.22</v>
      </c>
      <c r="O34" s="133"/>
      <c r="P34" s="131"/>
      <c r="Q34" s="131"/>
    </row>
    <row r="35" spans="1:18" s="25" customFormat="1" ht="24.75" customHeight="1" x14ac:dyDescent="0.25">
      <c r="A35" s="459"/>
      <c r="B35" s="459"/>
      <c r="C35" s="456"/>
      <c r="D35" s="499"/>
      <c r="E35" s="479"/>
      <c r="F35" s="456"/>
      <c r="G35" s="489"/>
      <c r="H35" s="459"/>
      <c r="I35" s="489"/>
      <c r="J35" s="489"/>
      <c r="K35" s="231" t="s">
        <v>298</v>
      </c>
      <c r="L35" s="231">
        <v>0</v>
      </c>
      <c r="M35" s="231">
        <v>0</v>
      </c>
      <c r="N35" s="231">
        <v>0</v>
      </c>
      <c r="O35" s="133"/>
      <c r="P35" s="131"/>
      <c r="Q35" s="131"/>
    </row>
    <row r="36" spans="1:18" s="25" customFormat="1" ht="23.25" customHeight="1" x14ac:dyDescent="0.25">
      <c r="A36" s="460"/>
      <c r="B36" s="460"/>
      <c r="C36" s="474"/>
      <c r="D36" s="500"/>
      <c r="E36" s="480"/>
      <c r="F36" s="474"/>
      <c r="G36" s="490"/>
      <c r="H36" s="460"/>
      <c r="I36" s="490"/>
      <c r="J36" s="490"/>
      <c r="K36" s="231" t="s">
        <v>219</v>
      </c>
      <c r="L36" s="231">
        <v>0</v>
      </c>
      <c r="M36" s="231">
        <v>0</v>
      </c>
      <c r="N36" s="231">
        <v>0</v>
      </c>
      <c r="O36" s="133"/>
      <c r="P36" s="131"/>
      <c r="Q36" s="131"/>
    </row>
    <row r="37" spans="1:18" s="25" customFormat="1" ht="54.75" customHeight="1" x14ac:dyDescent="0.25">
      <c r="A37" s="28" t="s">
        <v>59</v>
      </c>
      <c r="B37" s="28" t="s">
        <v>264</v>
      </c>
      <c r="C37" s="34" t="s">
        <v>162</v>
      </c>
      <c r="D37" s="127" t="s">
        <v>299</v>
      </c>
      <c r="E37" s="27" t="s">
        <v>133</v>
      </c>
      <c r="F37" s="22" t="s">
        <v>69</v>
      </c>
      <c r="G37" s="211">
        <v>2142</v>
      </c>
      <c r="H37" s="201" t="s">
        <v>292</v>
      </c>
      <c r="I37" s="211">
        <v>2142</v>
      </c>
      <c r="J37" s="211">
        <v>2142</v>
      </c>
      <c r="K37" s="232" t="s">
        <v>148</v>
      </c>
      <c r="L37" s="382">
        <v>193971.98</v>
      </c>
      <c r="M37" s="129">
        <v>197877.98</v>
      </c>
      <c r="N37" s="129">
        <v>201940.22</v>
      </c>
      <c r="O37" s="133"/>
      <c r="P37" s="133"/>
      <c r="Q37" s="133"/>
      <c r="R37" s="227"/>
    </row>
    <row r="38" spans="1:18" s="35" customFormat="1" ht="49.5" customHeight="1" x14ac:dyDescent="0.25">
      <c r="A38" s="458" t="s">
        <v>59</v>
      </c>
      <c r="B38" s="175" t="s">
        <v>300</v>
      </c>
      <c r="C38" s="455" t="s">
        <v>13</v>
      </c>
      <c r="D38" s="475" t="s">
        <v>167</v>
      </c>
      <c r="E38" s="498" t="s">
        <v>134</v>
      </c>
      <c r="F38" s="455" t="s">
        <v>69</v>
      </c>
      <c r="G38" s="488">
        <f>SUM(G42:G42)</f>
        <v>28914</v>
      </c>
      <c r="H38" s="481" t="s">
        <v>85</v>
      </c>
      <c r="I38" s="488">
        <f>I42</f>
        <v>28914</v>
      </c>
      <c r="J38" s="488">
        <f>J42</f>
        <v>28914</v>
      </c>
      <c r="K38" s="231" t="s">
        <v>147</v>
      </c>
      <c r="L38" s="231">
        <f>L39+L40</f>
        <v>429778.054</v>
      </c>
      <c r="M38" s="231">
        <f t="shared" ref="M38:N38" si="7">M39+M40</f>
        <v>426620.21</v>
      </c>
      <c r="N38" s="231">
        <f t="shared" si="7"/>
        <v>417076.43599999999</v>
      </c>
      <c r="O38" s="133"/>
      <c r="P38" s="133"/>
      <c r="Q38" s="133"/>
    </row>
    <row r="39" spans="1:18" s="35" customFormat="1" ht="49.5" customHeight="1" x14ac:dyDescent="0.25">
      <c r="A39" s="459"/>
      <c r="B39" s="176"/>
      <c r="C39" s="456"/>
      <c r="D39" s="476"/>
      <c r="E39" s="499"/>
      <c r="F39" s="456"/>
      <c r="G39" s="489"/>
      <c r="H39" s="481"/>
      <c r="I39" s="489"/>
      <c r="J39" s="489"/>
      <c r="K39" s="231" t="s">
        <v>148</v>
      </c>
      <c r="L39" s="231">
        <f>L42</f>
        <v>429348.27399999998</v>
      </c>
      <c r="M39" s="231">
        <f t="shared" ref="M39:N39" si="8">M42</f>
        <v>426193.59</v>
      </c>
      <c r="N39" s="231">
        <f t="shared" si="8"/>
        <v>416659.36</v>
      </c>
      <c r="O39" s="133"/>
      <c r="P39" s="199"/>
      <c r="Q39" s="199"/>
    </row>
    <row r="40" spans="1:18" s="35" customFormat="1" ht="49.5" customHeight="1" x14ac:dyDescent="0.25">
      <c r="A40" s="459"/>
      <c r="B40" s="176"/>
      <c r="C40" s="456"/>
      <c r="D40" s="476"/>
      <c r="E40" s="499"/>
      <c r="F40" s="456"/>
      <c r="G40" s="489"/>
      <c r="H40" s="481"/>
      <c r="I40" s="489"/>
      <c r="J40" s="489"/>
      <c r="K40" s="231" t="s">
        <v>298</v>
      </c>
      <c r="L40" s="231">
        <f>L43</f>
        <v>429.78</v>
      </c>
      <c r="M40" s="231">
        <f t="shared" ref="M40:N40" si="9">M43</f>
        <v>426.62</v>
      </c>
      <c r="N40" s="231">
        <f t="shared" si="9"/>
        <v>417.07600000000002</v>
      </c>
      <c r="O40" s="198"/>
      <c r="P40" s="199"/>
      <c r="Q40" s="199"/>
    </row>
    <row r="41" spans="1:18" s="35" customFormat="1" ht="49.5" customHeight="1" x14ac:dyDescent="0.25">
      <c r="A41" s="460"/>
      <c r="B41" s="177"/>
      <c r="C41" s="474"/>
      <c r="D41" s="477"/>
      <c r="E41" s="500"/>
      <c r="F41" s="474"/>
      <c r="G41" s="490"/>
      <c r="H41" s="481"/>
      <c r="I41" s="490"/>
      <c r="J41" s="490"/>
      <c r="K41" s="231" t="s">
        <v>219</v>
      </c>
      <c r="L41" s="231">
        <v>0</v>
      </c>
      <c r="M41" s="231">
        <v>0</v>
      </c>
      <c r="N41" s="231">
        <v>0</v>
      </c>
      <c r="O41" s="198"/>
      <c r="P41" s="199"/>
      <c r="Q41" s="199"/>
    </row>
    <row r="42" spans="1:18" s="35" customFormat="1" ht="23.25" customHeight="1" x14ac:dyDescent="0.25">
      <c r="A42" s="444" t="s">
        <v>59</v>
      </c>
      <c r="B42" s="444" t="s">
        <v>266</v>
      </c>
      <c r="C42" s="446" t="s">
        <v>162</v>
      </c>
      <c r="D42" s="469" t="s">
        <v>265</v>
      </c>
      <c r="E42" s="446" t="s">
        <v>107</v>
      </c>
      <c r="F42" s="504" t="s">
        <v>69</v>
      </c>
      <c r="G42" s="567">
        <v>28914</v>
      </c>
      <c r="H42" s="444" t="s">
        <v>292</v>
      </c>
      <c r="I42" s="485">
        <v>28914</v>
      </c>
      <c r="J42" s="485">
        <v>28914</v>
      </c>
      <c r="K42" s="232" t="s">
        <v>148</v>
      </c>
      <c r="L42" s="122">
        <v>429348.27399999998</v>
      </c>
      <c r="M42" s="129">
        <v>426193.59</v>
      </c>
      <c r="N42" s="129">
        <v>416659.36</v>
      </c>
      <c r="O42" s="133"/>
      <c r="P42" s="133"/>
      <c r="Q42" s="133"/>
    </row>
    <row r="43" spans="1:18" s="35" customFormat="1" ht="22.5" customHeight="1" x14ac:dyDescent="0.25">
      <c r="A43" s="445"/>
      <c r="B43" s="445"/>
      <c r="C43" s="447"/>
      <c r="D43" s="470"/>
      <c r="E43" s="447"/>
      <c r="F43" s="505"/>
      <c r="G43" s="568"/>
      <c r="H43" s="445"/>
      <c r="I43" s="487"/>
      <c r="J43" s="487"/>
      <c r="K43" s="232" t="s">
        <v>298</v>
      </c>
      <c r="L43" s="122">
        <v>429.78</v>
      </c>
      <c r="M43" s="129">
        <v>426.62</v>
      </c>
      <c r="N43" s="129">
        <v>417.07600000000002</v>
      </c>
      <c r="O43" s="133"/>
      <c r="P43" s="133"/>
      <c r="Q43" s="133"/>
    </row>
    <row r="44" spans="1:18" s="35" customFormat="1" ht="51" customHeight="1" x14ac:dyDescent="0.3">
      <c r="A44" s="458" t="s">
        <v>59</v>
      </c>
      <c r="B44" s="124" t="s">
        <v>267</v>
      </c>
      <c r="C44" s="455" t="s">
        <v>13</v>
      </c>
      <c r="D44" s="475" t="s">
        <v>167</v>
      </c>
      <c r="E44" s="498" t="s">
        <v>135</v>
      </c>
      <c r="F44" s="455" t="s">
        <v>69</v>
      </c>
      <c r="G44" s="488">
        <f>SUM(G48:G48)</f>
        <v>1044</v>
      </c>
      <c r="H44" s="574" t="s">
        <v>85</v>
      </c>
      <c r="I44" s="488">
        <f>I48</f>
        <v>1044</v>
      </c>
      <c r="J44" s="488">
        <f>J48</f>
        <v>1044</v>
      </c>
      <c r="K44" s="231" t="s">
        <v>147</v>
      </c>
      <c r="L44" s="83">
        <f>L45+L46</f>
        <v>17417.173999999999</v>
      </c>
      <c r="M44" s="83">
        <f>M45+M46</f>
        <v>19365.886999999999</v>
      </c>
      <c r="N44" s="83">
        <f>N45+N46</f>
        <v>22155.37</v>
      </c>
      <c r="O44" s="133"/>
      <c r="P44" s="133"/>
      <c r="Q44" s="133"/>
    </row>
    <row r="45" spans="1:18" s="35" customFormat="1" ht="51" customHeight="1" x14ac:dyDescent="0.3">
      <c r="A45" s="459"/>
      <c r="B45" s="125"/>
      <c r="C45" s="456"/>
      <c r="D45" s="476"/>
      <c r="E45" s="499"/>
      <c r="F45" s="456"/>
      <c r="G45" s="489"/>
      <c r="H45" s="574"/>
      <c r="I45" s="489"/>
      <c r="J45" s="489"/>
      <c r="K45" s="231" t="s">
        <v>148</v>
      </c>
      <c r="L45" s="83">
        <f>L48</f>
        <v>17399.754000000001</v>
      </c>
      <c r="M45" s="83">
        <f t="shared" ref="M45:N45" si="10">M48</f>
        <v>19346.517</v>
      </c>
      <c r="N45" s="83">
        <f t="shared" si="10"/>
        <v>22133.21</v>
      </c>
      <c r="O45" s="133"/>
      <c r="P45" s="199"/>
      <c r="Q45" s="199"/>
    </row>
    <row r="46" spans="1:18" s="35" customFormat="1" ht="51" customHeight="1" x14ac:dyDescent="0.3">
      <c r="A46" s="459"/>
      <c r="B46" s="125"/>
      <c r="C46" s="456"/>
      <c r="D46" s="476"/>
      <c r="E46" s="499"/>
      <c r="F46" s="456"/>
      <c r="G46" s="489"/>
      <c r="H46" s="574"/>
      <c r="I46" s="489"/>
      <c r="J46" s="489"/>
      <c r="K46" s="231" t="s">
        <v>298</v>
      </c>
      <c r="L46" s="83">
        <f>L49</f>
        <v>17.420000000000002</v>
      </c>
      <c r="M46" s="83">
        <f t="shared" ref="M46:N46" si="11">M49</f>
        <v>19.37</v>
      </c>
      <c r="N46" s="83">
        <f t="shared" si="11"/>
        <v>22.16</v>
      </c>
      <c r="O46" s="198"/>
      <c r="P46" s="199"/>
      <c r="Q46" s="199"/>
    </row>
    <row r="47" spans="1:18" s="35" customFormat="1" ht="51" customHeight="1" x14ac:dyDescent="0.3">
      <c r="A47" s="460"/>
      <c r="B47" s="126"/>
      <c r="C47" s="474"/>
      <c r="D47" s="477"/>
      <c r="E47" s="500"/>
      <c r="F47" s="474"/>
      <c r="G47" s="490"/>
      <c r="H47" s="574"/>
      <c r="I47" s="490"/>
      <c r="J47" s="490"/>
      <c r="K47" s="231" t="s">
        <v>219</v>
      </c>
      <c r="L47" s="83">
        <v>0</v>
      </c>
      <c r="M47" s="83">
        <v>0</v>
      </c>
      <c r="N47" s="83">
        <v>0</v>
      </c>
      <c r="O47" s="198"/>
      <c r="P47" s="199"/>
      <c r="Q47" s="199"/>
    </row>
    <row r="48" spans="1:18" s="25" customFormat="1" ht="27" customHeight="1" x14ac:dyDescent="0.25">
      <c r="A48" s="444" t="s">
        <v>59</v>
      </c>
      <c r="B48" s="444" t="s">
        <v>267</v>
      </c>
      <c r="C48" s="446" t="s">
        <v>162</v>
      </c>
      <c r="D48" s="469" t="s">
        <v>268</v>
      </c>
      <c r="E48" s="446" t="s">
        <v>168</v>
      </c>
      <c r="F48" s="504" t="s">
        <v>69</v>
      </c>
      <c r="G48" s="567">
        <v>1044</v>
      </c>
      <c r="H48" s="444" t="s">
        <v>292</v>
      </c>
      <c r="I48" s="485">
        <v>1044</v>
      </c>
      <c r="J48" s="485">
        <v>1044</v>
      </c>
      <c r="K48" s="232" t="s">
        <v>148</v>
      </c>
      <c r="L48" s="122">
        <v>17399.754000000001</v>
      </c>
      <c r="M48" s="129">
        <v>19346.517</v>
      </c>
      <c r="N48" s="129">
        <v>22133.21</v>
      </c>
      <c r="O48" s="133"/>
      <c r="P48" s="133"/>
      <c r="Q48" s="133"/>
    </row>
    <row r="49" spans="1:17" s="25" customFormat="1" ht="30" customHeight="1" x14ac:dyDescent="0.25">
      <c r="A49" s="445"/>
      <c r="B49" s="445"/>
      <c r="C49" s="447"/>
      <c r="D49" s="470"/>
      <c r="E49" s="447"/>
      <c r="F49" s="505"/>
      <c r="G49" s="568"/>
      <c r="H49" s="445"/>
      <c r="I49" s="487"/>
      <c r="J49" s="487"/>
      <c r="K49" s="232" t="s">
        <v>298</v>
      </c>
      <c r="L49" s="122">
        <v>17.420000000000002</v>
      </c>
      <c r="M49" s="129">
        <v>19.37</v>
      </c>
      <c r="N49" s="129">
        <v>22.16</v>
      </c>
      <c r="O49" s="133"/>
      <c r="P49" s="133"/>
      <c r="Q49" s="133"/>
    </row>
    <row r="50" spans="1:17" ht="28.5" customHeight="1" x14ac:dyDescent="0.25">
      <c r="A50" s="458" t="s">
        <v>59</v>
      </c>
      <c r="B50" s="458" t="s">
        <v>269</v>
      </c>
      <c r="C50" s="455" t="s">
        <v>13</v>
      </c>
      <c r="D50" s="498" t="s">
        <v>288</v>
      </c>
      <c r="E50" s="498" t="s">
        <v>290</v>
      </c>
      <c r="F50" s="455" t="s">
        <v>69</v>
      </c>
      <c r="G50" s="488">
        <f>G54</f>
        <v>1834</v>
      </c>
      <c r="H50" s="458" t="s">
        <v>85</v>
      </c>
      <c r="I50" s="488">
        <v>1834</v>
      </c>
      <c r="J50" s="488">
        <v>1834</v>
      </c>
      <c r="K50" s="231" t="s">
        <v>147</v>
      </c>
      <c r="L50" s="231">
        <f>L54+L55</f>
        <v>40962.792999999998</v>
      </c>
      <c r="M50" s="231">
        <f t="shared" ref="M50:N50" si="12">M54+M55</f>
        <v>45222.39</v>
      </c>
      <c r="N50" s="231">
        <f t="shared" si="12"/>
        <v>49340.92</v>
      </c>
      <c r="P50" s="133"/>
      <c r="Q50" s="133"/>
    </row>
    <row r="51" spans="1:17" ht="28.5" customHeight="1" x14ac:dyDescent="0.25">
      <c r="A51" s="459"/>
      <c r="B51" s="459"/>
      <c r="C51" s="456"/>
      <c r="D51" s="499"/>
      <c r="E51" s="499"/>
      <c r="F51" s="456"/>
      <c r="G51" s="489"/>
      <c r="H51" s="459"/>
      <c r="I51" s="489"/>
      <c r="J51" s="489"/>
      <c r="K51" s="231" t="s">
        <v>148</v>
      </c>
      <c r="L51" s="231">
        <f>L54</f>
        <v>40921.832999999999</v>
      </c>
      <c r="M51" s="231">
        <f t="shared" ref="M51:N51" si="13">M54</f>
        <v>45177.17</v>
      </c>
      <c r="N51" s="231">
        <f t="shared" si="13"/>
        <v>49291.58</v>
      </c>
    </row>
    <row r="52" spans="1:17" ht="28.5" customHeight="1" x14ac:dyDescent="0.25">
      <c r="A52" s="459"/>
      <c r="B52" s="459"/>
      <c r="C52" s="456"/>
      <c r="D52" s="499"/>
      <c r="E52" s="499"/>
      <c r="F52" s="456"/>
      <c r="G52" s="489"/>
      <c r="H52" s="459"/>
      <c r="I52" s="489"/>
      <c r="J52" s="489"/>
      <c r="K52" s="231" t="s">
        <v>298</v>
      </c>
      <c r="L52" s="231">
        <f>L55</f>
        <v>40.96</v>
      </c>
      <c r="M52" s="231">
        <f t="shared" ref="M52:N52" si="14">M55</f>
        <v>45.22</v>
      </c>
      <c r="N52" s="231">
        <f t="shared" si="14"/>
        <v>49.34</v>
      </c>
    </row>
    <row r="53" spans="1:17" ht="28.5" customHeight="1" x14ac:dyDescent="0.25">
      <c r="A53" s="460"/>
      <c r="B53" s="460"/>
      <c r="C53" s="474"/>
      <c r="D53" s="500"/>
      <c r="E53" s="500"/>
      <c r="F53" s="474"/>
      <c r="G53" s="490"/>
      <c r="H53" s="460"/>
      <c r="I53" s="490"/>
      <c r="J53" s="490"/>
      <c r="K53" s="231" t="s">
        <v>219</v>
      </c>
      <c r="L53" s="231">
        <v>0</v>
      </c>
      <c r="M53" s="231">
        <v>0</v>
      </c>
      <c r="N53" s="231">
        <v>0</v>
      </c>
    </row>
    <row r="54" spans="1:17" s="35" customFormat="1" ht="23.25" customHeight="1" x14ac:dyDescent="0.25">
      <c r="A54" s="444" t="s">
        <v>59</v>
      </c>
      <c r="B54" s="444" t="s">
        <v>269</v>
      </c>
      <c r="C54" s="446" t="s">
        <v>162</v>
      </c>
      <c r="D54" s="446" t="s">
        <v>289</v>
      </c>
      <c r="E54" s="446" t="s">
        <v>107</v>
      </c>
      <c r="F54" s="504" t="s">
        <v>69</v>
      </c>
      <c r="G54" s="567">
        <v>1834</v>
      </c>
      <c r="H54" s="444" t="s">
        <v>292</v>
      </c>
      <c r="I54" s="567">
        <v>1834</v>
      </c>
      <c r="J54" s="567">
        <v>1834</v>
      </c>
      <c r="K54" s="232" t="s">
        <v>148</v>
      </c>
      <c r="L54" s="122">
        <v>40921.832999999999</v>
      </c>
      <c r="M54" s="129">
        <v>45177.17</v>
      </c>
      <c r="N54" s="129">
        <v>49291.58</v>
      </c>
      <c r="O54" s="133"/>
      <c r="P54" s="133"/>
      <c r="Q54" s="133"/>
    </row>
    <row r="55" spans="1:17" s="35" customFormat="1" ht="22.5" customHeight="1" x14ac:dyDescent="0.25">
      <c r="A55" s="445"/>
      <c r="B55" s="445"/>
      <c r="C55" s="447"/>
      <c r="D55" s="447"/>
      <c r="E55" s="447"/>
      <c r="F55" s="505"/>
      <c r="G55" s="568"/>
      <c r="H55" s="445"/>
      <c r="I55" s="568"/>
      <c r="J55" s="568"/>
      <c r="K55" s="232" t="s">
        <v>298</v>
      </c>
      <c r="L55" s="122">
        <v>40.96</v>
      </c>
      <c r="M55" s="129">
        <v>45.22</v>
      </c>
      <c r="N55" s="129">
        <v>49.34</v>
      </c>
      <c r="O55" s="133"/>
      <c r="P55" s="133"/>
      <c r="Q55" s="133"/>
    </row>
    <row r="56" spans="1:17" s="25" customFormat="1" ht="37.5" customHeight="1" x14ac:dyDescent="0.25">
      <c r="A56" s="458" t="s">
        <v>59</v>
      </c>
      <c r="B56" s="458" t="s">
        <v>271</v>
      </c>
      <c r="C56" s="455" t="s">
        <v>13</v>
      </c>
      <c r="D56" s="498" t="s">
        <v>270</v>
      </c>
      <c r="E56" s="478" t="s">
        <v>546</v>
      </c>
      <c r="F56" s="455" t="s">
        <v>98</v>
      </c>
      <c r="G56" s="488">
        <v>3481</v>
      </c>
      <c r="H56" s="569" t="s">
        <v>85</v>
      </c>
      <c r="I56" s="488">
        <v>0</v>
      </c>
      <c r="J56" s="488">
        <v>0</v>
      </c>
      <c r="K56" s="231" t="s">
        <v>147</v>
      </c>
      <c r="L56" s="231">
        <f>L60</f>
        <v>49322.19</v>
      </c>
      <c r="M56" s="231">
        <f t="shared" ref="M56:N56" si="15">M60</f>
        <v>0</v>
      </c>
      <c r="N56" s="231">
        <f t="shared" si="15"/>
        <v>0</v>
      </c>
      <c r="O56" s="133"/>
      <c r="P56" s="133"/>
      <c r="Q56" s="133"/>
    </row>
    <row r="57" spans="1:17" s="25" customFormat="1" ht="37.5" customHeight="1" x14ac:dyDescent="0.25">
      <c r="A57" s="459"/>
      <c r="B57" s="459"/>
      <c r="C57" s="456"/>
      <c r="D57" s="499"/>
      <c r="E57" s="479"/>
      <c r="F57" s="456"/>
      <c r="G57" s="489"/>
      <c r="H57" s="570"/>
      <c r="I57" s="489"/>
      <c r="J57" s="489"/>
      <c r="K57" s="231" t="s">
        <v>148</v>
      </c>
      <c r="L57" s="231">
        <f>L60</f>
        <v>49322.19</v>
      </c>
      <c r="M57" s="231">
        <f t="shared" ref="M57:N57" si="16">M60</f>
        <v>0</v>
      </c>
      <c r="N57" s="231">
        <f t="shared" si="16"/>
        <v>0</v>
      </c>
      <c r="O57" s="133"/>
      <c r="P57" s="131"/>
      <c r="Q57" s="131"/>
    </row>
    <row r="58" spans="1:17" s="25" customFormat="1" ht="37.5" customHeight="1" x14ac:dyDescent="0.25">
      <c r="A58" s="459"/>
      <c r="B58" s="459"/>
      <c r="C58" s="456"/>
      <c r="D58" s="499"/>
      <c r="E58" s="479"/>
      <c r="F58" s="456"/>
      <c r="G58" s="489"/>
      <c r="H58" s="570"/>
      <c r="I58" s="489"/>
      <c r="J58" s="489"/>
      <c r="K58" s="231" t="s">
        <v>298</v>
      </c>
      <c r="L58" s="231">
        <v>0</v>
      </c>
      <c r="M58" s="233">
        <v>0</v>
      </c>
      <c r="N58" s="233">
        <v>0</v>
      </c>
      <c r="O58" s="133"/>
      <c r="P58" s="131"/>
      <c r="Q58" s="131"/>
    </row>
    <row r="59" spans="1:17" s="25" customFormat="1" ht="37.5" customHeight="1" x14ac:dyDescent="0.25">
      <c r="A59" s="460"/>
      <c r="B59" s="460"/>
      <c r="C59" s="474"/>
      <c r="D59" s="500"/>
      <c r="E59" s="480"/>
      <c r="F59" s="474"/>
      <c r="G59" s="490"/>
      <c r="H59" s="571"/>
      <c r="I59" s="490"/>
      <c r="J59" s="490"/>
      <c r="K59" s="231" t="s">
        <v>219</v>
      </c>
      <c r="L59" s="231">
        <v>0</v>
      </c>
      <c r="M59" s="233">
        <v>0</v>
      </c>
      <c r="N59" s="233">
        <v>0</v>
      </c>
      <c r="O59" s="133"/>
      <c r="P59" s="131"/>
      <c r="Q59" s="131"/>
    </row>
    <row r="60" spans="1:17" s="25" customFormat="1" ht="37.5" customHeight="1" x14ac:dyDescent="0.25">
      <c r="A60" s="118" t="s">
        <v>59</v>
      </c>
      <c r="B60" s="118" t="s">
        <v>271</v>
      </c>
      <c r="C60" s="117" t="s">
        <v>162</v>
      </c>
      <c r="D60" s="117" t="s">
        <v>279</v>
      </c>
      <c r="E60" s="132" t="s">
        <v>547</v>
      </c>
      <c r="F60" s="119" t="s">
        <v>98</v>
      </c>
      <c r="G60" s="373">
        <v>3481</v>
      </c>
      <c r="H60" s="128" t="s">
        <v>292</v>
      </c>
      <c r="I60" s="171">
        <v>0</v>
      </c>
      <c r="J60" s="171">
        <v>0</v>
      </c>
      <c r="K60" s="232" t="s">
        <v>148</v>
      </c>
      <c r="L60" s="122">
        <v>49322.19</v>
      </c>
      <c r="M60" s="129">
        <v>0</v>
      </c>
      <c r="N60" s="129">
        <v>0</v>
      </c>
      <c r="O60" s="133"/>
      <c r="P60" s="131"/>
      <c r="Q60" s="131"/>
    </row>
    <row r="61" spans="1:17" s="25" customFormat="1" ht="61.5" customHeight="1" x14ac:dyDescent="0.25">
      <c r="A61" s="458" t="s">
        <v>59</v>
      </c>
      <c r="B61" s="458" t="s">
        <v>272</v>
      </c>
      <c r="C61" s="455" t="s">
        <v>13</v>
      </c>
      <c r="D61" s="498" t="s">
        <v>273</v>
      </c>
      <c r="E61" s="478" t="s">
        <v>548</v>
      </c>
      <c r="F61" s="455" t="s">
        <v>98</v>
      </c>
      <c r="G61" s="488">
        <v>1</v>
      </c>
      <c r="H61" s="569" t="s">
        <v>85</v>
      </c>
      <c r="I61" s="488">
        <v>0</v>
      </c>
      <c r="J61" s="488">
        <v>0</v>
      </c>
      <c r="K61" s="231" t="s">
        <v>147</v>
      </c>
      <c r="L61" s="231">
        <f>L62+L63</f>
        <v>5884.63</v>
      </c>
      <c r="M61" s="231">
        <f t="shared" ref="M61:N61" si="17">M62+M63</f>
        <v>0</v>
      </c>
      <c r="N61" s="231">
        <f t="shared" si="17"/>
        <v>0</v>
      </c>
      <c r="O61" s="133"/>
      <c r="P61" s="131"/>
      <c r="Q61" s="131"/>
    </row>
    <row r="62" spans="1:17" s="25" customFormat="1" ht="61.5" customHeight="1" x14ac:dyDescent="0.25">
      <c r="A62" s="459"/>
      <c r="B62" s="459"/>
      <c r="C62" s="456"/>
      <c r="D62" s="499"/>
      <c r="E62" s="479"/>
      <c r="F62" s="456"/>
      <c r="G62" s="489"/>
      <c r="H62" s="570"/>
      <c r="I62" s="489"/>
      <c r="J62" s="489"/>
      <c r="K62" s="231" t="s">
        <v>148</v>
      </c>
      <c r="L62" s="231">
        <f>L65</f>
        <v>5884.63</v>
      </c>
      <c r="M62" s="231">
        <f t="shared" ref="M62:N62" si="18">M65</f>
        <v>0</v>
      </c>
      <c r="N62" s="231">
        <f t="shared" si="18"/>
        <v>0</v>
      </c>
      <c r="O62" s="133"/>
      <c r="P62" s="131"/>
      <c r="Q62" s="131"/>
    </row>
    <row r="63" spans="1:17" s="25" customFormat="1" ht="61.5" customHeight="1" x14ac:dyDescent="0.25">
      <c r="A63" s="459"/>
      <c r="B63" s="459"/>
      <c r="C63" s="456"/>
      <c r="D63" s="499"/>
      <c r="E63" s="479"/>
      <c r="F63" s="456"/>
      <c r="G63" s="489"/>
      <c r="H63" s="570"/>
      <c r="I63" s="489"/>
      <c r="J63" s="489"/>
      <c r="K63" s="231" t="s">
        <v>298</v>
      </c>
      <c r="L63" s="231">
        <v>0</v>
      </c>
      <c r="M63" s="231">
        <f t="shared" ref="M63:N63" si="19">M65</f>
        <v>0</v>
      </c>
      <c r="N63" s="231">
        <f t="shared" si="19"/>
        <v>0</v>
      </c>
      <c r="O63" s="133"/>
      <c r="P63" s="131"/>
      <c r="Q63" s="131"/>
    </row>
    <row r="64" spans="1:17" s="25" customFormat="1" ht="61.5" customHeight="1" x14ac:dyDescent="0.25">
      <c r="A64" s="460"/>
      <c r="B64" s="460"/>
      <c r="C64" s="474"/>
      <c r="D64" s="500"/>
      <c r="E64" s="480"/>
      <c r="F64" s="474"/>
      <c r="G64" s="490"/>
      <c r="H64" s="571"/>
      <c r="I64" s="490"/>
      <c r="J64" s="490"/>
      <c r="K64" s="231" t="s">
        <v>219</v>
      </c>
      <c r="L64" s="231">
        <v>0</v>
      </c>
      <c r="M64" s="233">
        <v>0</v>
      </c>
      <c r="N64" s="233">
        <v>0</v>
      </c>
      <c r="O64" s="133"/>
      <c r="P64" s="131"/>
      <c r="Q64" s="131"/>
    </row>
    <row r="65" spans="1:17" s="25" customFormat="1" ht="39.75" customHeight="1" x14ac:dyDescent="0.25">
      <c r="A65" s="114" t="s">
        <v>59</v>
      </c>
      <c r="B65" s="114" t="s">
        <v>272</v>
      </c>
      <c r="C65" s="112" t="s">
        <v>371</v>
      </c>
      <c r="D65" s="112" t="s">
        <v>279</v>
      </c>
      <c r="E65" s="269" t="s">
        <v>549</v>
      </c>
      <c r="F65" s="115" t="s">
        <v>98</v>
      </c>
      <c r="G65" s="283">
        <v>1</v>
      </c>
      <c r="H65" s="114" t="s">
        <v>292</v>
      </c>
      <c r="I65" s="79">
        <v>0</v>
      </c>
      <c r="J65" s="79">
        <v>0</v>
      </c>
      <c r="K65" s="232" t="s">
        <v>148</v>
      </c>
      <c r="L65" s="122">
        <v>5884.63</v>
      </c>
      <c r="M65" s="129">
        <v>0</v>
      </c>
      <c r="N65" s="129">
        <v>0</v>
      </c>
      <c r="O65" s="133"/>
      <c r="P65" s="131"/>
      <c r="Q65" s="131"/>
    </row>
    <row r="66" spans="1:17" s="25" customFormat="1" ht="27.75" customHeight="1" x14ac:dyDescent="0.25">
      <c r="A66" s="458" t="s">
        <v>59</v>
      </c>
      <c r="B66" s="458" t="s">
        <v>274</v>
      </c>
      <c r="C66" s="455" t="s">
        <v>13</v>
      </c>
      <c r="D66" s="498" t="s">
        <v>372</v>
      </c>
      <c r="E66" s="478" t="s">
        <v>550</v>
      </c>
      <c r="F66" s="455" t="s">
        <v>98</v>
      </c>
      <c r="G66" s="488">
        <v>7365</v>
      </c>
      <c r="H66" s="569" t="s">
        <v>85</v>
      </c>
      <c r="I66" s="488">
        <v>0</v>
      </c>
      <c r="J66" s="488">
        <v>0</v>
      </c>
      <c r="K66" s="231" t="s">
        <v>147</v>
      </c>
      <c r="L66" s="231">
        <f>L67</f>
        <v>54718.67</v>
      </c>
      <c r="M66" s="233">
        <v>0</v>
      </c>
      <c r="N66" s="233">
        <v>0</v>
      </c>
      <c r="O66" s="133"/>
      <c r="P66" s="133"/>
      <c r="Q66" s="133"/>
    </row>
    <row r="67" spans="1:17" s="25" customFormat="1" ht="27.75" customHeight="1" x14ac:dyDescent="0.25">
      <c r="A67" s="459"/>
      <c r="B67" s="459"/>
      <c r="C67" s="456"/>
      <c r="D67" s="499"/>
      <c r="E67" s="479"/>
      <c r="F67" s="456"/>
      <c r="G67" s="489"/>
      <c r="H67" s="570"/>
      <c r="I67" s="489"/>
      <c r="J67" s="489"/>
      <c r="K67" s="231" t="s">
        <v>148</v>
      </c>
      <c r="L67" s="231">
        <f>L70</f>
        <v>54718.67</v>
      </c>
      <c r="M67" s="233">
        <v>0</v>
      </c>
      <c r="N67" s="233">
        <v>0</v>
      </c>
      <c r="O67" s="133"/>
      <c r="P67" s="131"/>
      <c r="Q67" s="131"/>
    </row>
    <row r="68" spans="1:17" s="25" customFormat="1" ht="27.75" customHeight="1" x14ac:dyDescent="0.25">
      <c r="A68" s="459"/>
      <c r="B68" s="459"/>
      <c r="C68" s="456"/>
      <c r="D68" s="499"/>
      <c r="E68" s="479"/>
      <c r="F68" s="456"/>
      <c r="G68" s="489"/>
      <c r="H68" s="570"/>
      <c r="I68" s="489"/>
      <c r="J68" s="489"/>
      <c r="K68" s="231" t="s">
        <v>298</v>
      </c>
      <c r="L68" s="231">
        <v>0</v>
      </c>
      <c r="M68" s="233">
        <v>0</v>
      </c>
      <c r="N68" s="233">
        <v>0</v>
      </c>
      <c r="O68" s="133"/>
      <c r="P68" s="131"/>
      <c r="Q68" s="131"/>
    </row>
    <row r="69" spans="1:17" s="25" customFormat="1" ht="27.75" customHeight="1" x14ac:dyDescent="0.25">
      <c r="A69" s="460"/>
      <c r="B69" s="460"/>
      <c r="C69" s="474"/>
      <c r="D69" s="500"/>
      <c r="E69" s="480"/>
      <c r="F69" s="474"/>
      <c r="G69" s="490"/>
      <c r="H69" s="571"/>
      <c r="I69" s="490"/>
      <c r="J69" s="490"/>
      <c r="K69" s="231" t="s">
        <v>219</v>
      </c>
      <c r="L69" s="231">
        <v>0</v>
      </c>
      <c r="M69" s="233">
        <v>0</v>
      </c>
      <c r="N69" s="233">
        <v>0</v>
      </c>
      <c r="O69" s="133"/>
      <c r="P69" s="131"/>
      <c r="Q69" s="131"/>
    </row>
    <row r="70" spans="1:17" s="25" customFormat="1" ht="30" customHeight="1" x14ac:dyDescent="0.25">
      <c r="A70" s="114" t="s">
        <v>59</v>
      </c>
      <c r="B70" s="114" t="s">
        <v>274</v>
      </c>
      <c r="C70" s="112" t="s">
        <v>162</v>
      </c>
      <c r="D70" s="112" t="s">
        <v>280</v>
      </c>
      <c r="E70" s="269" t="s">
        <v>107</v>
      </c>
      <c r="F70" s="115" t="s">
        <v>98</v>
      </c>
      <c r="G70" s="306">
        <v>7365</v>
      </c>
      <c r="H70" s="114" t="s">
        <v>292</v>
      </c>
      <c r="I70" s="79">
        <v>0</v>
      </c>
      <c r="J70" s="79">
        <v>0</v>
      </c>
      <c r="K70" s="232" t="s">
        <v>148</v>
      </c>
      <c r="L70" s="122">
        <v>54718.67</v>
      </c>
      <c r="M70" s="129">
        <v>0</v>
      </c>
      <c r="N70" s="129">
        <v>0</v>
      </c>
      <c r="O70" s="133"/>
      <c r="P70" s="131"/>
      <c r="Q70" s="131"/>
    </row>
    <row r="71" spans="1:17" ht="21" customHeight="1" x14ac:dyDescent="0.25">
      <c r="A71" s="458" t="s">
        <v>59</v>
      </c>
      <c r="B71" s="455">
        <v>47255</v>
      </c>
      <c r="C71" s="455" t="s">
        <v>13</v>
      </c>
      <c r="D71" s="475" t="s">
        <v>275</v>
      </c>
      <c r="E71" s="478" t="s">
        <v>286</v>
      </c>
      <c r="F71" s="455" t="s">
        <v>98</v>
      </c>
      <c r="G71" s="455">
        <f>G75</f>
        <v>0</v>
      </c>
      <c r="H71" s="458" t="s">
        <v>85</v>
      </c>
      <c r="I71" s="575">
        <v>0</v>
      </c>
      <c r="J71" s="458" t="s">
        <v>287</v>
      </c>
      <c r="K71" s="231" t="s">
        <v>147</v>
      </c>
      <c r="L71" s="231">
        <f>L72+L73+L74</f>
        <v>43033.41</v>
      </c>
      <c r="M71" s="231">
        <f>M72+M73+M74</f>
        <v>52193.25</v>
      </c>
      <c r="N71" s="231">
        <f>N72+N73+N74</f>
        <v>10315.799999999999</v>
      </c>
    </row>
    <row r="72" spans="1:17" ht="24" customHeight="1" x14ac:dyDescent="0.25">
      <c r="A72" s="459"/>
      <c r="B72" s="456"/>
      <c r="C72" s="456"/>
      <c r="D72" s="476"/>
      <c r="E72" s="480"/>
      <c r="F72" s="456"/>
      <c r="G72" s="474"/>
      <c r="H72" s="460"/>
      <c r="I72" s="576"/>
      <c r="J72" s="460"/>
      <c r="K72" s="231" t="s">
        <v>148</v>
      </c>
      <c r="L72" s="231">
        <v>0</v>
      </c>
      <c r="M72" s="231">
        <v>0</v>
      </c>
      <c r="N72" s="231">
        <v>0</v>
      </c>
    </row>
    <row r="73" spans="1:17" ht="21" customHeight="1" x14ac:dyDescent="0.25">
      <c r="A73" s="459"/>
      <c r="B73" s="456"/>
      <c r="C73" s="456"/>
      <c r="D73" s="476"/>
      <c r="E73" s="478" t="s">
        <v>108</v>
      </c>
      <c r="F73" s="456"/>
      <c r="G73" s="455">
        <v>1</v>
      </c>
      <c r="H73" s="458" t="s">
        <v>85</v>
      </c>
      <c r="I73" s="575">
        <v>0</v>
      </c>
      <c r="J73" s="458" t="s">
        <v>140</v>
      </c>
      <c r="K73" s="231" t="s">
        <v>298</v>
      </c>
      <c r="L73" s="231">
        <f>L75</f>
        <v>43033.41</v>
      </c>
      <c r="M73" s="231">
        <f>M75</f>
        <v>52193.25</v>
      </c>
      <c r="N73" s="231">
        <f>N75</f>
        <v>10315.799999999999</v>
      </c>
      <c r="P73" s="133"/>
      <c r="Q73" s="133"/>
    </row>
    <row r="74" spans="1:17" ht="26.25" customHeight="1" x14ac:dyDescent="0.25">
      <c r="A74" s="460"/>
      <c r="B74" s="474"/>
      <c r="C74" s="474"/>
      <c r="D74" s="477"/>
      <c r="E74" s="480"/>
      <c r="F74" s="474"/>
      <c r="G74" s="474"/>
      <c r="H74" s="460"/>
      <c r="I74" s="576"/>
      <c r="J74" s="460"/>
      <c r="K74" s="231" t="s">
        <v>219</v>
      </c>
      <c r="L74" s="231">
        <v>0</v>
      </c>
      <c r="M74" s="231">
        <v>0</v>
      </c>
      <c r="N74" s="231">
        <v>0</v>
      </c>
    </row>
    <row r="75" spans="1:17" ht="26.25" customHeight="1" x14ac:dyDescent="0.25">
      <c r="A75" s="444" t="s">
        <v>59</v>
      </c>
      <c r="B75" s="444" t="s">
        <v>276</v>
      </c>
      <c r="C75" s="446" t="s">
        <v>349</v>
      </c>
      <c r="D75" s="467" t="s">
        <v>301</v>
      </c>
      <c r="E75" s="121" t="s">
        <v>286</v>
      </c>
      <c r="F75" s="335" t="s">
        <v>98</v>
      </c>
      <c r="G75" s="335"/>
      <c r="H75" s="332" t="s">
        <v>292</v>
      </c>
      <c r="I75" s="333">
        <v>0</v>
      </c>
      <c r="J75" s="333" t="s">
        <v>287</v>
      </c>
      <c r="K75" s="573" t="s">
        <v>298</v>
      </c>
      <c r="L75" s="572">
        <v>43033.41</v>
      </c>
      <c r="M75" s="572">
        <v>52193.25</v>
      </c>
      <c r="N75" s="572">
        <v>10315.799999999999</v>
      </c>
    </row>
    <row r="76" spans="1:17" ht="17.25" customHeight="1" x14ac:dyDescent="0.25">
      <c r="A76" s="445"/>
      <c r="B76" s="445"/>
      <c r="C76" s="447"/>
      <c r="D76" s="468"/>
      <c r="E76" s="121" t="s">
        <v>108</v>
      </c>
      <c r="F76" s="335" t="s">
        <v>98</v>
      </c>
      <c r="G76" s="335">
        <v>1</v>
      </c>
      <c r="H76" s="332" t="s">
        <v>292</v>
      </c>
      <c r="I76" s="333" t="s">
        <v>140</v>
      </c>
      <c r="J76" s="333" t="s">
        <v>140</v>
      </c>
      <c r="K76" s="573"/>
      <c r="L76" s="572"/>
      <c r="M76" s="572"/>
      <c r="N76" s="572"/>
      <c r="P76" s="133"/>
      <c r="Q76" s="133"/>
    </row>
    <row r="77" spans="1:17" s="225" customFormat="1" ht="20.25" customHeight="1" x14ac:dyDescent="0.25">
      <c r="A77" s="458" t="s">
        <v>59</v>
      </c>
      <c r="B77" s="455" t="s">
        <v>13</v>
      </c>
      <c r="C77" s="455" t="s">
        <v>13</v>
      </c>
      <c r="D77" s="545" t="s">
        <v>455</v>
      </c>
      <c r="E77" s="478" t="s">
        <v>79</v>
      </c>
      <c r="F77" s="455" t="s">
        <v>98</v>
      </c>
      <c r="G77" s="455">
        <f>G81</f>
        <v>1</v>
      </c>
      <c r="H77" s="458" t="s">
        <v>85</v>
      </c>
      <c r="I77" s="458" t="s">
        <v>140</v>
      </c>
      <c r="J77" s="458" t="s">
        <v>140</v>
      </c>
      <c r="K77" s="231" t="s">
        <v>147</v>
      </c>
      <c r="L77" s="231">
        <f>L78+L79</f>
        <v>319.89</v>
      </c>
      <c r="M77" s="231">
        <f t="shared" ref="M77:N77" si="20">M78+M79</f>
        <v>0</v>
      </c>
      <c r="N77" s="231">
        <f t="shared" si="20"/>
        <v>0</v>
      </c>
      <c r="O77" s="131"/>
      <c r="P77" s="131"/>
      <c r="Q77" s="131"/>
    </row>
    <row r="78" spans="1:17" s="225" customFormat="1" ht="22.5" customHeight="1" x14ac:dyDescent="0.25">
      <c r="A78" s="459"/>
      <c r="B78" s="456"/>
      <c r="C78" s="456"/>
      <c r="D78" s="546"/>
      <c r="E78" s="479"/>
      <c r="F78" s="456"/>
      <c r="G78" s="456"/>
      <c r="H78" s="459"/>
      <c r="I78" s="459"/>
      <c r="J78" s="459"/>
      <c r="K78" s="231" t="s">
        <v>148</v>
      </c>
      <c r="L78" s="231">
        <v>0</v>
      </c>
      <c r="M78" s="231">
        <v>0</v>
      </c>
      <c r="N78" s="231">
        <v>0</v>
      </c>
      <c r="O78" s="131"/>
      <c r="P78" s="131"/>
      <c r="Q78" s="131"/>
    </row>
    <row r="79" spans="1:17" s="225" customFormat="1" ht="23.25" customHeight="1" x14ac:dyDescent="0.25">
      <c r="A79" s="459"/>
      <c r="B79" s="456"/>
      <c r="C79" s="456"/>
      <c r="D79" s="546"/>
      <c r="E79" s="479"/>
      <c r="F79" s="456"/>
      <c r="G79" s="456"/>
      <c r="H79" s="459"/>
      <c r="I79" s="459"/>
      <c r="J79" s="459"/>
      <c r="K79" s="231" t="s">
        <v>298</v>
      </c>
      <c r="L79" s="231">
        <f>L81</f>
        <v>319.89</v>
      </c>
      <c r="M79" s="231">
        <v>0</v>
      </c>
      <c r="N79" s="231">
        <v>0</v>
      </c>
      <c r="O79" s="131"/>
      <c r="P79" s="131"/>
      <c r="Q79" s="131"/>
    </row>
    <row r="80" spans="1:17" s="225" customFormat="1" ht="22.5" customHeight="1" x14ac:dyDescent="0.25">
      <c r="A80" s="460"/>
      <c r="B80" s="474"/>
      <c r="C80" s="474"/>
      <c r="D80" s="547"/>
      <c r="E80" s="480"/>
      <c r="F80" s="474"/>
      <c r="G80" s="474"/>
      <c r="H80" s="460"/>
      <c r="I80" s="460"/>
      <c r="J80" s="460"/>
      <c r="K80" s="231" t="s">
        <v>219</v>
      </c>
      <c r="L80" s="231">
        <v>0</v>
      </c>
      <c r="M80" s="231">
        <v>0</v>
      </c>
      <c r="N80" s="231">
        <v>0</v>
      </c>
      <c r="O80" s="131"/>
      <c r="P80" s="131"/>
      <c r="Q80" s="131"/>
    </row>
    <row r="81" spans="1:17" s="225" customFormat="1" ht="51" customHeight="1" x14ac:dyDescent="0.25">
      <c r="A81" s="279" t="s">
        <v>59</v>
      </c>
      <c r="B81" s="277" t="s">
        <v>560</v>
      </c>
      <c r="C81" s="278" t="s">
        <v>349</v>
      </c>
      <c r="D81" s="289" t="s">
        <v>571</v>
      </c>
      <c r="E81" s="282" t="s">
        <v>570</v>
      </c>
      <c r="F81" s="288" t="s">
        <v>98</v>
      </c>
      <c r="G81" s="281">
        <v>1</v>
      </c>
      <c r="H81" s="280" t="s">
        <v>563</v>
      </c>
      <c r="I81" s="277" t="s">
        <v>140</v>
      </c>
      <c r="J81" s="277" t="s">
        <v>140</v>
      </c>
      <c r="K81" s="232" t="s">
        <v>298</v>
      </c>
      <c r="L81" s="382">
        <v>319.89</v>
      </c>
      <c r="M81" s="129">
        <v>0</v>
      </c>
      <c r="N81" s="129">
        <v>0</v>
      </c>
      <c r="O81" s="133"/>
      <c r="P81" s="131"/>
      <c r="Q81" s="131"/>
    </row>
    <row r="82" spans="1:17" s="225" customFormat="1" ht="20.25" customHeight="1" x14ac:dyDescent="0.25">
      <c r="A82" s="458" t="s">
        <v>59</v>
      </c>
      <c r="B82" s="455" t="s">
        <v>13</v>
      </c>
      <c r="C82" s="455" t="s">
        <v>13</v>
      </c>
      <c r="D82" s="545" t="s">
        <v>585</v>
      </c>
      <c r="E82" s="478" t="s">
        <v>108</v>
      </c>
      <c r="F82" s="455" t="s">
        <v>98</v>
      </c>
      <c r="G82" s="455">
        <f>G86</f>
        <v>1</v>
      </c>
      <c r="H82" s="458" t="s">
        <v>85</v>
      </c>
      <c r="I82" s="458" t="s">
        <v>140</v>
      </c>
      <c r="J82" s="458" t="s">
        <v>140</v>
      </c>
      <c r="K82" s="231" t="s">
        <v>147</v>
      </c>
      <c r="L82" s="231">
        <f>L83+L84</f>
        <v>2599.67</v>
      </c>
      <c r="M82" s="231">
        <f t="shared" ref="M82:N82" si="21">M83+M84</f>
        <v>0</v>
      </c>
      <c r="N82" s="231">
        <f t="shared" si="21"/>
        <v>0</v>
      </c>
      <c r="O82" s="131"/>
      <c r="P82" s="131"/>
      <c r="Q82" s="131"/>
    </row>
    <row r="83" spans="1:17" s="225" customFormat="1" ht="22.5" customHeight="1" x14ac:dyDescent="0.25">
      <c r="A83" s="459"/>
      <c r="B83" s="456"/>
      <c r="C83" s="456"/>
      <c r="D83" s="546"/>
      <c r="E83" s="479"/>
      <c r="F83" s="456"/>
      <c r="G83" s="456"/>
      <c r="H83" s="459"/>
      <c r="I83" s="459"/>
      <c r="J83" s="459"/>
      <c r="K83" s="231" t="s">
        <v>148</v>
      </c>
      <c r="L83" s="231">
        <v>0</v>
      </c>
      <c r="M83" s="231">
        <v>0</v>
      </c>
      <c r="N83" s="231">
        <v>0</v>
      </c>
      <c r="O83" s="131"/>
      <c r="P83" s="131"/>
      <c r="Q83" s="131"/>
    </row>
    <row r="84" spans="1:17" s="225" customFormat="1" ht="23.25" customHeight="1" x14ac:dyDescent="0.25">
      <c r="A84" s="459"/>
      <c r="B84" s="456"/>
      <c r="C84" s="456"/>
      <c r="D84" s="546"/>
      <c r="E84" s="479"/>
      <c r="F84" s="456"/>
      <c r="G84" s="456"/>
      <c r="H84" s="459"/>
      <c r="I84" s="459"/>
      <c r="J84" s="459"/>
      <c r="K84" s="231" t="s">
        <v>298</v>
      </c>
      <c r="L84" s="231">
        <f>L86</f>
        <v>2599.67</v>
      </c>
      <c r="M84" s="231">
        <v>0</v>
      </c>
      <c r="N84" s="231">
        <v>0</v>
      </c>
      <c r="O84" s="131"/>
      <c r="P84" s="131"/>
      <c r="Q84" s="131"/>
    </row>
    <row r="85" spans="1:17" s="225" customFormat="1" ht="22.5" customHeight="1" x14ac:dyDescent="0.25">
      <c r="A85" s="460"/>
      <c r="B85" s="474"/>
      <c r="C85" s="474"/>
      <c r="D85" s="547"/>
      <c r="E85" s="480"/>
      <c r="F85" s="474"/>
      <c r="G85" s="474"/>
      <c r="H85" s="460"/>
      <c r="I85" s="460"/>
      <c r="J85" s="460"/>
      <c r="K85" s="231" t="s">
        <v>219</v>
      </c>
      <c r="L85" s="231">
        <v>0</v>
      </c>
      <c r="M85" s="231">
        <v>0</v>
      </c>
      <c r="N85" s="231">
        <v>0</v>
      </c>
      <c r="O85" s="131"/>
      <c r="P85" s="131"/>
      <c r="Q85" s="131"/>
    </row>
    <row r="86" spans="1:17" s="225" customFormat="1" ht="33" customHeight="1" x14ac:dyDescent="0.25">
      <c r="A86" s="327" t="s">
        <v>59</v>
      </c>
      <c r="B86" s="325" t="s">
        <v>676</v>
      </c>
      <c r="C86" s="326" t="s">
        <v>349</v>
      </c>
      <c r="D86" s="338" t="s">
        <v>590</v>
      </c>
      <c r="E86" s="339" t="s">
        <v>570</v>
      </c>
      <c r="F86" s="341" t="s">
        <v>98</v>
      </c>
      <c r="G86" s="334">
        <v>1</v>
      </c>
      <c r="H86" s="332" t="s">
        <v>563</v>
      </c>
      <c r="I86" s="329" t="s">
        <v>140</v>
      </c>
      <c r="J86" s="329" t="s">
        <v>140</v>
      </c>
      <c r="K86" s="232" t="s">
        <v>298</v>
      </c>
      <c r="L86" s="382">
        <v>2599.67</v>
      </c>
      <c r="M86" s="129">
        <v>0</v>
      </c>
      <c r="N86" s="129">
        <v>0</v>
      </c>
      <c r="O86" s="133"/>
      <c r="P86" s="131"/>
      <c r="Q86" s="131"/>
    </row>
    <row r="87" spans="1:17" ht="22.5" customHeight="1" x14ac:dyDescent="0.25">
      <c r="A87" s="458" t="s">
        <v>59</v>
      </c>
      <c r="B87" s="458" t="s">
        <v>412</v>
      </c>
      <c r="C87" s="455" t="s">
        <v>13</v>
      </c>
      <c r="D87" s="475" t="s">
        <v>491</v>
      </c>
      <c r="E87" s="478" t="s">
        <v>492</v>
      </c>
      <c r="F87" s="455" t="s">
        <v>98</v>
      </c>
      <c r="G87" s="455">
        <v>1</v>
      </c>
      <c r="H87" s="458" t="s">
        <v>85</v>
      </c>
      <c r="I87" s="458" t="s">
        <v>140</v>
      </c>
      <c r="J87" s="458" t="s">
        <v>140</v>
      </c>
      <c r="K87" s="231" t="s">
        <v>147</v>
      </c>
      <c r="L87" s="233">
        <f>L88+L89</f>
        <v>127180.66999999998</v>
      </c>
      <c r="M87" s="233">
        <f t="shared" ref="M87:N87" si="22">M88+M89</f>
        <v>0</v>
      </c>
      <c r="N87" s="233">
        <f t="shared" si="22"/>
        <v>0</v>
      </c>
      <c r="O87" s="131"/>
    </row>
    <row r="88" spans="1:17" ht="27" customHeight="1" x14ac:dyDescent="0.25">
      <c r="A88" s="459"/>
      <c r="B88" s="459"/>
      <c r="C88" s="456"/>
      <c r="D88" s="476"/>
      <c r="E88" s="479"/>
      <c r="F88" s="456"/>
      <c r="G88" s="456"/>
      <c r="H88" s="459"/>
      <c r="I88" s="459"/>
      <c r="J88" s="459"/>
      <c r="K88" s="231" t="s">
        <v>148</v>
      </c>
      <c r="L88" s="231">
        <f>L91+L94</f>
        <v>112018.90999999999</v>
      </c>
      <c r="M88" s="231">
        <f t="shared" ref="M88:N88" si="23">M91</f>
        <v>0</v>
      </c>
      <c r="N88" s="231">
        <f t="shared" si="23"/>
        <v>0</v>
      </c>
      <c r="O88" s="131"/>
    </row>
    <row r="89" spans="1:17" ht="28.5" customHeight="1" x14ac:dyDescent="0.25">
      <c r="A89" s="459"/>
      <c r="B89" s="459"/>
      <c r="C89" s="456"/>
      <c r="D89" s="476"/>
      <c r="E89" s="479"/>
      <c r="F89" s="456"/>
      <c r="G89" s="456"/>
      <c r="H89" s="459"/>
      <c r="I89" s="459"/>
      <c r="J89" s="459"/>
      <c r="K89" s="231" t="s">
        <v>298</v>
      </c>
      <c r="L89" s="231">
        <f>L92+L95+L93</f>
        <v>15161.76</v>
      </c>
      <c r="M89" s="231">
        <f>M93</f>
        <v>0</v>
      </c>
      <c r="N89" s="231">
        <v>0</v>
      </c>
      <c r="O89" s="131"/>
    </row>
    <row r="90" spans="1:17" ht="26.25" customHeight="1" x14ac:dyDescent="0.25">
      <c r="A90" s="460"/>
      <c r="B90" s="460"/>
      <c r="C90" s="474"/>
      <c r="D90" s="477"/>
      <c r="E90" s="480"/>
      <c r="F90" s="474"/>
      <c r="G90" s="474"/>
      <c r="H90" s="460"/>
      <c r="I90" s="460"/>
      <c r="J90" s="460"/>
      <c r="K90" s="231" t="s">
        <v>219</v>
      </c>
      <c r="L90" s="231">
        <v>0</v>
      </c>
      <c r="M90" s="231">
        <v>0</v>
      </c>
      <c r="N90" s="231">
        <v>0</v>
      </c>
      <c r="O90" s="131"/>
    </row>
    <row r="91" spans="1:17" s="123" customFormat="1" ht="27" customHeight="1" x14ac:dyDescent="0.25">
      <c r="A91" s="491" t="s">
        <v>59</v>
      </c>
      <c r="B91" s="491" t="s">
        <v>412</v>
      </c>
      <c r="C91" s="469" t="s">
        <v>349</v>
      </c>
      <c r="D91" s="467" t="s">
        <v>413</v>
      </c>
      <c r="E91" s="469" t="s">
        <v>110</v>
      </c>
      <c r="F91" s="527" t="s">
        <v>98</v>
      </c>
      <c r="G91" s="527">
        <v>1</v>
      </c>
      <c r="H91" s="491" t="s">
        <v>292</v>
      </c>
      <c r="I91" s="491" t="s">
        <v>140</v>
      </c>
      <c r="J91" s="491" t="s">
        <v>140</v>
      </c>
      <c r="K91" s="122" t="s">
        <v>148</v>
      </c>
      <c r="L91" s="122">
        <v>101899.18</v>
      </c>
      <c r="M91" s="122">
        <v>0</v>
      </c>
      <c r="N91" s="122">
        <v>0</v>
      </c>
      <c r="O91" s="133"/>
    </row>
    <row r="92" spans="1:17" s="123" customFormat="1" ht="27" customHeight="1" x14ac:dyDescent="0.25">
      <c r="A92" s="492"/>
      <c r="B92" s="492"/>
      <c r="C92" s="557"/>
      <c r="D92" s="556"/>
      <c r="E92" s="557"/>
      <c r="F92" s="528"/>
      <c r="G92" s="528"/>
      <c r="H92" s="492"/>
      <c r="I92" s="492"/>
      <c r="J92" s="492"/>
      <c r="K92" s="122" t="s">
        <v>298</v>
      </c>
      <c r="L92" s="122">
        <v>9259.52</v>
      </c>
      <c r="M92" s="122">
        <v>0</v>
      </c>
      <c r="N92" s="122">
        <v>0</v>
      </c>
      <c r="O92" s="133"/>
    </row>
    <row r="93" spans="1:17" s="123" customFormat="1" ht="27" customHeight="1" x14ac:dyDescent="0.25">
      <c r="A93" s="492"/>
      <c r="B93" s="276" t="s">
        <v>277</v>
      </c>
      <c r="C93" s="470"/>
      <c r="D93" s="468"/>
      <c r="E93" s="557"/>
      <c r="F93" s="528"/>
      <c r="G93" s="528"/>
      <c r="H93" s="492"/>
      <c r="I93" s="492"/>
      <c r="J93" s="492"/>
      <c r="K93" s="122" t="s">
        <v>298</v>
      </c>
      <c r="L93" s="122">
        <v>4982.67</v>
      </c>
      <c r="M93" s="122">
        <v>0</v>
      </c>
      <c r="N93" s="122">
        <v>0</v>
      </c>
      <c r="O93" s="133"/>
    </row>
    <row r="94" spans="1:17" s="123" customFormat="1" ht="27" customHeight="1" x14ac:dyDescent="0.25">
      <c r="A94" s="492"/>
      <c r="B94" s="274" t="s">
        <v>412</v>
      </c>
      <c r="C94" s="469" t="s">
        <v>414</v>
      </c>
      <c r="D94" s="467" t="s">
        <v>493</v>
      </c>
      <c r="E94" s="557"/>
      <c r="F94" s="528"/>
      <c r="G94" s="528"/>
      <c r="H94" s="492"/>
      <c r="I94" s="492"/>
      <c r="J94" s="492"/>
      <c r="K94" s="122" t="s">
        <v>148</v>
      </c>
      <c r="L94" s="122">
        <v>10119.73</v>
      </c>
      <c r="M94" s="122">
        <v>0</v>
      </c>
      <c r="N94" s="122">
        <v>0</v>
      </c>
      <c r="O94" s="133"/>
    </row>
    <row r="95" spans="1:17" s="123" customFormat="1" ht="27" customHeight="1" x14ac:dyDescent="0.25">
      <c r="A95" s="493"/>
      <c r="B95" s="275"/>
      <c r="C95" s="470"/>
      <c r="D95" s="556"/>
      <c r="E95" s="470"/>
      <c r="F95" s="529"/>
      <c r="G95" s="529"/>
      <c r="H95" s="493"/>
      <c r="I95" s="493"/>
      <c r="J95" s="493"/>
      <c r="K95" s="122" t="s">
        <v>298</v>
      </c>
      <c r="L95" s="122">
        <v>919.57</v>
      </c>
      <c r="M95" s="122">
        <v>0</v>
      </c>
      <c r="N95" s="122">
        <v>0</v>
      </c>
      <c r="O95" s="133"/>
    </row>
    <row r="96" spans="1:17" ht="22.5" customHeight="1" x14ac:dyDescent="0.25">
      <c r="A96" s="458" t="s">
        <v>59</v>
      </c>
      <c r="B96" s="458" t="s">
        <v>454</v>
      </c>
      <c r="C96" s="455" t="s">
        <v>13</v>
      </c>
      <c r="D96" s="475" t="s">
        <v>416</v>
      </c>
      <c r="E96" s="478" t="s">
        <v>492</v>
      </c>
      <c r="F96" s="455" t="s">
        <v>98</v>
      </c>
      <c r="G96" s="455">
        <v>0</v>
      </c>
      <c r="H96" s="458" t="s">
        <v>85</v>
      </c>
      <c r="I96" s="458" t="s">
        <v>143</v>
      </c>
      <c r="J96" s="458" t="s">
        <v>140</v>
      </c>
      <c r="K96" s="231" t="s">
        <v>147</v>
      </c>
      <c r="L96" s="233">
        <v>0</v>
      </c>
      <c r="M96" s="231">
        <f>M97+M98</f>
        <v>212585.59999999998</v>
      </c>
      <c r="N96" s="231">
        <v>0</v>
      </c>
      <c r="O96" s="131"/>
      <c r="P96" s="133"/>
    </row>
    <row r="97" spans="1:17" ht="27" customHeight="1" x14ac:dyDescent="0.25">
      <c r="A97" s="459"/>
      <c r="B97" s="459"/>
      <c r="C97" s="456"/>
      <c r="D97" s="476"/>
      <c r="E97" s="479"/>
      <c r="F97" s="456"/>
      <c r="G97" s="456"/>
      <c r="H97" s="459"/>
      <c r="I97" s="459"/>
      <c r="J97" s="459"/>
      <c r="K97" s="231" t="s">
        <v>148</v>
      </c>
      <c r="L97" s="231">
        <v>0</v>
      </c>
      <c r="M97" s="231">
        <f>M102</f>
        <v>171415.9</v>
      </c>
      <c r="N97" s="231">
        <v>0</v>
      </c>
      <c r="O97" s="131"/>
    </row>
    <row r="98" spans="1:17" ht="28.5" customHeight="1" x14ac:dyDescent="0.25">
      <c r="A98" s="459"/>
      <c r="B98" s="459"/>
      <c r="C98" s="456"/>
      <c r="D98" s="476"/>
      <c r="E98" s="479"/>
      <c r="F98" s="456"/>
      <c r="G98" s="456"/>
      <c r="H98" s="459"/>
      <c r="I98" s="459"/>
      <c r="J98" s="459"/>
      <c r="K98" s="231" t="s">
        <v>298</v>
      </c>
      <c r="L98" s="231">
        <v>0</v>
      </c>
      <c r="M98" s="231">
        <f>M103</f>
        <v>41169.699999999997</v>
      </c>
      <c r="N98" s="231">
        <v>0</v>
      </c>
      <c r="O98" s="131"/>
    </row>
    <row r="99" spans="1:17" ht="26.25" customHeight="1" x14ac:dyDescent="0.25">
      <c r="A99" s="460"/>
      <c r="B99" s="460"/>
      <c r="C99" s="474"/>
      <c r="D99" s="477"/>
      <c r="E99" s="480"/>
      <c r="F99" s="474"/>
      <c r="G99" s="474"/>
      <c r="H99" s="460"/>
      <c r="I99" s="460"/>
      <c r="J99" s="460"/>
      <c r="K99" s="231" t="s">
        <v>219</v>
      </c>
      <c r="L99" s="231">
        <v>0</v>
      </c>
      <c r="M99" s="231">
        <v>0</v>
      </c>
      <c r="N99" s="231">
        <v>0</v>
      </c>
      <c r="O99" s="131"/>
    </row>
    <row r="100" spans="1:17" s="123" customFormat="1" ht="21" customHeight="1" x14ac:dyDescent="0.25">
      <c r="A100" s="491" t="s">
        <v>59</v>
      </c>
      <c r="B100" s="491" t="s">
        <v>454</v>
      </c>
      <c r="C100" s="469" t="s">
        <v>349</v>
      </c>
      <c r="D100" s="467" t="s">
        <v>417</v>
      </c>
      <c r="E100" s="469" t="s">
        <v>110</v>
      </c>
      <c r="F100" s="527" t="s">
        <v>98</v>
      </c>
      <c r="G100" s="527">
        <v>0</v>
      </c>
      <c r="H100" s="491" t="s">
        <v>85</v>
      </c>
      <c r="I100" s="491" t="s">
        <v>143</v>
      </c>
      <c r="J100" s="491" t="s">
        <v>140</v>
      </c>
      <c r="K100" s="122" t="s">
        <v>148</v>
      </c>
      <c r="L100" s="122">
        <v>0</v>
      </c>
      <c r="M100" s="122">
        <v>0</v>
      </c>
      <c r="N100" s="122">
        <v>0</v>
      </c>
      <c r="O100" s="133"/>
    </row>
    <row r="101" spans="1:17" s="123" customFormat="1" ht="21" customHeight="1" x14ac:dyDescent="0.2">
      <c r="A101" s="492"/>
      <c r="B101" s="492"/>
      <c r="C101" s="470"/>
      <c r="D101" s="468"/>
      <c r="E101" s="557"/>
      <c r="F101" s="528"/>
      <c r="G101" s="528"/>
      <c r="H101" s="492"/>
      <c r="I101" s="492"/>
      <c r="J101" s="492"/>
      <c r="K101" s="122" t="s">
        <v>298</v>
      </c>
      <c r="L101" s="122">
        <v>0</v>
      </c>
      <c r="M101" s="122">
        <v>0</v>
      </c>
      <c r="N101" s="122">
        <v>0</v>
      </c>
    </row>
    <row r="102" spans="1:17" s="123" customFormat="1" ht="21" customHeight="1" x14ac:dyDescent="0.2">
      <c r="A102" s="492"/>
      <c r="B102" s="492"/>
      <c r="C102" s="469" t="s">
        <v>415</v>
      </c>
      <c r="D102" s="467" t="s">
        <v>418</v>
      </c>
      <c r="E102" s="557"/>
      <c r="F102" s="528"/>
      <c r="G102" s="528"/>
      <c r="H102" s="492"/>
      <c r="I102" s="492"/>
      <c r="J102" s="492"/>
      <c r="K102" s="122" t="s">
        <v>148</v>
      </c>
      <c r="L102" s="122">
        <v>0</v>
      </c>
      <c r="M102" s="122">
        <v>171415.9</v>
      </c>
      <c r="N102" s="122">
        <v>0</v>
      </c>
      <c r="P102" s="197"/>
    </row>
    <row r="103" spans="1:17" s="123" customFormat="1" ht="21" customHeight="1" x14ac:dyDescent="0.25">
      <c r="A103" s="493"/>
      <c r="B103" s="493"/>
      <c r="C103" s="470"/>
      <c r="D103" s="556"/>
      <c r="E103" s="470"/>
      <c r="F103" s="529"/>
      <c r="G103" s="529"/>
      <c r="H103" s="493"/>
      <c r="I103" s="493"/>
      <c r="J103" s="493"/>
      <c r="K103" s="122" t="s">
        <v>298</v>
      </c>
      <c r="L103" s="122">
        <v>0</v>
      </c>
      <c r="M103" s="122">
        <v>41169.699999999997</v>
      </c>
      <c r="N103" s="122">
        <v>0</v>
      </c>
      <c r="P103" s="133"/>
    </row>
    <row r="104" spans="1:17" s="225" customFormat="1" ht="26.25" customHeight="1" x14ac:dyDescent="0.25">
      <c r="A104" s="458" t="s">
        <v>59</v>
      </c>
      <c r="B104" s="458" t="s">
        <v>579</v>
      </c>
      <c r="C104" s="455" t="s">
        <v>13</v>
      </c>
      <c r="D104" s="545" t="s">
        <v>378</v>
      </c>
      <c r="E104" s="478" t="s">
        <v>419</v>
      </c>
      <c r="F104" s="455" t="s">
        <v>98</v>
      </c>
      <c r="G104" s="455">
        <v>1</v>
      </c>
      <c r="H104" s="458" t="s">
        <v>85</v>
      </c>
      <c r="I104" s="458" t="s">
        <v>140</v>
      </c>
      <c r="J104" s="458" t="s">
        <v>140</v>
      </c>
      <c r="K104" s="231" t="s">
        <v>147</v>
      </c>
      <c r="L104" s="231">
        <f>L105+L106+L107</f>
        <v>6500</v>
      </c>
      <c r="M104" s="231">
        <v>0</v>
      </c>
      <c r="N104" s="231">
        <v>0</v>
      </c>
      <c r="O104" s="133"/>
      <c r="P104" s="133"/>
      <c r="Q104" s="133"/>
    </row>
    <row r="105" spans="1:17" s="225" customFormat="1" ht="28.5" customHeight="1" x14ac:dyDescent="0.25">
      <c r="A105" s="459"/>
      <c r="B105" s="459"/>
      <c r="C105" s="456"/>
      <c r="D105" s="546"/>
      <c r="E105" s="479"/>
      <c r="F105" s="456"/>
      <c r="G105" s="456"/>
      <c r="H105" s="459"/>
      <c r="I105" s="459"/>
      <c r="J105" s="459"/>
      <c r="K105" s="231" t="s">
        <v>148</v>
      </c>
      <c r="L105" s="231">
        <f>L108</f>
        <v>5200</v>
      </c>
      <c r="M105" s="231">
        <v>0</v>
      </c>
      <c r="N105" s="231">
        <v>0</v>
      </c>
      <c r="O105" s="133"/>
      <c r="P105" s="131"/>
      <c r="Q105" s="131"/>
    </row>
    <row r="106" spans="1:17" s="225" customFormat="1" ht="29.25" customHeight="1" x14ac:dyDescent="0.25">
      <c r="A106" s="459"/>
      <c r="B106" s="459"/>
      <c r="C106" s="456"/>
      <c r="D106" s="546"/>
      <c r="E106" s="479"/>
      <c r="F106" s="456"/>
      <c r="G106" s="456"/>
      <c r="H106" s="459"/>
      <c r="I106" s="459"/>
      <c r="J106" s="459"/>
      <c r="K106" s="231" t="s">
        <v>298</v>
      </c>
      <c r="L106" s="231">
        <f>L109</f>
        <v>1300</v>
      </c>
      <c r="M106" s="231">
        <v>0</v>
      </c>
      <c r="N106" s="231">
        <v>0</v>
      </c>
      <c r="O106" s="133"/>
      <c r="P106" s="131"/>
      <c r="Q106" s="131"/>
    </row>
    <row r="107" spans="1:17" s="225" customFormat="1" ht="28.5" customHeight="1" x14ac:dyDescent="0.25">
      <c r="A107" s="460"/>
      <c r="B107" s="460"/>
      <c r="C107" s="474"/>
      <c r="D107" s="547"/>
      <c r="E107" s="480"/>
      <c r="F107" s="474"/>
      <c r="G107" s="474"/>
      <c r="H107" s="460"/>
      <c r="I107" s="460"/>
      <c r="J107" s="460"/>
      <c r="K107" s="231" t="s">
        <v>219</v>
      </c>
      <c r="L107" s="231">
        <v>0</v>
      </c>
      <c r="M107" s="231">
        <v>0</v>
      </c>
      <c r="N107" s="231">
        <v>0</v>
      </c>
      <c r="O107" s="133"/>
      <c r="P107" s="131"/>
      <c r="Q107" s="131"/>
    </row>
    <row r="108" spans="1:17" s="227" customFormat="1" ht="16.149999999999999" customHeight="1" x14ac:dyDescent="0.2">
      <c r="A108" s="444" t="s">
        <v>59</v>
      </c>
      <c r="B108" s="444" t="s">
        <v>579</v>
      </c>
      <c r="C108" s="446" t="s">
        <v>349</v>
      </c>
      <c r="D108" s="558" t="s">
        <v>551</v>
      </c>
      <c r="E108" s="469" t="s">
        <v>116</v>
      </c>
      <c r="F108" s="527" t="s">
        <v>98</v>
      </c>
      <c r="G108" s="527">
        <v>1</v>
      </c>
      <c r="H108" s="491" t="s">
        <v>292</v>
      </c>
      <c r="I108" s="491" t="s">
        <v>140</v>
      </c>
      <c r="J108" s="491" t="s">
        <v>140</v>
      </c>
      <c r="K108" s="122" t="s">
        <v>148</v>
      </c>
      <c r="L108" s="122">
        <v>5200</v>
      </c>
      <c r="M108" s="122">
        <v>0</v>
      </c>
      <c r="N108" s="122">
        <v>0</v>
      </c>
      <c r="O108" s="123"/>
      <c r="P108" s="123"/>
      <c r="Q108" s="123"/>
    </row>
    <row r="109" spans="1:17" s="227" customFormat="1" ht="16.149999999999999" customHeight="1" x14ac:dyDescent="0.2">
      <c r="A109" s="503"/>
      <c r="B109" s="445"/>
      <c r="C109" s="447"/>
      <c r="D109" s="559"/>
      <c r="E109" s="470"/>
      <c r="F109" s="529"/>
      <c r="G109" s="529"/>
      <c r="H109" s="493"/>
      <c r="I109" s="493"/>
      <c r="J109" s="493"/>
      <c r="K109" s="122" t="s">
        <v>298</v>
      </c>
      <c r="L109" s="122">
        <v>1300</v>
      </c>
      <c r="M109" s="122">
        <v>0</v>
      </c>
      <c r="N109" s="122">
        <v>0</v>
      </c>
      <c r="O109" s="197"/>
      <c r="P109" s="123"/>
      <c r="Q109" s="123"/>
    </row>
    <row r="110" spans="1:17" s="225" customFormat="1" ht="26.25" customHeight="1" x14ac:dyDescent="0.25">
      <c r="A110" s="458" t="s">
        <v>59</v>
      </c>
      <c r="B110" s="458" t="s">
        <v>579</v>
      </c>
      <c r="C110" s="455" t="s">
        <v>13</v>
      </c>
      <c r="D110" s="545" t="s">
        <v>378</v>
      </c>
      <c r="E110" s="478" t="s">
        <v>419</v>
      </c>
      <c r="F110" s="455" t="s">
        <v>98</v>
      </c>
      <c r="G110" s="455">
        <f>SUM(G114:G153)</f>
        <v>20</v>
      </c>
      <c r="H110" s="458" t="s">
        <v>85</v>
      </c>
      <c r="I110" s="458" t="s">
        <v>140</v>
      </c>
      <c r="J110" s="458" t="s">
        <v>140</v>
      </c>
      <c r="K110" s="231" t="s">
        <v>147</v>
      </c>
      <c r="L110" s="231">
        <f>L111+L112+L113</f>
        <v>194237.05121999999</v>
      </c>
      <c r="M110" s="231">
        <v>0</v>
      </c>
      <c r="N110" s="231">
        <v>0</v>
      </c>
      <c r="O110" s="133"/>
      <c r="P110" s="133"/>
      <c r="Q110" s="133"/>
    </row>
    <row r="111" spans="1:17" s="225" customFormat="1" ht="28.5" customHeight="1" x14ac:dyDescent="0.25">
      <c r="A111" s="459"/>
      <c r="B111" s="459"/>
      <c r="C111" s="456"/>
      <c r="D111" s="546"/>
      <c r="E111" s="479"/>
      <c r="F111" s="456"/>
      <c r="G111" s="456"/>
      <c r="H111" s="459"/>
      <c r="I111" s="459"/>
      <c r="J111" s="459"/>
      <c r="K111" s="231" t="s">
        <v>148</v>
      </c>
      <c r="L111" s="231">
        <f>L114+L116+L118+L120+L122+L124+L126+L128+L130+L132+L134+L136+L138+L140+L142+L144+L146+L148+L150+L152+L154</f>
        <v>155389.6422</v>
      </c>
      <c r="M111" s="231">
        <v>0</v>
      </c>
      <c r="N111" s="231">
        <v>0</v>
      </c>
      <c r="O111" s="133"/>
      <c r="P111" s="131"/>
      <c r="Q111" s="131"/>
    </row>
    <row r="112" spans="1:17" s="225" customFormat="1" ht="29.25" customHeight="1" x14ac:dyDescent="0.25">
      <c r="A112" s="459"/>
      <c r="B112" s="459"/>
      <c r="C112" s="456"/>
      <c r="D112" s="546"/>
      <c r="E112" s="479"/>
      <c r="F112" s="456"/>
      <c r="G112" s="456"/>
      <c r="H112" s="459"/>
      <c r="I112" s="459"/>
      <c r="J112" s="459"/>
      <c r="K112" s="231" t="s">
        <v>298</v>
      </c>
      <c r="L112" s="231">
        <f>L115+L117+L119+L121+L123+L125+L127+L129+L131+L133+L135+L137+L139+L141+L143+L145+L147+L149+L151+L153+L155</f>
        <v>38847.409019999999</v>
      </c>
      <c r="M112" s="231">
        <v>0</v>
      </c>
      <c r="N112" s="231">
        <v>0</v>
      </c>
      <c r="O112" s="133"/>
      <c r="P112" s="131"/>
      <c r="Q112" s="131"/>
    </row>
    <row r="113" spans="1:17" s="225" customFormat="1" ht="49.5" customHeight="1" x14ac:dyDescent="0.25">
      <c r="A113" s="460"/>
      <c r="B113" s="460"/>
      <c r="C113" s="474"/>
      <c r="D113" s="547"/>
      <c r="E113" s="480"/>
      <c r="F113" s="474"/>
      <c r="G113" s="474"/>
      <c r="H113" s="460"/>
      <c r="I113" s="460"/>
      <c r="J113" s="460"/>
      <c r="K113" s="231" t="s">
        <v>219</v>
      </c>
      <c r="L113" s="231">
        <v>0</v>
      </c>
      <c r="M113" s="231">
        <v>0</v>
      </c>
      <c r="N113" s="231">
        <v>0</v>
      </c>
      <c r="O113" s="133"/>
      <c r="P113" s="131"/>
      <c r="Q113" s="131"/>
    </row>
    <row r="114" spans="1:17" s="227" customFormat="1" ht="16.149999999999999" customHeight="1" x14ac:dyDescent="0.2">
      <c r="A114" s="444" t="s">
        <v>59</v>
      </c>
      <c r="B114" s="444" t="s">
        <v>579</v>
      </c>
      <c r="C114" s="446" t="s">
        <v>420</v>
      </c>
      <c r="D114" s="558" t="s">
        <v>421</v>
      </c>
      <c r="E114" s="446" t="s">
        <v>116</v>
      </c>
      <c r="F114" s="504" t="s">
        <v>98</v>
      </c>
      <c r="G114" s="504">
        <v>1</v>
      </c>
      <c r="H114" s="444" t="s">
        <v>292</v>
      </c>
      <c r="I114" s="444" t="s">
        <v>140</v>
      </c>
      <c r="J114" s="444" t="s">
        <v>140</v>
      </c>
      <c r="K114" s="232" t="s">
        <v>148</v>
      </c>
      <c r="L114" s="122">
        <v>800</v>
      </c>
      <c r="M114" s="232">
        <v>0</v>
      </c>
      <c r="N114" s="232">
        <v>0</v>
      </c>
      <c r="O114" s="123"/>
      <c r="P114" s="123"/>
      <c r="Q114" s="123"/>
    </row>
    <row r="115" spans="1:17" s="227" customFormat="1" ht="16.149999999999999" customHeight="1" x14ac:dyDescent="0.2">
      <c r="A115" s="503"/>
      <c r="B115" s="445"/>
      <c r="C115" s="447"/>
      <c r="D115" s="559"/>
      <c r="E115" s="447"/>
      <c r="F115" s="505"/>
      <c r="G115" s="505"/>
      <c r="H115" s="445"/>
      <c r="I115" s="445"/>
      <c r="J115" s="445"/>
      <c r="K115" s="232" t="s">
        <v>298</v>
      </c>
      <c r="L115" s="122">
        <v>200</v>
      </c>
      <c r="M115" s="232">
        <v>0</v>
      </c>
      <c r="N115" s="232">
        <v>0</v>
      </c>
      <c r="O115" s="123"/>
      <c r="P115" s="123"/>
      <c r="Q115" s="123"/>
    </row>
    <row r="116" spans="1:17" s="227" customFormat="1" ht="16.149999999999999" customHeight="1" x14ac:dyDescent="0.2">
      <c r="A116" s="444" t="s">
        <v>59</v>
      </c>
      <c r="B116" s="444" t="s">
        <v>579</v>
      </c>
      <c r="C116" s="446" t="s">
        <v>422</v>
      </c>
      <c r="D116" s="558" t="s">
        <v>423</v>
      </c>
      <c r="E116" s="446" t="s">
        <v>116</v>
      </c>
      <c r="F116" s="504" t="s">
        <v>98</v>
      </c>
      <c r="G116" s="504">
        <v>1</v>
      </c>
      <c r="H116" s="444" t="s">
        <v>292</v>
      </c>
      <c r="I116" s="444" t="s">
        <v>140</v>
      </c>
      <c r="J116" s="444" t="s">
        <v>140</v>
      </c>
      <c r="K116" s="232" t="s">
        <v>148</v>
      </c>
      <c r="L116" s="122">
        <v>300</v>
      </c>
      <c r="M116" s="232">
        <v>0</v>
      </c>
      <c r="N116" s="232">
        <v>0</v>
      </c>
      <c r="O116" s="123"/>
      <c r="P116" s="123"/>
      <c r="Q116" s="123"/>
    </row>
    <row r="117" spans="1:17" s="227" customFormat="1" ht="16.149999999999999" customHeight="1" x14ac:dyDescent="0.2">
      <c r="A117" s="503"/>
      <c r="B117" s="445"/>
      <c r="C117" s="552"/>
      <c r="D117" s="559"/>
      <c r="E117" s="552"/>
      <c r="F117" s="553"/>
      <c r="G117" s="553"/>
      <c r="H117" s="445"/>
      <c r="I117" s="503"/>
      <c r="J117" s="503"/>
      <c r="K117" s="232" t="s">
        <v>298</v>
      </c>
      <c r="L117" s="122">
        <v>75</v>
      </c>
      <c r="M117" s="232">
        <v>0</v>
      </c>
      <c r="N117" s="232">
        <v>0</v>
      </c>
      <c r="O117" s="123"/>
      <c r="P117" s="123"/>
      <c r="Q117" s="123"/>
    </row>
    <row r="118" spans="1:17" s="227" customFormat="1" ht="16.149999999999999" customHeight="1" x14ac:dyDescent="0.2">
      <c r="A118" s="444" t="s">
        <v>59</v>
      </c>
      <c r="B118" s="444" t="s">
        <v>579</v>
      </c>
      <c r="C118" s="446" t="s">
        <v>424</v>
      </c>
      <c r="D118" s="558" t="s">
        <v>425</v>
      </c>
      <c r="E118" s="446" t="s">
        <v>116</v>
      </c>
      <c r="F118" s="504" t="s">
        <v>98</v>
      </c>
      <c r="G118" s="504">
        <v>1</v>
      </c>
      <c r="H118" s="444" t="s">
        <v>292</v>
      </c>
      <c r="I118" s="444" t="s">
        <v>140</v>
      </c>
      <c r="J118" s="444" t="s">
        <v>140</v>
      </c>
      <c r="K118" s="232" t="s">
        <v>148</v>
      </c>
      <c r="L118" s="122">
        <v>4030.11</v>
      </c>
      <c r="M118" s="232">
        <v>0</v>
      </c>
      <c r="N118" s="232">
        <v>0</v>
      </c>
      <c r="O118" s="123"/>
      <c r="P118" s="123"/>
      <c r="Q118" s="123"/>
    </row>
    <row r="119" spans="1:17" s="227" customFormat="1" ht="16.149999999999999" customHeight="1" x14ac:dyDescent="0.2">
      <c r="A119" s="503"/>
      <c r="B119" s="445"/>
      <c r="C119" s="552"/>
      <c r="D119" s="559"/>
      <c r="E119" s="552"/>
      <c r="F119" s="553"/>
      <c r="G119" s="553"/>
      <c r="H119" s="445"/>
      <c r="I119" s="503"/>
      <c r="J119" s="503"/>
      <c r="K119" s="232" t="s">
        <v>298</v>
      </c>
      <c r="L119" s="122">
        <v>1007.53</v>
      </c>
      <c r="M119" s="232">
        <v>0</v>
      </c>
      <c r="N119" s="232">
        <v>0</v>
      </c>
      <c r="O119" s="123"/>
      <c r="P119" s="123"/>
      <c r="Q119" s="123"/>
    </row>
    <row r="120" spans="1:17" s="227" customFormat="1" ht="16.149999999999999" customHeight="1" x14ac:dyDescent="0.2">
      <c r="A120" s="444" t="s">
        <v>59</v>
      </c>
      <c r="B120" s="444" t="s">
        <v>579</v>
      </c>
      <c r="C120" s="446" t="s">
        <v>426</v>
      </c>
      <c r="D120" s="558" t="s">
        <v>427</v>
      </c>
      <c r="E120" s="446" t="s">
        <v>116</v>
      </c>
      <c r="F120" s="504" t="s">
        <v>98</v>
      </c>
      <c r="G120" s="504">
        <v>1</v>
      </c>
      <c r="H120" s="444" t="s">
        <v>292</v>
      </c>
      <c r="I120" s="444" t="s">
        <v>140</v>
      </c>
      <c r="J120" s="444" t="s">
        <v>140</v>
      </c>
      <c r="K120" s="232" t="s">
        <v>148</v>
      </c>
      <c r="L120" s="122">
        <v>1848.06</v>
      </c>
      <c r="M120" s="232">
        <v>0</v>
      </c>
      <c r="N120" s="232">
        <v>0</v>
      </c>
      <c r="O120" s="123"/>
      <c r="P120" s="123"/>
      <c r="Q120" s="123"/>
    </row>
    <row r="121" spans="1:17" s="227" customFormat="1" ht="16.149999999999999" customHeight="1" x14ac:dyDescent="0.2">
      <c r="A121" s="503"/>
      <c r="B121" s="445"/>
      <c r="C121" s="552"/>
      <c r="D121" s="559"/>
      <c r="E121" s="552"/>
      <c r="F121" s="553"/>
      <c r="G121" s="553"/>
      <c r="H121" s="445"/>
      <c r="I121" s="503"/>
      <c r="J121" s="503"/>
      <c r="K121" s="232" t="s">
        <v>298</v>
      </c>
      <c r="L121" s="122">
        <v>462.01</v>
      </c>
      <c r="M121" s="232">
        <v>0</v>
      </c>
      <c r="N121" s="232">
        <v>0</v>
      </c>
      <c r="O121" s="123"/>
      <c r="P121" s="123"/>
      <c r="Q121" s="123"/>
    </row>
    <row r="122" spans="1:17" s="227" customFormat="1" ht="16.149999999999999" customHeight="1" x14ac:dyDescent="0.2">
      <c r="A122" s="465" t="s">
        <v>59</v>
      </c>
      <c r="B122" s="465" t="s">
        <v>579</v>
      </c>
      <c r="C122" s="461" t="s">
        <v>591</v>
      </c>
      <c r="D122" s="558" t="s">
        <v>592</v>
      </c>
      <c r="E122" s="461" t="s">
        <v>116</v>
      </c>
      <c r="F122" s="463" t="s">
        <v>98</v>
      </c>
      <c r="G122" s="463">
        <v>1</v>
      </c>
      <c r="H122" s="465" t="s">
        <v>292</v>
      </c>
      <c r="I122" s="465" t="s">
        <v>140</v>
      </c>
      <c r="J122" s="465" t="s">
        <v>140</v>
      </c>
      <c r="K122" s="236" t="s">
        <v>148</v>
      </c>
      <c r="L122" s="122">
        <v>12801.15</v>
      </c>
      <c r="M122" s="236">
        <v>0</v>
      </c>
      <c r="N122" s="236">
        <v>0</v>
      </c>
      <c r="O122" s="123"/>
      <c r="P122" s="123"/>
      <c r="Q122" s="123"/>
    </row>
    <row r="123" spans="1:17" s="227" customFormat="1" ht="16.149999999999999" customHeight="1" x14ac:dyDescent="0.2">
      <c r="A123" s="560"/>
      <c r="B123" s="466"/>
      <c r="C123" s="561"/>
      <c r="D123" s="559"/>
      <c r="E123" s="561"/>
      <c r="F123" s="562"/>
      <c r="G123" s="562"/>
      <c r="H123" s="466"/>
      <c r="I123" s="560"/>
      <c r="J123" s="560"/>
      <c r="K123" s="236" t="s">
        <v>298</v>
      </c>
      <c r="L123" s="122">
        <v>3200.28</v>
      </c>
      <c r="M123" s="236">
        <v>0</v>
      </c>
      <c r="N123" s="236">
        <v>0</v>
      </c>
      <c r="O123" s="123"/>
      <c r="P123" s="123"/>
      <c r="Q123" s="123"/>
    </row>
    <row r="124" spans="1:17" s="227" customFormat="1" ht="16.149999999999999" customHeight="1" x14ac:dyDescent="0.2">
      <c r="A124" s="444" t="s">
        <v>59</v>
      </c>
      <c r="B124" s="444" t="s">
        <v>579</v>
      </c>
      <c r="C124" s="446" t="s">
        <v>428</v>
      </c>
      <c r="D124" s="558" t="s">
        <v>429</v>
      </c>
      <c r="E124" s="446" t="s">
        <v>116</v>
      </c>
      <c r="F124" s="504" t="s">
        <v>98</v>
      </c>
      <c r="G124" s="504">
        <v>1</v>
      </c>
      <c r="H124" s="444" t="s">
        <v>292</v>
      </c>
      <c r="I124" s="444" t="s">
        <v>140</v>
      </c>
      <c r="J124" s="444" t="s">
        <v>140</v>
      </c>
      <c r="K124" s="232" t="s">
        <v>148</v>
      </c>
      <c r="L124" s="122">
        <v>659.45</v>
      </c>
      <c r="M124" s="232">
        <v>0</v>
      </c>
      <c r="N124" s="232">
        <v>0</v>
      </c>
      <c r="O124" s="123"/>
      <c r="P124" s="123"/>
      <c r="Q124" s="123"/>
    </row>
    <row r="125" spans="1:17" s="227" customFormat="1" ht="16.149999999999999" customHeight="1" x14ac:dyDescent="0.2">
      <c r="A125" s="503"/>
      <c r="B125" s="445"/>
      <c r="C125" s="447"/>
      <c r="D125" s="559"/>
      <c r="E125" s="447"/>
      <c r="F125" s="505"/>
      <c r="G125" s="505"/>
      <c r="H125" s="445"/>
      <c r="I125" s="445"/>
      <c r="J125" s="445"/>
      <c r="K125" s="232" t="s">
        <v>298</v>
      </c>
      <c r="L125" s="122">
        <v>164.86</v>
      </c>
      <c r="M125" s="232">
        <v>0</v>
      </c>
      <c r="N125" s="232">
        <v>0</v>
      </c>
      <c r="O125" s="123"/>
      <c r="P125" s="123"/>
      <c r="Q125" s="123"/>
    </row>
    <row r="126" spans="1:17" s="227" customFormat="1" ht="16.149999999999999" customHeight="1" x14ac:dyDescent="0.2">
      <c r="A126" s="473" t="s">
        <v>59</v>
      </c>
      <c r="B126" s="444" t="s">
        <v>579</v>
      </c>
      <c r="C126" s="446" t="s">
        <v>430</v>
      </c>
      <c r="D126" s="558" t="s">
        <v>431</v>
      </c>
      <c r="E126" s="446" t="s">
        <v>116</v>
      </c>
      <c r="F126" s="504" t="s">
        <v>98</v>
      </c>
      <c r="G126" s="504">
        <v>1</v>
      </c>
      <c r="H126" s="444" t="s">
        <v>292</v>
      </c>
      <c r="I126" s="444" t="s">
        <v>140</v>
      </c>
      <c r="J126" s="444" t="s">
        <v>140</v>
      </c>
      <c r="K126" s="232" t="s">
        <v>148</v>
      </c>
      <c r="L126" s="122">
        <v>1256.73</v>
      </c>
      <c r="M126" s="232">
        <v>0</v>
      </c>
      <c r="N126" s="232">
        <v>0</v>
      </c>
      <c r="O126" s="123"/>
      <c r="P126" s="123"/>
      <c r="Q126" s="123"/>
    </row>
    <row r="127" spans="1:17" s="227" customFormat="1" ht="16.149999999999999" customHeight="1" x14ac:dyDescent="0.2">
      <c r="A127" s="473"/>
      <c r="B127" s="445"/>
      <c r="C127" s="447"/>
      <c r="D127" s="559"/>
      <c r="E127" s="447"/>
      <c r="F127" s="505"/>
      <c r="G127" s="505"/>
      <c r="H127" s="445"/>
      <c r="I127" s="445"/>
      <c r="J127" s="445"/>
      <c r="K127" s="232" t="s">
        <v>298</v>
      </c>
      <c r="L127" s="122">
        <v>314.18299999999999</v>
      </c>
      <c r="M127" s="232">
        <v>0</v>
      </c>
      <c r="N127" s="232">
        <v>0</v>
      </c>
      <c r="O127" s="123"/>
      <c r="P127" s="123"/>
      <c r="Q127" s="123"/>
    </row>
    <row r="128" spans="1:17" s="227" customFormat="1" ht="16.149999999999999" customHeight="1" x14ac:dyDescent="0.2">
      <c r="A128" s="444" t="s">
        <v>59</v>
      </c>
      <c r="B128" s="444" t="s">
        <v>579</v>
      </c>
      <c r="C128" s="446" t="s">
        <v>432</v>
      </c>
      <c r="D128" s="558" t="s">
        <v>433</v>
      </c>
      <c r="E128" s="446" t="s">
        <v>116</v>
      </c>
      <c r="F128" s="504" t="s">
        <v>98</v>
      </c>
      <c r="G128" s="504">
        <v>1</v>
      </c>
      <c r="H128" s="444" t="s">
        <v>292</v>
      </c>
      <c r="I128" s="444" t="s">
        <v>140</v>
      </c>
      <c r="J128" s="444" t="s">
        <v>140</v>
      </c>
      <c r="K128" s="232" t="s">
        <v>148</v>
      </c>
      <c r="L128" s="122">
        <v>10000</v>
      </c>
      <c r="M128" s="232">
        <v>0</v>
      </c>
      <c r="N128" s="232">
        <v>0</v>
      </c>
      <c r="O128" s="123"/>
      <c r="P128" s="123"/>
      <c r="Q128" s="123"/>
    </row>
    <row r="129" spans="1:17" s="227" customFormat="1" ht="16.149999999999999" customHeight="1" x14ac:dyDescent="0.2">
      <c r="A129" s="503"/>
      <c r="B129" s="445"/>
      <c r="C129" s="447"/>
      <c r="D129" s="559"/>
      <c r="E129" s="447"/>
      <c r="F129" s="505"/>
      <c r="G129" s="505"/>
      <c r="H129" s="445"/>
      <c r="I129" s="445"/>
      <c r="J129" s="445"/>
      <c r="K129" s="232" t="s">
        <v>298</v>
      </c>
      <c r="L129" s="122">
        <v>2500</v>
      </c>
      <c r="M129" s="232">
        <v>0</v>
      </c>
      <c r="N129" s="232">
        <v>0</v>
      </c>
      <c r="O129" s="123"/>
      <c r="P129" s="123"/>
      <c r="Q129" s="123"/>
    </row>
    <row r="130" spans="1:17" s="227" customFormat="1" ht="27.75" customHeight="1" x14ac:dyDescent="0.2">
      <c r="A130" s="444" t="s">
        <v>59</v>
      </c>
      <c r="B130" s="444" t="s">
        <v>579</v>
      </c>
      <c r="C130" s="446" t="s">
        <v>434</v>
      </c>
      <c r="D130" s="558" t="s">
        <v>435</v>
      </c>
      <c r="E130" s="446" t="s">
        <v>116</v>
      </c>
      <c r="F130" s="504" t="s">
        <v>98</v>
      </c>
      <c r="G130" s="504">
        <v>1</v>
      </c>
      <c r="H130" s="444" t="s">
        <v>292</v>
      </c>
      <c r="I130" s="444" t="s">
        <v>140</v>
      </c>
      <c r="J130" s="444" t="s">
        <v>140</v>
      </c>
      <c r="K130" s="232" t="s">
        <v>148</v>
      </c>
      <c r="L130" s="122">
        <v>16822.13</v>
      </c>
      <c r="M130" s="232">
        <v>0</v>
      </c>
      <c r="N130" s="232">
        <v>0</v>
      </c>
      <c r="O130" s="123"/>
      <c r="P130" s="123"/>
      <c r="Q130" s="123"/>
    </row>
    <row r="131" spans="1:17" s="227" customFormat="1" ht="26.25" customHeight="1" x14ac:dyDescent="0.2">
      <c r="A131" s="503"/>
      <c r="B131" s="445"/>
      <c r="C131" s="447"/>
      <c r="D131" s="559"/>
      <c r="E131" s="447"/>
      <c r="F131" s="505"/>
      <c r="G131" s="505"/>
      <c r="H131" s="445"/>
      <c r="I131" s="445"/>
      <c r="J131" s="445"/>
      <c r="K131" s="232" t="s">
        <v>298</v>
      </c>
      <c r="L131" s="122">
        <v>4205.5330000000004</v>
      </c>
      <c r="M131" s="232">
        <v>0</v>
      </c>
      <c r="N131" s="232">
        <v>0</v>
      </c>
      <c r="O131" s="123"/>
      <c r="P131" s="123"/>
      <c r="Q131" s="123"/>
    </row>
    <row r="132" spans="1:17" s="227" customFormat="1" ht="17.25" customHeight="1" x14ac:dyDescent="0.2">
      <c r="A132" s="473" t="s">
        <v>59</v>
      </c>
      <c r="B132" s="444" t="s">
        <v>579</v>
      </c>
      <c r="C132" s="471" t="s">
        <v>436</v>
      </c>
      <c r="D132" s="563" t="s">
        <v>437</v>
      </c>
      <c r="E132" s="471" t="s">
        <v>116</v>
      </c>
      <c r="F132" s="472" t="s">
        <v>98</v>
      </c>
      <c r="G132" s="472">
        <v>1</v>
      </c>
      <c r="H132" s="473" t="s">
        <v>292</v>
      </c>
      <c r="I132" s="473" t="s">
        <v>140</v>
      </c>
      <c r="J132" s="473" t="s">
        <v>140</v>
      </c>
      <c r="K132" s="232" t="s">
        <v>148</v>
      </c>
      <c r="L132" s="122">
        <v>550.29600000000005</v>
      </c>
      <c r="M132" s="232">
        <v>0</v>
      </c>
      <c r="N132" s="232">
        <v>0</v>
      </c>
      <c r="O132" s="123"/>
      <c r="P132" s="123"/>
      <c r="Q132" s="123"/>
    </row>
    <row r="133" spans="1:17" s="227" customFormat="1" ht="18.75" customHeight="1" x14ac:dyDescent="0.2">
      <c r="A133" s="473"/>
      <c r="B133" s="445"/>
      <c r="C133" s="471"/>
      <c r="D133" s="563"/>
      <c r="E133" s="471"/>
      <c r="F133" s="472"/>
      <c r="G133" s="472"/>
      <c r="H133" s="473"/>
      <c r="I133" s="473"/>
      <c r="J133" s="473"/>
      <c r="K133" s="232" t="s">
        <v>298</v>
      </c>
      <c r="L133" s="122">
        <v>137.57400000000001</v>
      </c>
      <c r="M133" s="232">
        <v>0</v>
      </c>
      <c r="N133" s="232">
        <v>0</v>
      </c>
      <c r="O133" s="123"/>
      <c r="P133" s="123"/>
      <c r="Q133" s="123"/>
    </row>
    <row r="134" spans="1:17" s="227" customFormat="1" ht="15.75" customHeight="1" x14ac:dyDescent="0.2">
      <c r="A134" s="444" t="s">
        <v>59</v>
      </c>
      <c r="B134" s="444" t="s">
        <v>579</v>
      </c>
      <c r="C134" s="446" t="s">
        <v>438</v>
      </c>
      <c r="D134" s="558" t="s">
        <v>439</v>
      </c>
      <c r="E134" s="446" t="s">
        <v>116</v>
      </c>
      <c r="F134" s="504" t="s">
        <v>98</v>
      </c>
      <c r="G134" s="504">
        <v>1</v>
      </c>
      <c r="H134" s="444" t="s">
        <v>292</v>
      </c>
      <c r="I134" s="444" t="s">
        <v>140</v>
      </c>
      <c r="J134" s="444" t="s">
        <v>140</v>
      </c>
      <c r="K134" s="232" t="s">
        <v>148</v>
      </c>
      <c r="L134" s="122">
        <v>287.89</v>
      </c>
      <c r="M134" s="232">
        <v>0</v>
      </c>
      <c r="N134" s="232">
        <v>0</v>
      </c>
      <c r="O134" s="123"/>
      <c r="P134" s="123"/>
      <c r="Q134" s="123"/>
    </row>
    <row r="135" spans="1:17" s="227" customFormat="1" ht="15" customHeight="1" x14ac:dyDescent="0.2">
      <c r="A135" s="503"/>
      <c r="B135" s="445"/>
      <c r="C135" s="552"/>
      <c r="D135" s="559"/>
      <c r="E135" s="552"/>
      <c r="F135" s="553"/>
      <c r="G135" s="553"/>
      <c r="H135" s="445"/>
      <c r="I135" s="503"/>
      <c r="J135" s="503"/>
      <c r="K135" s="232" t="s">
        <v>298</v>
      </c>
      <c r="L135" s="122">
        <v>71.97</v>
      </c>
      <c r="M135" s="232">
        <v>0</v>
      </c>
      <c r="N135" s="232">
        <v>0</v>
      </c>
      <c r="O135" s="123"/>
      <c r="P135" s="123"/>
      <c r="Q135" s="123"/>
    </row>
    <row r="136" spans="1:17" s="227" customFormat="1" ht="15" customHeight="1" x14ac:dyDescent="0.2">
      <c r="A136" s="444" t="s">
        <v>59</v>
      </c>
      <c r="B136" s="444" t="s">
        <v>579</v>
      </c>
      <c r="C136" s="446" t="s">
        <v>440</v>
      </c>
      <c r="D136" s="558" t="s">
        <v>441</v>
      </c>
      <c r="E136" s="446" t="s">
        <v>116</v>
      </c>
      <c r="F136" s="504" t="s">
        <v>98</v>
      </c>
      <c r="G136" s="504">
        <v>1</v>
      </c>
      <c r="H136" s="444" t="s">
        <v>292</v>
      </c>
      <c r="I136" s="444" t="s">
        <v>140</v>
      </c>
      <c r="J136" s="444" t="s">
        <v>140</v>
      </c>
      <c r="K136" s="232" t="s">
        <v>148</v>
      </c>
      <c r="L136" s="122">
        <v>252.96</v>
      </c>
      <c r="M136" s="232">
        <v>0</v>
      </c>
      <c r="N136" s="232">
        <v>0</v>
      </c>
      <c r="O136" s="123"/>
      <c r="P136" s="123"/>
      <c r="Q136" s="123"/>
    </row>
    <row r="137" spans="1:17" s="227" customFormat="1" ht="15" customHeight="1" x14ac:dyDescent="0.2">
      <c r="A137" s="445"/>
      <c r="B137" s="445"/>
      <c r="C137" s="447"/>
      <c r="D137" s="559"/>
      <c r="E137" s="447"/>
      <c r="F137" s="505"/>
      <c r="G137" s="505"/>
      <c r="H137" s="445"/>
      <c r="I137" s="445"/>
      <c r="J137" s="445"/>
      <c r="K137" s="232" t="s">
        <v>298</v>
      </c>
      <c r="L137" s="122">
        <v>63.24</v>
      </c>
      <c r="M137" s="232">
        <v>0</v>
      </c>
      <c r="N137" s="232">
        <v>0</v>
      </c>
      <c r="O137" s="123"/>
      <c r="P137" s="123"/>
      <c r="Q137" s="123"/>
    </row>
    <row r="138" spans="1:17" s="227" customFormat="1" ht="17.25" customHeight="1" x14ac:dyDescent="0.2">
      <c r="A138" s="444" t="s">
        <v>59</v>
      </c>
      <c r="B138" s="444" t="s">
        <v>579</v>
      </c>
      <c r="C138" s="446" t="s">
        <v>442</v>
      </c>
      <c r="D138" s="558" t="s">
        <v>443</v>
      </c>
      <c r="E138" s="446" t="s">
        <v>116</v>
      </c>
      <c r="F138" s="504" t="s">
        <v>98</v>
      </c>
      <c r="G138" s="504">
        <v>1</v>
      </c>
      <c r="H138" s="444" t="s">
        <v>292</v>
      </c>
      <c r="I138" s="444" t="s">
        <v>140</v>
      </c>
      <c r="J138" s="444" t="s">
        <v>140</v>
      </c>
      <c r="K138" s="232" t="s">
        <v>148</v>
      </c>
      <c r="L138" s="122">
        <v>768</v>
      </c>
      <c r="M138" s="232">
        <v>0</v>
      </c>
      <c r="N138" s="232">
        <v>0</v>
      </c>
      <c r="O138" s="123"/>
      <c r="P138" s="123"/>
      <c r="Q138" s="123"/>
    </row>
    <row r="139" spans="1:17" s="227" customFormat="1" ht="17.25" customHeight="1" x14ac:dyDescent="0.2">
      <c r="A139" s="445"/>
      <c r="B139" s="445"/>
      <c r="C139" s="447"/>
      <c r="D139" s="559"/>
      <c r="E139" s="447"/>
      <c r="F139" s="505"/>
      <c r="G139" s="505"/>
      <c r="H139" s="445"/>
      <c r="I139" s="445"/>
      <c r="J139" s="445"/>
      <c r="K139" s="232" t="s">
        <v>298</v>
      </c>
      <c r="L139" s="122">
        <v>192</v>
      </c>
      <c r="M139" s="232">
        <v>0</v>
      </c>
      <c r="N139" s="232">
        <v>0</v>
      </c>
      <c r="O139" s="123"/>
      <c r="P139" s="123"/>
      <c r="Q139" s="123"/>
    </row>
    <row r="140" spans="1:17" s="227" customFormat="1" ht="17.25" customHeight="1" x14ac:dyDescent="0.2">
      <c r="A140" s="444" t="s">
        <v>59</v>
      </c>
      <c r="B140" s="444" t="s">
        <v>579</v>
      </c>
      <c r="C140" s="446" t="s">
        <v>444</v>
      </c>
      <c r="D140" s="558" t="s">
        <v>445</v>
      </c>
      <c r="E140" s="446" t="s">
        <v>116</v>
      </c>
      <c r="F140" s="504" t="s">
        <v>98</v>
      </c>
      <c r="G140" s="504">
        <v>1</v>
      </c>
      <c r="H140" s="444" t="s">
        <v>292</v>
      </c>
      <c r="I140" s="444" t="s">
        <v>140</v>
      </c>
      <c r="J140" s="444" t="s">
        <v>140</v>
      </c>
      <c r="K140" s="232" t="s">
        <v>148</v>
      </c>
      <c r="L140" s="122">
        <v>640</v>
      </c>
      <c r="M140" s="232">
        <v>0</v>
      </c>
      <c r="N140" s="232">
        <v>0</v>
      </c>
      <c r="O140" s="123"/>
      <c r="P140" s="123"/>
      <c r="Q140" s="123"/>
    </row>
    <row r="141" spans="1:17" s="227" customFormat="1" ht="17.25" customHeight="1" x14ac:dyDescent="0.2">
      <c r="A141" s="445"/>
      <c r="B141" s="445"/>
      <c r="C141" s="447"/>
      <c r="D141" s="559"/>
      <c r="E141" s="447"/>
      <c r="F141" s="505"/>
      <c r="G141" s="505"/>
      <c r="H141" s="445"/>
      <c r="I141" s="445"/>
      <c r="J141" s="445"/>
      <c r="K141" s="232" t="s">
        <v>298</v>
      </c>
      <c r="L141" s="122">
        <v>160</v>
      </c>
      <c r="M141" s="232">
        <v>0</v>
      </c>
      <c r="N141" s="232">
        <v>0</v>
      </c>
      <c r="O141" s="123"/>
      <c r="P141" s="123"/>
      <c r="Q141" s="123"/>
    </row>
    <row r="142" spans="1:17" s="227" customFormat="1" ht="16.149999999999999" customHeight="1" x14ac:dyDescent="0.2">
      <c r="A142" s="444" t="s">
        <v>59</v>
      </c>
      <c r="B142" s="444" t="s">
        <v>579</v>
      </c>
      <c r="C142" s="446" t="s">
        <v>446</v>
      </c>
      <c r="D142" s="558" t="s">
        <v>665</v>
      </c>
      <c r="E142" s="446" t="s">
        <v>116</v>
      </c>
      <c r="F142" s="504" t="s">
        <v>98</v>
      </c>
      <c r="G142" s="504">
        <v>1</v>
      </c>
      <c r="H142" s="444" t="s">
        <v>292</v>
      </c>
      <c r="I142" s="444" t="s">
        <v>140</v>
      </c>
      <c r="J142" s="444" t="s">
        <v>140</v>
      </c>
      <c r="K142" s="232" t="s">
        <v>148</v>
      </c>
      <c r="L142" s="122">
        <v>79330.955000000002</v>
      </c>
      <c r="M142" s="232">
        <v>0</v>
      </c>
      <c r="N142" s="232">
        <v>0</v>
      </c>
      <c r="O142" s="123"/>
      <c r="P142" s="123"/>
      <c r="Q142" s="123"/>
    </row>
    <row r="143" spans="1:17" s="227" customFormat="1" ht="16.149999999999999" customHeight="1" x14ac:dyDescent="0.2">
      <c r="A143" s="503"/>
      <c r="B143" s="445"/>
      <c r="C143" s="447"/>
      <c r="D143" s="559"/>
      <c r="E143" s="447"/>
      <c r="F143" s="505"/>
      <c r="G143" s="505"/>
      <c r="H143" s="445"/>
      <c r="I143" s="445"/>
      <c r="J143" s="445"/>
      <c r="K143" s="232" t="s">
        <v>298</v>
      </c>
      <c r="L143" s="122">
        <v>19832.741000000002</v>
      </c>
      <c r="M143" s="232">
        <v>0</v>
      </c>
      <c r="N143" s="232">
        <v>0</v>
      </c>
      <c r="O143" s="123"/>
      <c r="P143" s="123"/>
      <c r="Q143" s="123"/>
    </row>
    <row r="144" spans="1:17" s="227" customFormat="1" ht="15.75" customHeight="1" x14ac:dyDescent="0.2">
      <c r="A144" s="444" t="s">
        <v>59</v>
      </c>
      <c r="B144" s="444" t="s">
        <v>579</v>
      </c>
      <c r="C144" s="446" t="s">
        <v>447</v>
      </c>
      <c r="D144" s="558" t="s">
        <v>533</v>
      </c>
      <c r="E144" s="446" t="s">
        <v>116</v>
      </c>
      <c r="F144" s="504" t="s">
        <v>98</v>
      </c>
      <c r="G144" s="504">
        <v>1</v>
      </c>
      <c r="H144" s="444" t="s">
        <v>292</v>
      </c>
      <c r="I144" s="444" t="s">
        <v>140</v>
      </c>
      <c r="J144" s="444" t="s">
        <v>140</v>
      </c>
      <c r="K144" s="232" t="s">
        <v>148</v>
      </c>
      <c r="L144" s="122">
        <v>1584</v>
      </c>
      <c r="M144" s="232">
        <v>0</v>
      </c>
      <c r="N144" s="232">
        <v>0</v>
      </c>
      <c r="O144" s="123"/>
      <c r="P144" s="123"/>
      <c r="Q144" s="123"/>
    </row>
    <row r="145" spans="1:17" s="227" customFormat="1" ht="16.149999999999999" customHeight="1" x14ac:dyDescent="0.2">
      <c r="A145" s="503"/>
      <c r="B145" s="445"/>
      <c r="C145" s="447"/>
      <c r="D145" s="559"/>
      <c r="E145" s="447"/>
      <c r="F145" s="505"/>
      <c r="G145" s="505"/>
      <c r="H145" s="445"/>
      <c r="I145" s="445"/>
      <c r="J145" s="445"/>
      <c r="K145" s="232" t="s">
        <v>298</v>
      </c>
      <c r="L145" s="122">
        <v>396</v>
      </c>
      <c r="M145" s="232">
        <v>0</v>
      </c>
      <c r="N145" s="232">
        <v>0</v>
      </c>
      <c r="O145" s="123"/>
      <c r="P145" s="123"/>
      <c r="Q145" s="123"/>
    </row>
    <row r="146" spans="1:17" s="227" customFormat="1" ht="20.25" customHeight="1" x14ac:dyDescent="0.2">
      <c r="A146" s="444" t="s">
        <v>59</v>
      </c>
      <c r="B146" s="444" t="s">
        <v>579</v>
      </c>
      <c r="C146" s="446" t="s">
        <v>448</v>
      </c>
      <c r="D146" s="563" t="s">
        <v>581</v>
      </c>
      <c r="E146" s="446" t="s">
        <v>116</v>
      </c>
      <c r="F146" s="504" t="s">
        <v>98</v>
      </c>
      <c r="G146" s="504">
        <v>1</v>
      </c>
      <c r="H146" s="444" t="s">
        <v>292</v>
      </c>
      <c r="I146" s="444" t="s">
        <v>140</v>
      </c>
      <c r="J146" s="444" t="s">
        <v>140</v>
      </c>
      <c r="K146" s="232" t="s">
        <v>148</v>
      </c>
      <c r="L146" s="122">
        <v>16548.165000000001</v>
      </c>
      <c r="M146" s="232">
        <v>0</v>
      </c>
      <c r="N146" s="232">
        <v>0</v>
      </c>
      <c r="O146" s="123"/>
      <c r="P146" s="123"/>
      <c r="Q146" s="123"/>
    </row>
    <row r="147" spans="1:17" s="227" customFormat="1" ht="20.25" customHeight="1" x14ac:dyDescent="0.2">
      <c r="A147" s="503"/>
      <c r="B147" s="445"/>
      <c r="C147" s="447"/>
      <c r="D147" s="563"/>
      <c r="E147" s="447"/>
      <c r="F147" s="505"/>
      <c r="G147" s="505"/>
      <c r="H147" s="445"/>
      <c r="I147" s="445"/>
      <c r="J147" s="445"/>
      <c r="K147" s="232" t="s">
        <v>298</v>
      </c>
      <c r="L147" s="122">
        <v>4137.0410000000002</v>
      </c>
      <c r="M147" s="232">
        <v>0</v>
      </c>
      <c r="N147" s="232">
        <v>0</v>
      </c>
      <c r="O147" s="123"/>
      <c r="P147" s="123"/>
      <c r="Q147" s="123"/>
    </row>
    <row r="148" spans="1:17" s="227" customFormat="1" ht="16.149999999999999" customHeight="1" x14ac:dyDescent="0.2">
      <c r="A148" s="444" t="s">
        <v>59</v>
      </c>
      <c r="B148" s="444" t="s">
        <v>579</v>
      </c>
      <c r="C148" s="446" t="s">
        <v>449</v>
      </c>
      <c r="D148" s="558" t="s">
        <v>450</v>
      </c>
      <c r="E148" s="446" t="s">
        <v>116</v>
      </c>
      <c r="F148" s="504" t="s">
        <v>98</v>
      </c>
      <c r="G148" s="504">
        <v>1</v>
      </c>
      <c r="H148" s="444" t="s">
        <v>292</v>
      </c>
      <c r="I148" s="444" t="s">
        <v>140</v>
      </c>
      <c r="J148" s="444" t="s">
        <v>140</v>
      </c>
      <c r="K148" s="232" t="s">
        <v>148</v>
      </c>
      <c r="L148" s="122">
        <v>3326.0937399999998</v>
      </c>
      <c r="M148" s="232">
        <v>0</v>
      </c>
      <c r="N148" s="232">
        <v>0</v>
      </c>
      <c r="O148" s="123"/>
      <c r="P148" s="123"/>
      <c r="Q148" s="123"/>
    </row>
    <row r="149" spans="1:17" s="227" customFormat="1" ht="16.149999999999999" customHeight="1" x14ac:dyDescent="0.2">
      <c r="A149" s="503"/>
      <c r="B149" s="445"/>
      <c r="C149" s="447"/>
      <c r="D149" s="559"/>
      <c r="E149" s="447"/>
      <c r="F149" s="505"/>
      <c r="G149" s="505"/>
      <c r="H149" s="445"/>
      <c r="I149" s="445"/>
      <c r="J149" s="445"/>
      <c r="K149" s="232" t="s">
        <v>298</v>
      </c>
      <c r="L149" s="122">
        <v>831.52342999999996</v>
      </c>
      <c r="M149" s="232">
        <v>0</v>
      </c>
      <c r="N149" s="232">
        <v>0</v>
      </c>
      <c r="O149" s="123"/>
      <c r="P149" s="123"/>
      <c r="Q149" s="123"/>
    </row>
    <row r="150" spans="1:17" s="227" customFormat="1" ht="16.149999999999999" customHeight="1" x14ac:dyDescent="0.2">
      <c r="A150" s="444" t="s">
        <v>59</v>
      </c>
      <c r="B150" s="444" t="s">
        <v>579</v>
      </c>
      <c r="C150" s="446" t="s">
        <v>451</v>
      </c>
      <c r="D150" s="558" t="s">
        <v>534</v>
      </c>
      <c r="E150" s="446" t="s">
        <v>116</v>
      </c>
      <c r="F150" s="504" t="s">
        <v>98</v>
      </c>
      <c r="G150" s="504">
        <v>1</v>
      </c>
      <c r="H150" s="444" t="s">
        <v>292</v>
      </c>
      <c r="I150" s="444" t="s">
        <v>140</v>
      </c>
      <c r="J150" s="444" t="s">
        <v>140</v>
      </c>
      <c r="K150" s="232" t="s">
        <v>148</v>
      </c>
      <c r="L150" s="122">
        <v>2000</v>
      </c>
      <c r="M150" s="232">
        <v>0</v>
      </c>
      <c r="N150" s="232">
        <v>0</v>
      </c>
      <c r="O150" s="123"/>
      <c r="P150" s="123"/>
      <c r="Q150" s="123"/>
    </row>
    <row r="151" spans="1:17" s="227" customFormat="1" ht="16.149999999999999" customHeight="1" x14ac:dyDescent="0.2">
      <c r="A151" s="503"/>
      <c r="B151" s="445"/>
      <c r="C151" s="552"/>
      <c r="D151" s="559"/>
      <c r="E151" s="552"/>
      <c r="F151" s="553"/>
      <c r="G151" s="553"/>
      <c r="H151" s="445"/>
      <c r="I151" s="503"/>
      <c r="J151" s="503"/>
      <c r="K151" s="232" t="s">
        <v>298</v>
      </c>
      <c r="L151" s="258">
        <v>500</v>
      </c>
      <c r="M151" s="232">
        <v>0</v>
      </c>
      <c r="N151" s="232">
        <v>0</v>
      </c>
      <c r="O151" s="123"/>
      <c r="P151" s="123"/>
      <c r="Q151" s="123"/>
    </row>
    <row r="152" spans="1:17" s="227" customFormat="1" ht="17.25" customHeight="1" x14ac:dyDescent="0.2">
      <c r="A152" s="444" t="s">
        <v>59</v>
      </c>
      <c r="B152" s="444" t="s">
        <v>579</v>
      </c>
      <c r="C152" s="548" t="s">
        <v>452</v>
      </c>
      <c r="D152" s="558" t="s">
        <v>453</v>
      </c>
      <c r="E152" s="446" t="s">
        <v>116</v>
      </c>
      <c r="F152" s="504" t="s">
        <v>98</v>
      </c>
      <c r="G152" s="504">
        <v>1</v>
      </c>
      <c r="H152" s="444" t="s">
        <v>292</v>
      </c>
      <c r="I152" s="444" t="s">
        <v>140</v>
      </c>
      <c r="J152" s="444" t="s">
        <v>140</v>
      </c>
      <c r="K152" s="232" t="s">
        <v>148</v>
      </c>
      <c r="L152" s="122">
        <v>799.96</v>
      </c>
      <c r="M152" s="232">
        <v>0</v>
      </c>
      <c r="N152" s="232">
        <v>0</v>
      </c>
      <c r="O152" s="123"/>
      <c r="P152" s="123"/>
      <c r="Q152" s="123"/>
    </row>
    <row r="153" spans="1:17" s="227" customFormat="1" ht="17.25" customHeight="1" x14ac:dyDescent="0.2">
      <c r="A153" s="503"/>
      <c r="B153" s="445"/>
      <c r="C153" s="549"/>
      <c r="D153" s="559"/>
      <c r="E153" s="552"/>
      <c r="F153" s="553"/>
      <c r="G153" s="553"/>
      <c r="H153" s="445"/>
      <c r="I153" s="503"/>
      <c r="J153" s="503"/>
      <c r="K153" s="232" t="s">
        <v>298</v>
      </c>
      <c r="L153" s="122">
        <v>200</v>
      </c>
      <c r="M153" s="232">
        <v>0</v>
      </c>
      <c r="N153" s="232">
        <v>0</v>
      </c>
      <c r="O153" s="123"/>
      <c r="P153" s="123"/>
      <c r="Q153" s="123"/>
    </row>
    <row r="154" spans="1:17" s="227" customFormat="1" ht="17.25" customHeight="1" x14ac:dyDescent="0.2">
      <c r="A154" s="444" t="s">
        <v>59</v>
      </c>
      <c r="B154" s="444" t="s">
        <v>579</v>
      </c>
      <c r="C154" s="548" t="s">
        <v>103</v>
      </c>
      <c r="D154" s="550" t="s">
        <v>487</v>
      </c>
      <c r="E154" s="446" t="s">
        <v>116</v>
      </c>
      <c r="F154" s="504" t="s">
        <v>98</v>
      </c>
      <c r="G154" s="504">
        <v>0</v>
      </c>
      <c r="H154" s="444" t="s">
        <v>292</v>
      </c>
      <c r="I154" s="444" t="s">
        <v>140</v>
      </c>
      <c r="J154" s="444" t="s">
        <v>140</v>
      </c>
      <c r="K154" s="232" t="s">
        <v>148</v>
      </c>
      <c r="L154" s="122">
        <v>783.69245999999998</v>
      </c>
      <c r="M154" s="232">
        <v>0</v>
      </c>
      <c r="N154" s="232">
        <v>0</v>
      </c>
      <c r="O154" s="123"/>
      <c r="P154" s="123"/>
      <c r="Q154" s="123"/>
    </row>
    <row r="155" spans="1:17" s="227" customFormat="1" ht="17.25" customHeight="1" x14ac:dyDescent="0.2">
      <c r="A155" s="503"/>
      <c r="B155" s="445"/>
      <c r="C155" s="549"/>
      <c r="D155" s="551"/>
      <c r="E155" s="552"/>
      <c r="F155" s="553"/>
      <c r="G155" s="553"/>
      <c r="H155" s="445"/>
      <c r="I155" s="503"/>
      <c r="J155" s="503"/>
      <c r="K155" s="232" t="s">
        <v>298</v>
      </c>
      <c r="L155" s="122">
        <v>195.92358999999999</v>
      </c>
      <c r="M155" s="232">
        <v>0</v>
      </c>
      <c r="N155" s="232">
        <v>0</v>
      </c>
      <c r="O155" s="123"/>
      <c r="P155" s="123"/>
      <c r="Q155" s="123"/>
    </row>
    <row r="156" spans="1:17" s="225" customFormat="1" ht="21.75" customHeight="1" x14ac:dyDescent="0.25">
      <c r="A156" s="458" t="s">
        <v>59</v>
      </c>
      <c r="B156" s="458" t="s">
        <v>587</v>
      </c>
      <c r="C156" s="455" t="s">
        <v>13</v>
      </c>
      <c r="D156" s="475" t="s">
        <v>588</v>
      </c>
      <c r="E156" s="478" t="s">
        <v>116</v>
      </c>
      <c r="F156" s="455" t="s">
        <v>98</v>
      </c>
      <c r="G156" s="340">
        <f>G160+G161+G162+G163+G164+G165+G166+G167+G169</f>
        <v>9</v>
      </c>
      <c r="H156" s="458" t="s">
        <v>85</v>
      </c>
      <c r="I156" s="458" t="s">
        <v>85</v>
      </c>
      <c r="J156" s="458" t="s">
        <v>85</v>
      </c>
      <c r="K156" s="231" t="s">
        <v>147</v>
      </c>
      <c r="L156" s="231">
        <f>L158</f>
        <v>28250.074250000001</v>
      </c>
      <c r="M156" s="231">
        <f>SUM(M157:M159)</f>
        <v>0</v>
      </c>
      <c r="N156" s="231">
        <f>SUM(N157:N159)</f>
        <v>0</v>
      </c>
      <c r="O156" s="133"/>
      <c r="P156" s="133"/>
      <c r="Q156" s="133"/>
    </row>
    <row r="157" spans="1:17" s="225" customFormat="1" ht="21.75" customHeight="1" x14ac:dyDescent="0.25">
      <c r="A157" s="459"/>
      <c r="B157" s="459"/>
      <c r="C157" s="456"/>
      <c r="D157" s="476"/>
      <c r="E157" s="479"/>
      <c r="F157" s="456"/>
      <c r="G157" s="248"/>
      <c r="H157" s="459"/>
      <c r="I157" s="459"/>
      <c r="J157" s="459"/>
      <c r="K157" s="231" t="s">
        <v>148</v>
      </c>
      <c r="L157" s="231">
        <v>0</v>
      </c>
      <c r="M157" s="231">
        <v>0</v>
      </c>
      <c r="N157" s="231">
        <v>0</v>
      </c>
      <c r="O157" s="133"/>
      <c r="P157" s="131"/>
      <c r="Q157" s="131"/>
    </row>
    <row r="158" spans="1:17" s="225" customFormat="1" ht="21.75" customHeight="1" x14ac:dyDescent="0.25">
      <c r="A158" s="459"/>
      <c r="B158" s="459"/>
      <c r="C158" s="456"/>
      <c r="D158" s="476"/>
      <c r="E158" s="479"/>
      <c r="F158" s="456"/>
      <c r="G158" s="248"/>
      <c r="H158" s="459"/>
      <c r="I158" s="459"/>
      <c r="J158" s="459"/>
      <c r="K158" s="231" t="s">
        <v>298</v>
      </c>
      <c r="L158" s="231">
        <f>L160+L161+L162+L163+L164+L165+L166+L167+L169+L170+L168</f>
        <v>28250.074250000001</v>
      </c>
      <c r="M158" s="231">
        <f>M206</f>
        <v>0</v>
      </c>
      <c r="N158" s="231">
        <f>N206</f>
        <v>0</v>
      </c>
      <c r="O158" s="133"/>
      <c r="P158" s="131"/>
      <c r="Q158" s="131"/>
    </row>
    <row r="159" spans="1:17" s="225" customFormat="1" ht="21.75" customHeight="1" x14ac:dyDescent="0.25">
      <c r="A159" s="460"/>
      <c r="B159" s="460"/>
      <c r="C159" s="474"/>
      <c r="D159" s="477"/>
      <c r="E159" s="480"/>
      <c r="F159" s="474"/>
      <c r="G159" s="249"/>
      <c r="H159" s="460"/>
      <c r="I159" s="460"/>
      <c r="J159" s="460"/>
      <c r="K159" s="231" t="s">
        <v>219</v>
      </c>
      <c r="L159" s="231">
        <v>0</v>
      </c>
      <c r="M159" s="231">
        <v>0</v>
      </c>
      <c r="N159" s="231">
        <v>0</v>
      </c>
      <c r="O159" s="133"/>
      <c r="P159" s="131"/>
      <c r="Q159" s="131"/>
    </row>
    <row r="160" spans="1:17" s="123" customFormat="1" ht="54.75" customHeight="1" x14ac:dyDescent="0.2">
      <c r="A160" s="401" t="s">
        <v>59</v>
      </c>
      <c r="B160" s="401" t="s">
        <v>587</v>
      </c>
      <c r="C160" s="394" t="s">
        <v>473</v>
      </c>
      <c r="D160" s="395" t="s">
        <v>601</v>
      </c>
      <c r="E160" s="394" t="s">
        <v>593</v>
      </c>
      <c r="F160" s="402" t="s">
        <v>98</v>
      </c>
      <c r="G160" s="401" t="s">
        <v>143</v>
      </c>
      <c r="H160" s="401" t="s">
        <v>292</v>
      </c>
      <c r="I160" s="401" t="s">
        <v>85</v>
      </c>
      <c r="J160" s="401" t="s">
        <v>85</v>
      </c>
      <c r="K160" s="122" t="s">
        <v>298</v>
      </c>
      <c r="L160" s="122">
        <v>3088</v>
      </c>
      <c r="M160" s="122">
        <v>0</v>
      </c>
      <c r="N160" s="122">
        <v>0</v>
      </c>
      <c r="O160" s="197"/>
    </row>
    <row r="161" spans="1:17" s="123" customFormat="1" ht="79.5" customHeight="1" x14ac:dyDescent="0.2">
      <c r="A161" s="401" t="s">
        <v>59</v>
      </c>
      <c r="B161" s="401" t="s">
        <v>587</v>
      </c>
      <c r="C161" s="394" t="s">
        <v>426</v>
      </c>
      <c r="D161" s="395" t="s">
        <v>602</v>
      </c>
      <c r="E161" s="394" t="s">
        <v>593</v>
      </c>
      <c r="F161" s="402" t="s">
        <v>98</v>
      </c>
      <c r="G161" s="401" t="s">
        <v>143</v>
      </c>
      <c r="H161" s="401" t="s">
        <v>292</v>
      </c>
      <c r="I161" s="401" t="s">
        <v>85</v>
      </c>
      <c r="J161" s="401" t="s">
        <v>85</v>
      </c>
      <c r="K161" s="122" t="s">
        <v>298</v>
      </c>
      <c r="L161" s="122">
        <v>1571.2</v>
      </c>
      <c r="M161" s="122">
        <v>0</v>
      </c>
      <c r="N161" s="122">
        <v>0</v>
      </c>
      <c r="O161" s="197"/>
    </row>
    <row r="162" spans="1:17" s="123" customFormat="1" ht="69.75" customHeight="1" x14ac:dyDescent="0.2">
      <c r="A162" s="401" t="s">
        <v>59</v>
      </c>
      <c r="B162" s="401" t="s">
        <v>587</v>
      </c>
      <c r="C162" s="394" t="s">
        <v>591</v>
      </c>
      <c r="D162" s="395" t="s">
        <v>603</v>
      </c>
      <c r="E162" s="394" t="s">
        <v>593</v>
      </c>
      <c r="F162" s="402" t="s">
        <v>98</v>
      </c>
      <c r="G162" s="401" t="s">
        <v>143</v>
      </c>
      <c r="H162" s="401" t="s">
        <v>292</v>
      </c>
      <c r="I162" s="401" t="s">
        <v>85</v>
      </c>
      <c r="J162" s="401" t="s">
        <v>85</v>
      </c>
      <c r="K162" s="122" t="s">
        <v>298</v>
      </c>
      <c r="L162" s="122">
        <v>1438.43</v>
      </c>
      <c r="M162" s="122">
        <v>0</v>
      </c>
      <c r="N162" s="122">
        <v>0</v>
      </c>
      <c r="O162" s="197"/>
    </row>
    <row r="163" spans="1:17" s="123" customFormat="1" ht="41.25" customHeight="1" x14ac:dyDescent="0.2">
      <c r="A163" s="401" t="s">
        <v>59</v>
      </c>
      <c r="B163" s="401" t="s">
        <v>587</v>
      </c>
      <c r="C163" s="394" t="s">
        <v>594</v>
      </c>
      <c r="D163" s="395" t="s">
        <v>600</v>
      </c>
      <c r="E163" s="394" t="s">
        <v>593</v>
      </c>
      <c r="F163" s="402" t="s">
        <v>98</v>
      </c>
      <c r="G163" s="401" t="s">
        <v>143</v>
      </c>
      <c r="H163" s="401" t="s">
        <v>292</v>
      </c>
      <c r="I163" s="401" t="s">
        <v>85</v>
      </c>
      <c r="J163" s="401" t="s">
        <v>85</v>
      </c>
      <c r="K163" s="122" t="s">
        <v>298</v>
      </c>
      <c r="L163" s="122">
        <v>91.6</v>
      </c>
      <c r="M163" s="122">
        <v>0</v>
      </c>
      <c r="N163" s="122">
        <v>0</v>
      </c>
      <c r="O163" s="197"/>
    </row>
    <row r="164" spans="1:17" s="123" customFormat="1" ht="71.25" customHeight="1" x14ac:dyDescent="0.2">
      <c r="A164" s="401" t="s">
        <v>59</v>
      </c>
      <c r="B164" s="401" t="s">
        <v>587</v>
      </c>
      <c r="C164" s="394" t="s">
        <v>432</v>
      </c>
      <c r="D164" s="395" t="s">
        <v>597</v>
      </c>
      <c r="E164" s="394" t="s">
        <v>593</v>
      </c>
      <c r="F164" s="402" t="s">
        <v>98</v>
      </c>
      <c r="G164" s="401" t="s">
        <v>143</v>
      </c>
      <c r="H164" s="401" t="s">
        <v>292</v>
      </c>
      <c r="I164" s="401" t="s">
        <v>85</v>
      </c>
      <c r="J164" s="401" t="s">
        <v>85</v>
      </c>
      <c r="K164" s="122" t="s">
        <v>298</v>
      </c>
      <c r="L164" s="122">
        <v>1793.6859999999999</v>
      </c>
      <c r="M164" s="122">
        <v>0</v>
      </c>
      <c r="N164" s="122">
        <v>0</v>
      </c>
      <c r="O164" s="197"/>
    </row>
    <row r="165" spans="1:17" s="123" customFormat="1" ht="27.75" customHeight="1" x14ac:dyDescent="0.2">
      <c r="A165" s="401" t="s">
        <v>59</v>
      </c>
      <c r="B165" s="401" t="s">
        <v>587</v>
      </c>
      <c r="C165" s="394" t="s">
        <v>440</v>
      </c>
      <c r="D165" s="395" t="s">
        <v>589</v>
      </c>
      <c r="E165" s="394" t="s">
        <v>593</v>
      </c>
      <c r="F165" s="402" t="s">
        <v>98</v>
      </c>
      <c r="G165" s="401" t="s">
        <v>143</v>
      </c>
      <c r="H165" s="401" t="s">
        <v>292</v>
      </c>
      <c r="I165" s="401" t="s">
        <v>85</v>
      </c>
      <c r="J165" s="401" t="s">
        <v>85</v>
      </c>
      <c r="K165" s="122" t="s">
        <v>298</v>
      </c>
      <c r="L165" s="122">
        <v>2462.2600000000002</v>
      </c>
      <c r="M165" s="122">
        <v>0</v>
      </c>
      <c r="N165" s="122">
        <v>0</v>
      </c>
      <c r="O165" s="197"/>
    </row>
    <row r="166" spans="1:17" s="123" customFormat="1" ht="42.75" customHeight="1" x14ac:dyDescent="0.2">
      <c r="A166" s="401" t="s">
        <v>59</v>
      </c>
      <c r="B166" s="401" t="s">
        <v>587</v>
      </c>
      <c r="C166" s="394" t="s">
        <v>595</v>
      </c>
      <c r="D166" s="395" t="s">
        <v>598</v>
      </c>
      <c r="E166" s="394" t="s">
        <v>593</v>
      </c>
      <c r="F166" s="402" t="s">
        <v>98</v>
      </c>
      <c r="G166" s="401" t="s">
        <v>143</v>
      </c>
      <c r="H166" s="401" t="s">
        <v>292</v>
      </c>
      <c r="I166" s="401" t="s">
        <v>85</v>
      </c>
      <c r="J166" s="401" t="s">
        <v>85</v>
      </c>
      <c r="K166" s="122" t="s">
        <v>298</v>
      </c>
      <c r="L166" s="122">
        <v>283</v>
      </c>
      <c r="M166" s="122">
        <v>0</v>
      </c>
      <c r="N166" s="122">
        <v>0</v>
      </c>
      <c r="O166" s="197"/>
    </row>
    <row r="167" spans="1:17" s="123" customFormat="1" ht="67.5" customHeight="1" x14ac:dyDescent="0.2">
      <c r="A167" s="401" t="s">
        <v>59</v>
      </c>
      <c r="B167" s="401" t="s">
        <v>587</v>
      </c>
      <c r="C167" s="394" t="s">
        <v>596</v>
      </c>
      <c r="D167" s="395" t="s">
        <v>599</v>
      </c>
      <c r="E167" s="394" t="s">
        <v>593</v>
      </c>
      <c r="F167" s="402" t="s">
        <v>98</v>
      </c>
      <c r="G167" s="401" t="s">
        <v>143</v>
      </c>
      <c r="H167" s="401" t="s">
        <v>292</v>
      </c>
      <c r="I167" s="401" t="s">
        <v>85</v>
      </c>
      <c r="J167" s="401" t="s">
        <v>85</v>
      </c>
      <c r="K167" s="122" t="s">
        <v>298</v>
      </c>
      <c r="L167" s="122">
        <v>11951.367850000001</v>
      </c>
      <c r="M167" s="122">
        <v>0</v>
      </c>
      <c r="N167" s="122">
        <v>0</v>
      </c>
      <c r="O167" s="197"/>
    </row>
    <row r="168" spans="1:17" s="123" customFormat="1" ht="54.75" customHeight="1" x14ac:dyDescent="0.2">
      <c r="A168" s="401" t="s">
        <v>59</v>
      </c>
      <c r="B168" s="401" t="s">
        <v>587</v>
      </c>
      <c r="C168" s="394" t="s">
        <v>677</v>
      </c>
      <c r="D168" s="395" t="s">
        <v>678</v>
      </c>
      <c r="E168" s="394" t="s">
        <v>593</v>
      </c>
      <c r="F168" s="402" t="s">
        <v>98</v>
      </c>
      <c r="G168" s="401" t="s">
        <v>143</v>
      </c>
      <c r="H168" s="401" t="s">
        <v>292</v>
      </c>
      <c r="I168" s="401" t="s">
        <v>85</v>
      </c>
      <c r="J168" s="401" t="s">
        <v>85</v>
      </c>
      <c r="K168" s="122" t="s">
        <v>298</v>
      </c>
      <c r="L168" s="122">
        <v>2563.3103999999998</v>
      </c>
      <c r="M168" s="122">
        <v>0</v>
      </c>
      <c r="N168" s="122">
        <v>0</v>
      </c>
      <c r="O168" s="197"/>
    </row>
    <row r="169" spans="1:17" s="123" customFormat="1" ht="39.75" customHeight="1" x14ac:dyDescent="0.2">
      <c r="A169" s="401" t="s">
        <v>59</v>
      </c>
      <c r="B169" s="401" t="s">
        <v>587</v>
      </c>
      <c r="C169" s="394" t="s">
        <v>557</v>
      </c>
      <c r="D169" s="395" t="s">
        <v>604</v>
      </c>
      <c r="E169" s="394" t="s">
        <v>593</v>
      </c>
      <c r="F169" s="402" t="s">
        <v>98</v>
      </c>
      <c r="G169" s="401" t="s">
        <v>143</v>
      </c>
      <c r="H169" s="401" t="s">
        <v>292</v>
      </c>
      <c r="I169" s="401" t="s">
        <v>85</v>
      </c>
      <c r="J169" s="401" t="s">
        <v>85</v>
      </c>
      <c r="K169" s="122" t="s">
        <v>298</v>
      </c>
      <c r="L169" s="122">
        <v>1408.08</v>
      </c>
      <c r="M169" s="122">
        <v>0</v>
      </c>
      <c r="N169" s="122">
        <v>0</v>
      </c>
      <c r="O169" s="197"/>
    </row>
    <row r="170" spans="1:17" s="123" customFormat="1" ht="16.5" customHeight="1" x14ac:dyDescent="0.2">
      <c r="A170" s="401" t="s">
        <v>59</v>
      </c>
      <c r="B170" s="401" t="s">
        <v>587</v>
      </c>
      <c r="C170" s="413" t="s">
        <v>103</v>
      </c>
      <c r="D170" s="412" t="s">
        <v>487</v>
      </c>
      <c r="E170" s="394" t="s">
        <v>593</v>
      </c>
      <c r="F170" s="402" t="s">
        <v>98</v>
      </c>
      <c r="G170" s="401" t="s">
        <v>140</v>
      </c>
      <c r="H170" s="401" t="s">
        <v>292</v>
      </c>
      <c r="I170" s="401" t="s">
        <v>85</v>
      </c>
      <c r="J170" s="401" t="s">
        <v>85</v>
      </c>
      <c r="K170" s="122"/>
      <c r="L170" s="122">
        <v>1599.14</v>
      </c>
      <c r="M170" s="122"/>
      <c r="N170" s="122"/>
      <c r="O170" s="197"/>
    </row>
    <row r="171" spans="1:17" s="225" customFormat="1" ht="21.75" customHeight="1" x14ac:dyDescent="0.25">
      <c r="A171" s="458" t="s">
        <v>59</v>
      </c>
      <c r="B171" s="458" t="s">
        <v>277</v>
      </c>
      <c r="C171" s="455" t="s">
        <v>13</v>
      </c>
      <c r="D171" s="475" t="s">
        <v>278</v>
      </c>
      <c r="E171" s="478" t="s">
        <v>586</v>
      </c>
      <c r="F171" s="455" t="s">
        <v>98</v>
      </c>
      <c r="G171" s="383">
        <f>SUM(G175:G212)</f>
        <v>37</v>
      </c>
      <c r="H171" s="458" t="s">
        <v>85</v>
      </c>
      <c r="I171" s="458" t="s">
        <v>488</v>
      </c>
      <c r="J171" s="458" t="s">
        <v>489</v>
      </c>
      <c r="K171" s="231" t="s">
        <v>147</v>
      </c>
      <c r="L171" s="231">
        <f>L173</f>
        <v>162425.78349</v>
      </c>
      <c r="M171" s="231">
        <f>SUM(M172:M174)</f>
        <v>99808.427280000004</v>
      </c>
      <c r="N171" s="231">
        <f>SUM(N172:N174)</f>
        <v>140977.81</v>
      </c>
      <c r="O171" s="133"/>
      <c r="P171" s="133"/>
      <c r="Q171" s="133"/>
    </row>
    <row r="172" spans="1:17" s="225" customFormat="1" ht="21.75" customHeight="1" x14ac:dyDescent="0.25">
      <c r="A172" s="459"/>
      <c r="B172" s="459"/>
      <c r="C172" s="456"/>
      <c r="D172" s="476"/>
      <c r="E172" s="479"/>
      <c r="F172" s="456"/>
      <c r="G172" s="248"/>
      <c r="H172" s="459"/>
      <c r="I172" s="459"/>
      <c r="J172" s="459"/>
      <c r="K172" s="231" t="s">
        <v>148</v>
      </c>
      <c r="L172" s="231">
        <v>0</v>
      </c>
      <c r="M172" s="231">
        <v>0</v>
      </c>
      <c r="N172" s="231">
        <v>0</v>
      </c>
      <c r="O172" s="133"/>
      <c r="P172" s="131"/>
      <c r="Q172" s="131"/>
    </row>
    <row r="173" spans="1:17" s="225" customFormat="1" ht="21.75" customHeight="1" x14ac:dyDescent="0.25">
      <c r="A173" s="459"/>
      <c r="B173" s="459"/>
      <c r="C173" s="456"/>
      <c r="D173" s="476"/>
      <c r="E173" s="479"/>
      <c r="F173" s="456"/>
      <c r="G173" s="248"/>
      <c r="H173" s="459"/>
      <c r="I173" s="459"/>
      <c r="J173" s="459"/>
      <c r="K173" s="231" t="s">
        <v>298</v>
      </c>
      <c r="L173" s="231">
        <f>SUM(L175:L213)</f>
        <v>162425.78349</v>
      </c>
      <c r="M173" s="231">
        <f>M213</f>
        <v>99808.427280000004</v>
      </c>
      <c r="N173" s="231">
        <f>N213</f>
        <v>140977.81</v>
      </c>
      <c r="O173" s="133"/>
      <c r="P173" s="131"/>
      <c r="Q173" s="131"/>
    </row>
    <row r="174" spans="1:17" s="225" customFormat="1" ht="21.75" customHeight="1" x14ac:dyDescent="0.25">
      <c r="A174" s="460"/>
      <c r="B174" s="460"/>
      <c r="C174" s="474"/>
      <c r="D174" s="477"/>
      <c r="E174" s="480"/>
      <c r="F174" s="474"/>
      <c r="G174" s="249"/>
      <c r="H174" s="460"/>
      <c r="I174" s="460"/>
      <c r="J174" s="460"/>
      <c r="K174" s="231" t="s">
        <v>219</v>
      </c>
      <c r="L174" s="231">
        <v>0</v>
      </c>
      <c r="M174" s="231">
        <v>0</v>
      </c>
      <c r="N174" s="231">
        <v>0</v>
      </c>
      <c r="O174" s="133"/>
      <c r="P174" s="131"/>
      <c r="Q174" s="131"/>
    </row>
    <row r="175" spans="1:17" s="225" customFormat="1" ht="16.5" customHeight="1" x14ac:dyDescent="0.25">
      <c r="A175" s="304" t="s">
        <v>59</v>
      </c>
      <c r="B175" s="304" t="s">
        <v>277</v>
      </c>
      <c r="C175" s="303" t="s">
        <v>553</v>
      </c>
      <c r="D175" s="388" t="s">
        <v>554</v>
      </c>
      <c r="E175" s="296" t="s">
        <v>116</v>
      </c>
      <c r="F175" s="297" t="s">
        <v>98</v>
      </c>
      <c r="G175" s="291">
        <v>1</v>
      </c>
      <c r="H175" s="299" t="s">
        <v>292</v>
      </c>
      <c r="I175" s="299">
        <v>0</v>
      </c>
      <c r="J175" s="299">
        <v>0</v>
      </c>
      <c r="K175" s="236" t="s">
        <v>298</v>
      </c>
      <c r="L175" s="122">
        <v>106.15253</v>
      </c>
      <c r="M175" s="232">
        <v>0</v>
      </c>
      <c r="N175" s="232">
        <v>0</v>
      </c>
      <c r="O175" s="131"/>
    </row>
    <row r="176" spans="1:17" s="225" customFormat="1" ht="69" customHeight="1" x14ac:dyDescent="0.25">
      <c r="A176" s="304" t="s">
        <v>59</v>
      </c>
      <c r="B176" s="304" t="s">
        <v>277</v>
      </c>
      <c r="C176" s="396" t="s">
        <v>420</v>
      </c>
      <c r="D176" s="388" t="s">
        <v>567</v>
      </c>
      <c r="E176" s="407" t="s">
        <v>116</v>
      </c>
      <c r="F176" s="409" t="s">
        <v>98</v>
      </c>
      <c r="G176" s="291">
        <v>1</v>
      </c>
      <c r="H176" s="405" t="s">
        <v>292</v>
      </c>
      <c r="I176" s="405">
        <v>0</v>
      </c>
      <c r="J176" s="405">
        <v>0</v>
      </c>
      <c r="K176" s="236" t="s">
        <v>298</v>
      </c>
      <c r="L176" s="122">
        <v>6049.77</v>
      </c>
      <c r="M176" s="232">
        <v>0</v>
      </c>
      <c r="N176" s="232">
        <v>0</v>
      </c>
      <c r="O176" s="131"/>
    </row>
    <row r="177" spans="1:15" s="225" customFormat="1" ht="19.5" customHeight="1" x14ac:dyDescent="0.25">
      <c r="A177" s="343" t="s">
        <v>59</v>
      </c>
      <c r="B177" s="343" t="s">
        <v>277</v>
      </c>
      <c r="C177" s="396" t="s">
        <v>415</v>
      </c>
      <c r="D177" s="388" t="s">
        <v>666</v>
      </c>
      <c r="E177" s="407" t="s">
        <v>116</v>
      </c>
      <c r="F177" s="409" t="s">
        <v>98</v>
      </c>
      <c r="G177" s="291">
        <v>1</v>
      </c>
      <c r="H177" s="405" t="s">
        <v>292</v>
      </c>
      <c r="I177" s="405">
        <v>0</v>
      </c>
      <c r="J177" s="405">
        <v>0</v>
      </c>
      <c r="K177" s="236" t="s">
        <v>298</v>
      </c>
      <c r="L177" s="122">
        <v>35</v>
      </c>
      <c r="M177" s="232">
        <v>0</v>
      </c>
      <c r="N177" s="232">
        <v>0</v>
      </c>
      <c r="O177" s="131"/>
    </row>
    <row r="178" spans="1:15" s="225" customFormat="1" ht="96.75" customHeight="1" x14ac:dyDescent="0.25">
      <c r="A178" s="304" t="s">
        <v>59</v>
      </c>
      <c r="B178" s="304" t="s">
        <v>277</v>
      </c>
      <c r="C178" s="406" t="s">
        <v>555</v>
      </c>
      <c r="D178" s="389" t="s">
        <v>568</v>
      </c>
      <c r="E178" s="70" t="s">
        <v>116</v>
      </c>
      <c r="F178" s="178" t="s">
        <v>98</v>
      </c>
      <c r="G178" s="291">
        <v>1</v>
      </c>
      <c r="H178" s="398" t="s">
        <v>292</v>
      </c>
      <c r="I178" s="397">
        <v>0</v>
      </c>
      <c r="J178" s="397">
        <v>0</v>
      </c>
      <c r="K178" s="232" t="s">
        <v>298</v>
      </c>
      <c r="L178" s="122">
        <v>476.58035999999998</v>
      </c>
      <c r="M178" s="232">
        <v>0</v>
      </c>
      <c r="N178" s="232">
        <v>0</v>
      </c>
      <c r="O178" s="131"/>
    </row>
    <row r="179" spans="1:15" s="225" customFormat="1" ht="30" customHeight="1" x14ac:dyDescent="0.25">
      <c r="A179" s="304" t="s">
        <v>59</v>
      </c>
      <c r="B179" s="304" t="s">
        <v>277</v>
      </c>
      <c r="C179" s="406" t="s">
        <v>473</v>
      </c>
      <c r="D179" s="389" t="s">
        <v>474</v>
      </c>
      <c r="E179" s="70" t="s">
        <v>116</v>
      </c>
      <c r="F179" s="178" t="s">
        <v>98</v>
      </c>
      <c r="G179" s="291">
        <v>1</v>
      </c>
      <c r="H179" s="398" t="s">
        <v>292</v>
      </c>
      <c r="I179" s="397">
        <v>0</v>
      </c>
      <c r="J179" s="397">
        <v>0</v>
      </c>
      <c r="K179" s="232" t="s">
        <v>298</v>
      </c>
      <c r="L179" s="122">
        <v>1091.75</v>
      </c>
      <c r="M179" s="232">
        <v>0</v>
      </c>
      <c r="N179" s="232">
        <v>0</v>
      </c>
      <c r="O179" s="131"/>
    </row>
    <row r="180" spans="1:15" s="225" customFormat="1" ht="41.25" customHeight="1" x14ac:dyDescent="0.25">
      <c r="A180" s="304" t="s">
        <v>59</v>
      </c>
      <c r="B180" s="304" t="s">
        <v>277</v>
      </c>
      <c r="C180" s="406" t="s">
        <v>475</v>
      </c>
      <c r="D180" s="389" t="s">
        <v>710</v>
      </c>
      <c r="E180" s="70" t="s">
        <v>116</v>
      </c>
      <c r="F180" s="178" t="s">
        <v>98</v>
      </c>
      <c r="G180" s="291">
        <v>1</v>
      </c>
      <c r="H180" s="398" t="s">
        <v>292</v>
      </c>
      <c r="I180" s="397">
        <v>0</v>
      </c>
      <c r="J180" s="397">
        <v>0</v>
      </c>
      <c r="K180" s="232" t="s">
        <v>298</v>
      </c>
      <c r="L180" s="122">
        <v>19066.636999999999</v>
      </c>
      <c r="M180" s="232">
        <v>0</v>
      </c>
      <c r="N180" s="232">
        <v>0</v>
      </c>
      <c r="O180" s="131"/>
    </row>
    <row r="181" spans="1:15" s="225" customFormat="1" ht="18" customHeight="1" x14ac:dyDescent="0.25">
      <c r="A181" s="328" t="s">
        <v>59</v>
      </c>
      <c r="B181" s="328" t="s">
        <v>277</v>
      </c>
      <c r="C181" s="406" t="s">
        <v>608</v>
      </c>
      <c r="D181" s="389" t="s">
        <v>609</v>
      </c>
      <c r="E181" s="70" t="s">
        <v>116</v>
      </c>
      <c r="F181" s="178" t="s">
        <v>98</v>
      </c>
      <c r="G181" s="291">
        <v>1</v>
      </c>
      <c r="H181" s="398" t="s">
        <v>292</v>
      </c>
      <c r="I181" s="397">
        <v>0</v>
      </c>
      <c r="J181" s="397">
        <v>0</v>
      </c>
      <c r="K181" s="232" t="s">
        <v>298</v>
      </c>
      <c r="L181" s="122">
        <v>193.63</v>
      </c>
      <c r="M181" s="232"/>
      <c r="N181" s="232"/>
      <c r="O181" s="131"/>
    </row>
    <row r="182" spans="1:15" s="225" customFormat="1" ht="143.25" customHeight="1" x14ac:dyDescent="0.25">
      <c r="A182" s="343" t="s">
        <v>59</v>
      </c>
      <c r="B182" s="343" t="s">
        <v>277</v>
      </c>
      <c r="C182" s="406" t="s">
        <v>476</v>
      </c>
      <c r="D182" s="121" t="s">
        <v>711</v>
      </c>
      <c r="E182" s="70" t="s">
        <v>116</v>
      </c>
      <c r="F182" s="178" t="s">
        <v>98</v>
      </c>
      <c r="G182" s="291">
        <v>1</v>
      </c>
      <c r="H182" s="398" t="s">
        <v>292</v>
      </c>
      <c r="I182" s="397">
        <v>0</v>
      </c>
      <c r="J182" s="397">
        <v>0</v>
      </c>
      <c r="K182" s="232" t="s">
        <v>298</v>
      </c>
      <c r="L182" s="122">
        <v>4452.0402400000003</v>
      </c>
      <c r="M182" s="232">
        <v>0</v>
      </c>
      <c r="N182" s="232">
        <v>0</v>
      </c>
      <c r="O182" s="131"/>
    </row>
    <row r="183" spans="1:15" s="225" customFormat="1" ht="80.25" customHeight="1" x14ac:dyDescent="0.25">
      <c r="A183" s="343" t="s">
        <v>59</v>
      </c>
      <c r="B183" s="343" t="s">
        <v>277</v>
      </c>
      <c r="C183" s="406" t="s">
        <v>424</v>
      </c>
      <c r="D183" s="121" t="s">
        <v>712</v>
      </c>
      <c r="E183" s="70"/>
      <c r="F183" s="178"/>
      <c r="G183" s="291"/>
      <c r="H183" s="398"/>
      <c r="I183" s="397"/>
      <c r="J183" s="397"/>
      <c r="K183" s="232"/>
      <c r="L183" s="122">
        <v>635.53</v>
      </c>
      <c r="M183" s="232"/>
      <c r="N183" s="232"/>
      <c r="O183" s="131"/>
    </row>
    <row r="184" spans="1:15" s="225" customFormat="1" ht="117.75" customHeight="1" x14ac:dyDescent="0.25">
      <c r="A184" s="304" t="s">
        <v>59</v>
      </c>
      <c r="B184" s="304" t="s">
        <v>277</v>
      </c>
      <c r="C184" s="406" t="s">
        <v>426</v>
      </c>
      <c r="D184" s="387" t="s">
        <v>667</v>
      </c>
      <c r="E184" s="70" t="s">
        <v>116</v>
      </c>
      <c r="F184" s="178" t="s">
        <v>98</v>
      </c>
      <c r="G184" s="291">
        <v>1</v>
      </c>
      <c r="H184" s="398" t="s">
        <v>292</v>
      </c>
      <c r="I184" s="397">
        <v>0</v>
      </c>
      <c r="J184" s="397">
        <v>0</v>
      </c>
      <c r="K184" s="232" t="s">
        <v>298</v>
      </c>
      <c r="L184" s="122">
        <v>3708.2890000000002</v>
      </c>
      <c r="M184" s="232">
        <v>0</v>
      </c>
      <c r="N184" s="232">
        <v>0</v>
      </c>
      <c r="O184" s="131"/>
    </row>
    <row r="185" spans="1:15" s="225" customFormat="1" ht="45" customHeight="1" x14ac:dyDescent="0.25">
      <c r="A185" s="328" t="s">
        <v>59</v>
      </c>
      <c r="B185" s="328" t="s">
        <v>277</v>
      </c>
      <c r="C185" s="406" t="s">
        <v>591</v>
      </c>
      <c r="D185" s="387" t="s">
        <v>713</v>
      </c>
      <c r="E185" s="70" t="s">
        <v>116</v>
      </c>
      <c r="F185" s="178" t="s">
        <v>98</v>
      </c>
      <c r="G185" s="291">
        <v>1</v>
      </c>
      <c r="H185" s="398" t="s">
        <v>292</v>
      </c>
      <c r="I185" s="397">
        <v>0</v>
      </c>
      <c r="J185" s="397">
        <v>0</v>
      </c>
      <c r="K185" s="232" t="s">
        <v>298</v>
      </c>
      <c r="L185" s="122">
        <v>375</v>
      </c>
      <c r="M185" s="232"/>
      <c r="N185" s="232"/>
      <c r="O185" s="131"/>
    </row>
    <row r="186" spans="1:15" s="225" customFormat="1" ht="68.25" customHeight="1" x14ac:dyDescent="0.25">
      <c r="A186" s="304" t="s">
        <v>59</v>
      </c>
      <c r="B186" s="304" t="s">
        <v>277</v>
      </c>
      <c r="C186" s="406" t="s">
        <v>428</v>
      </c>
      <c r="D186" s="387" t="s">
        <v>714</v>
      </c>
      <c r="E186" s="70" t="s">
        <v>116</v>
      </c>
      <c r="F186" s="178" t="s">
        <v>98</v>
      </c>
      <c r="G186" s="291">
        <v>1</v>
      </c>
      <c r="H186" s="391" t="s">
        <v>582</v>
      </c>
      <c r="I186" s="397">
        <v>0</v>
      </c>
      <c r="J186" s="397">
        <v>0</v>
      </c>
      <c r="K186" s="236" t="s">
        <v>298</v>
      </c>
      <c r="L186" s="122">
        <v>675.29972999999995</v>
      </c>
      <c r="M186" s="236">
        <v>0</v>
      </c>
      <c r="N186" s="236">
        <v>0</v>
      </c>
      <c r="O186" s="131"/>
    </row>
    <row r="187" spans="1:15" s="225" customFormat="1" ht="120.75" customHeight="1" x14ac:dyDescent="0.25">
      <c r="A187" s="298" t="s">
        <v>59</v>
      </c>
      <c r="B187" s="304" t="s">
        <v>277</v>
      </c>
      <c r="C187" s="406" t="s">
        <v>430</v>
      </c>
      <c r="D187" s="389" t="s">
        <v>610</v>
      </c>
      <c r="E187" s="257" t="s">
        <v>116</v>
      </c>
      <c r="F187" s="414" t="s">
        <v>98</v>
      </c>
      <c r="G187" s="291">
        <v>1</v>
      </c>
      <c r="H187" s="398" t="s">
        <v>292</v>
      </c>
      <c r="I187" s="397">
        <v>0</v>
      </c>
      <c r="J187" s="397">
        <v>0</v>
      </c>
      <c r="K187" s="232" t="s">
        <v>298</v>
      </c>
      <c r="L187" s="122">
        <v>1940.6472799999999</v>
      </c>
      <c r="M187" s="232">
        <v>0</v>
      </c>
      <c r="N187" s="232">
        <v>0</v>
      </c>
      <c r="O187" s="131"/>
    </row>
    <row r="188" spans="1:15" s="225" customFormat="1" ht="40.5" customHeight="1" x14ac:dyDescent="0.25">
      <c r="A188" s="298" t="s">
        <v>59</v>
      </c>
      <c r="B188" s="304" t="s">
        <v>277</v>
      </c>
      <c r="C188" s="396" t="s">
        <v>556</v>
      </c>
      <c r="D188" s="388" t="s">
        <v>583</v>
      </c>
      <c r="E188" s="257" t="s">
        <v>116</v>
      </c>
      <c r="F188" s="414" t="s">
        <v>98</v>
      </c>
      <c r="G188" s="291">
        <v>1</v>
      </c>
      <c r="H188" s="398" t="s">
        <v>292</v>
      </c>
      <c r="I188" s="397">
        <v>0</v>
      </c>
      <c r="J188" s="397">
        <v>0</v>
      </c>
      <c r="K188" s="232" t="s">
        <v>298</v>
      </c>
      <c r="L188" s="122">
        <v>120</v>
      </c>
      <c r="M188" s="232">
        <v>0</v>
      </c>
      <c r="N188" s="232">
        <v>0</v>
      </c>
      <c r="O188" s="131"/>
    </row>
    <row r="189" spans="1:15" s="225" customFormat="1" ht="30" customHeight="1" x14ac:dyDescent="0.25">
      <c r="A189" s="342" t="s">
        <v>59</v>
      </c>
      <c r="B189" s="343" t="s">
        <v>277</v>
      </c>
      <c r="C189" s="396" t="s">
        <v>668</v>
      </c>
      <c r="D189" s="388" t="s">
        <v>715</v>
      </c>
      <c r="E189" s="257" t="s">
        <v>116</v>
      </c>
      <c r="F189" s="414" t="s">
        <v>98</v>
      </c>
      <c r="G189" s="291">
        <v>1</v>
      </c>
      <c r="H189" s="398" t="s">
        <v>292</v>
      </c>
      <c r="I189" s="397">
        <v>0</v>
      </c>
      <c r="J189" s="397">
        <v>0</v>
      </c>
      <c r="K189" s="232" t="s">
        <v>298</v>
      </c>
      <c r="L189" s="122">
        <v>340</v>
      </c>
      <c r="M189" s="232">
        <v>0</v>
      </c>
      <c r="N189" s="232">
        <v>0</v>
      </c>
      <c r="O189" s="131"/>
    </row>
    <row r="190" spans="1:15" s="225" customFormat="1" ht="93.75" customHeight="1" x14ac:dyDescent="0.25">
      <c r="A190" s="298" t="s">
        <v>59</v>
      </c>
      <c r="B190" s="304" t="s">
        <v>277</v>
      </c>
      <c r="C190" s="396" t="s">
        <v>477</v>
      </c>
      <c r="D190" s="388" t="s">
        <v>716</v>
      </c>
      <c r="E190" s="257" t="s">
        <v>116</v>
      </c>
      <c r="F190" s="414" t="s">
        <v>98</v>
      </c>
      <c r="G190" s="291">
        <v>1</v>
      </c>
      <c r="H190" s="398" t="s">
        <v>292</v>
      </c>
      <c r="I190" s="397">
        <v>0</v>
      </c>
      <c r="J190" s="397">
        <v>0</v>
      </c>
      <c r="K190" s="232" t="s">
        <v>298</v>
      </c>
      <c r="L190" s="122">
        <v>5537.3057099999996</v>
      </c>
      <c r="M190" s="232">
        <v>0</v>
      </c>
      <c r="N190" s="232">
        <v>0</v>
      </c>
      <c r="O190" s="131"/>
    </row>
    <row r="191" spans="1:15" s="225" customFormat="1" ht="144.75" customHeight="1" x14ac:dyDescent="0.25">
      <c r="A191" s="298" t="s">
        <v>59</v>
      </c>
      <c r="B191" s="304" t="s">
        <v>277</v>
      </c>
      <c r="C191" s="406" t="s">
        <v>432</v>
      </c>
      <c r="D191" s="388" t="s">
        <v>717</v>
      </c>
      <c r="E191" s="257" t="s">
        <v>116</v>
      </c>
      <c r="F191" s="414" t="s">
        <v>98</v>
      </c>
      <c r="G191" s="291">
        <v>1</v>
      </c>
      <c r="H191" s="398" t="s">
        <v>292</v>
      </c>
      <c r="I191" s="397">
        <v>0</v>
      </c>
      <c r="J191" s="397">
        <v>0</v>
      </c>
      <c r="K191" s="232" t="s">
        <v>298</v>
      </c>
      <c r="L191" s="122">
        <v>17890.62671</v>
      </c>
      <c r="M191" s="232">
        <v>0</v>
      </c>
      <c r="N191" s="232">
        <v>0</v>
      </c>
      <c r="O191" s="131"/>
    </row>
    <row r="192" spans="1:15" s="225" customFormat="1" ht="81" customHeight="1" x14ac:dyDescent="0.25">
      <c r="A192" s="298" t="s">
        <v>59</v>
      </c>
      <c r="B192" s="304" t="s">
        <v>277</v>
      </c>
      <c r="C192" s="406" t="s">
        <v>434</v>
      </c>
      <c r="D192" s="388" t="s">
        <v>669</v>
      </c>
      <c r="E192" s="257" t="s">
        <v>116</v>
      </c>
      <c r="F192" s="414" t="s">
        <v>98</v>
      </c>
      <c r="G192" s="291">
        <v>1</v>
      </c>
      <c r="H192" s="398" t="s">
        <v>292</v>
      </c>
      <c r="I192" s="397">
        <v>0</v>
      </c>
      <c r="J192" s="397">
        <v>0</v>
      </c>
      <c r="K192" s="232" t="s">
        <v>298</v>
      </c>
      <c r="L192" s="122">
        <v>8478.2064399999999</v>
      </c>
      <c r="M192" s="232">
        <v>0</v>
      </c>
      <c r="N192" s="232">
        <v>0</v>
      </c>
      <c r="O192" s="131"/>
    </row>
    <row r="193" spans="1:15" s="225" customFormat="1" ht="92.25" customHeight="1" x14ac:dyDescent="0.25">
      <c r="A193" s="298" t="s">
        <v>59</v>
      </c>
      <c r="B193" s="304" t="s">
        <v>277</v>
      </c>
      <c r="C193" s="406" t="s">
        <v>478</v>
      </c>
      <c r="D193" s="388" t="s">
        <v>718</v>
      </c>
      <c r="E193" s="257" t="s">
        <v>116</v>
      </c>
      <c r="F193" s="414" t="s">
        <v>98</v>
      </c>
      <c r="G193" s="291">
        <v>1</v>
      </c>
      <c r="H193" s="398" t="s">
        <v>292</v>
      </c>
      <c r="I193" s="397">
        <v>0</v>
      </c>
      <c r="J193" s="397">
        <v>0</v>
      </c>
      <c r="K193" s="232" t="s">
        <v>298</v>
      </c>
      <c r="L193" s="122">
        <v>5637.0060000000003</v>
      </c>
      <c r="M193" s="232">
        <v>0</v>
      </c>
      <c r="N193" s="232">
        <v>0</v>
      </c>
      <c r="O193" s="131"/>
    </row>
    <row r="194" spans="1:15" s="225" customFormat="1" ht="44.25" customHeight="1" x14ac:dyDescent="0.25">
      <c r="A194" s="298" t="s">
        <v>59</v>
      </c>
      <c r="B194" s="304" t="s">
        <v>277</v>
      </c>
      <c r="C194" s="406" t="s">
        <v>479</v>
      </c>
      <c r="D194" s="388" t="s">
        <v>611</v>
      </c>
      <c r="E194" s="257" t="s">
        <v>116</v>
      </c>
      <c r="F194" s="414" t="s">
        <v>98</v>
      </c>
      <c r="G194" s="291">
        <v>1</v>
      </c>
      <c r="H194" s="398" t="s">
        <v>292</v>
      </c>
      <c r="I194" s="397">
        <v>0</v>
      </c>
      <c r="J194" s="397">
        <v>0</v>
      </c>
      <c r="K194" s="232" t="s">
        <v>298</v>
      </c>
      <c r="L194" s="122">
        <v>3408.3</v>
      </c>
      <c r="M194" s="232">
        <v>0</v>
      </c>
      <c r="N194" s="232">
        <v>0</v>
      </c>
      <c r="O194" s="131"/>
    </row>
    <row r="195" spans="1:15" s="225" customFormat="1" ht="18.75" customHeight="1" x14ac:dyDescent="0.25">
      <c r="A195" s="342" t="s">
        <v>59</v>
      </c>
      <c r="B195" s="343" t="s">
        <v>277</v>
      </c>
      <c r="C195" s="406" t="s">
        <v>670</v>
      </c>
      <c r="D195" s="388" t="s">
        <v>671</v>
      </c>
      <c r="E195" s="257" t="s">
        <v>116</v>
      </c>
      <c r="F195" s="414" t="s">
        <v>98</v>
      </c>
      <c r="G195" s="291">
        <v>1</v>
      </c>
      <c r="H195" s="398" t="s">
        <v>292</v>
      </c>
      <c r="I195" s="397">
        <v>0</v>
      </c>
      <c r="J195" s="397">
        <v>0</v>
      </c>
      <c r="K195" s="232" t="s">
        <v>298</v>
      </c>
      <c r="L195" s="122">
        <v>600</v>
      </c>
      <c r="M195" s="232">
        <v>0</v>
      </c>
      <c r="N195" s="232">
        <v>0</v>
      </c>
      <c r="O195" s="131"/>
    </row>
    <row r="196" spans="1:15" s="225" customFormat="1" ht="107.25" customHeight="1" x14ac:dyDescent="0.25">
      <c r="A196" s="298" t="s">
        <v>59</v>
      </c>
      <c r="B196" s="304" t="s">
        <v>277</v>
      </c>
      <c r="C196" s="406" t="s">
        <v>438</v>
      </c>
      <c r="D196" s="388" t="s">
        <v>719</v>
      </c>
      <c r="E196" s="257" t="s">
        <v>116</v>
      </c>
      <c r="F196" s="414" t="s">
        <v>98</v>
      </c>
      <c r="G196" s="291">
        <v>1</v>
      </c>
      <c r="H196" s="398" t="s">
        <v>292</v>
      </c>
      <c r="I196" s="397">
        <v>0</v>
      </c>
      <c r="J196" s="397">
        <v>0</v>
      </c>
      <c r="K196" s="232" t="s">
        <v>298</v>
      </c>
      <c r="L196" s="122">
        <v>2040.0450000000001</v>
      </c>
      <c r="M196" s="232">
        <v>0</v>
      </c>
      <c r="N196" s="232">
        <v>0</v>
      </c>
      <c r="O196" s="131"/>
    </row>
    <row r="197" spans="1:15" s="225" customFormat="1" ht="24" customHeight="1" x14ac:dyDescent="0.25">
      <c r="A197" s="337" t="s">
        <v>59</v>
      </c>
      <c r="B197" s="328" t="s">
        <v>277</v>
      </c>
      <c r="C197" s="406" t="s">
        <v>440</v>
      </c>
      <c r="D197" s="388" t="s">
        <v>612</v>
      </c>
      <c r="E197" s="257" t="s">
        <v>116</v>
      </c>
      <c r="F197" s="414" t="s">
        <v>98</v>
      </c>
      <c r="G197" s="291">
        <v>1</v>
      </c>
      <c r="H197" s="398" t="s">
        <v>292</v>
      </c>
      <c r="I197" s="397">
        <v>0</v>
      </c>
      <c r="J197" s="397">
        <v>0</v>
      </c>
      <c r="K197" s="232" t="s">
        <v>298</v>
      </c>
      <c r="L197" s="122">
        <v>81.5</v>
      </c>
      <c r="M197" s="232"/>
      <c r="N197" s="232"/>
      <c r="O197" s="131"/>
    </row>
    <row r="198" spans="1:15" s="225" customFormat="1" ht="54" customHeight="1" x14ac:dyDescent="0.25">
      <c r="A198" s="337" t="s">
        <v>59</v>
      </c>
      <c r="B198" s="328" t="s">
        <v>277</v>
      </c>
      <c r="C198" s="406" t="s">
        <v>595</v>
      </c>
      <c r="D198" s="388" t="s">
        <v>672</v>
      </c>
      <c r="E198" s="257" t="s">
        <v>116</v>
      </c>
      <c r="F198" s="414" t="s">
        <v>98</v>
      </c>
      <c r="G198" s="291">
        <v>1</v>
      </c>
      <c r="H198" s="398" t="s">
        <v>292</v>
      </c>
      <c r="I198" s="397">
        <v>0</v>
      </c>
      <c r="J198" s="397">
        <v>0</v>
      </c>
      <c r="K198" s="232" t="s">
        <v>298</v>
      </c>
      <c r="L198" s="122">
        <v>2034.8558</v>
      </c>
      <c r="M198" s="232"/>
      <c r="N198" s="232"/>
      <c r="O198" s="131"/>
    </row>
    <row r="199" spans="1:15" s="225" customFormat="1" ht="16.5" customHeight="1" x14ac:dyDescent="0.25">
      <c r="A199" s="337" t="s">
        <v>59</v>
      </c>
      <c r="B199" s="328" t="s">
        <v>277</v>
      </c>
      <c r="C199" s="406" t="s">
        <v>444</v>
      </c>
      <c r="D199" s="388" t="s">
        <v>613</v>
      </c>
      <c r="E199" s="257" t="s">
        <v>116</v>
      </c>
      <c r="F199" s="414" t="s">
        <v>98</v>
      </c>
      <c r="G199" s="291">
        <v>1</v>
      </c>
      <c r="H199" s="398" t="s">
        <v>292</v>
      </c>
      <c r="I199" s="397">
        <v>0</v>
      </c>
      <c r="J199" s="397">
        <v>0</v>
      </c>
      <c r="K199" s="232" t="s">
        <v>298</v>
      </c>
      <c r="L199" s="122">
        <v>232.77</v>
      </c>
      <c r="M199" s="232"/>
      <c r="N199" s="232"/>
      <c r="O199" s="131"/>
    </row>
    <row r="200" spans="1:15" s="225" customFormat="1" ht="81" customHeight="1" x14ac:dyDescent="0.25">
      <c r="A200" s="298" t="s">
        <v>59</v>
      </c>
      <c r="B200" s="304" t="s">
        <v>277</v>
      </c>
      <c r="C200" s="406" t="s">
        <v>480</v>
      </c>
      <c r="D200" s="388" t="s">
        <v>673</v>
      </c>
      <c r="E200" s="257" t="s">
        <v>116</v>
      </c>
      <c r="F200" s="414" t="s">
        <v>98</v>
      </c>
      <c r="G200" s="291">
        <v>1</v>
      </c>
      <c r="H200" s="398" t="s">
        <v>292</v>
      </c>
      <c r="I200" s="397">
        <v>0</v>
      </c>
      <c r="J200" s="397">
        <v>0</v>
      </c>
      <c r="K200" s="232" t="s">
        <v>298</v>
      </c>
      <c r="L200" s="122">
        <v>4221.9399999999996</v>
      </c>
      <c r="M200" s="232">
        <v>0</v>
      </c>
      <c r="N200" s="232">
        <v>0</v>
      </c>
      <c r="O200" s="131"/>
    </row>
    <row r="201" spans="1:15" s="225" customFormat="1" ht="17.25" customHeight="1" x14ac:dyDescent="0.25">
      <c r="A201" s="298" t="s">
        <v>59</v>
      </c>
      <c r="B201" s="304" t="s">
        <v>277</v>
      </c>
      <c r="C201" s="396" t="s">
        <v>481</v>
      </c>
      <c r="D201" s="388" t="s">
        <v>482</v>
      </c>
      <c r="E201" s="257" t="s">
        <v>116</v>
      </c>
      <c r="F201" s="414" t="s">
        <v>98</v>
      </c>
      <c r="G201" s="291">
        <v>1</v>
      </c>
      <c r="H201" s="398" t="s">
        <v>292</v>
      </c>
      <c r="I201" s="397">
        <v>0</v>
      </c>
      <c r="J201" s="397">
        <v>0</v>
      </c>
      <c r="K201" s="232" t="s">
        <v>298</v>
      </c>
      <c r="L201" s="122">
        <v>1419.8240000000001</v>
      </c>
      <c r="M201" s="232">
        <v>0</v>
      </c>
      <c r="N201" s="232">
        <v>0</v>
      </c>
      <c r="O201" s="131"/>
    </row>
    <row r="202" spans="1:15" s="225" customFormat="1" ht="42" customHeight="1" x14ac:dyDescent="0.25">
      <c r="A202" s="298" t="s">
        <v>59</v>
      </c>
      <c r="B202" s="304" t="s">
        <v>277</v>
      </c>
      <c r="C202" s="396" t="s">
        <v>446</v>
      </c>
      <c r="D202" s="388" t="s">
        <v>720</v>
      </c>
      <c r="E202" s="257" t="s">
        <v>116</v>
      </c>
      <c r="F202" s="414" t="s">
        <v>98</v>
      </c>
      <c r="G202" s="291">
        <v>1</v>
      </c>
      <c r="H202" s="398" t="s">
        <v>292</v>
      </c>
      <c r="I202" s="397">
        <v>0</v>
      </c>
      <c r="J202" s="397">
        <v>0</v>
      </c>
      <c r="K202" s="232" t="s">
        <v>298</v>
      </c>
      <c r="L202" s="122">
        <v>7038.3332399999999</v>
      </c>
      <c r="M202" s="232">
        <v>0</v>
      </c>
      <c r="N202" s="232">
        <v>0</v>
      </c>
      <c r="O202" s="131"/>
    </row>
    <row r="203" spans="1:15" s="225" customFormat="1" ht="80.25" customHeight="1" x14ac:dyDescent="0.25">
      <c r="A203" s="304" t="s">
        <v>59</v>
      </c>
      <c r="B203" s="304" t="s">
        <v>277</v>
      </c>
      <c r="C203" s="396" t="s">
        <v>447</v>
      </c>
      <c r="D203" s="388" t="s">
        <v>721</v>
      </c>
      <c r="E203" s="70" t="s">
        <v>116</v>
      </c>
      <c r="F203" s="178" t="s">
        <v>98</v>
      </c>
      <c r="G203" s="291">
        <v>1</v>
      </c>
      <c r="H203" s="398" t="s">
        <v>292</v>
      </c>
      <c r="I203" s="397">
        <v>0</v>
      </c>
      <c r="J203" s="397">
        <v>0</v>
      </c>
      <c r="K203" s="232" t="s">
        <v>298</v>
      </c>
      <c r="L203" s="122">
        <v>11281.93187</v>
      </c>
      <c r="M203" s="232">
        <v>0</v>
      </c>
      <c r="N203" s="232">
        <v>0</v>
      </c>
      <c r="O203" s="131"/>
    </row>
    <row r="204" spans="1:15" s="225" customFormat="1" ht="29.25" customHeight="1" x14ac:dyDescent="0.25">
      <c r="A204" s="328" t="s">
        <v>59</v>
      </c>
      <c r="B204" s="328" t="s">
        <v>277</v>
      </c>
      <c r="C204" s="396" t="s">
        <v>614</v>
      </c>
      <c r="D204" s="388" t="s">
        <v>615</v>
      </c>
      <c r="E204" s="70" t="s">
        <v>116</v>
      </c>
      <c r="F204" s="178" t="s">
        <v>98</v>
      </c>
      <c r="G204" s="291">
        <v>1</v>
      </c>
      <c r="H204" s="398" t="s">
        <v>292</v>
      </c>
      <c r="I204" s="397">
        <v>0</v>
      </c>
      <c r="J204" s="397">
        <v>0</v>
      </c>
      <c r="K204" s="232" t="s">
        <v>298</v>
      </c>
      <c r="L204" s="122">
        <v>150</v>
      </c>
      <c r="M204" s="232"/>
      <c r="N204" s="232"/>
      <c r="O204" s="131"/>
    </row>
    <row r="205" spans="1:15" s="225" customFormat="1" ht="185.25" customHeight="1" x14ac:dyDescent="0.25">
      <c r="A205" s="304" t="s">
        <v>59</v>
      </c>
      <c r="B205" s="304" t="s">
        <v>277</v>
      </c>
      <c r="C205" s="396" t="s">
        <v>448</v>
      </c>
      <c r="D205" s="388" t="s">
        <v>616</v>
      </c>
      <c r="E205" s="70" t="s">
        <v>116</v>
      </c>
      <c r="F205" s="178" t="s">
        <v>98</v>
      </c>
      <c r="G205" s="291">
        <v>1</v>
      </c>
      <c r="H205" s="398" t="s">
        <v>292</v>
      </c>
      <c r="I205" s="397">
        <v>0</v>
      </c>
      <c r="J205" s="397">
        <v>0</v>
      </c>
      <c r="K205" s="232" t="s">
        <v>298</v>
      </c>
      <c r="L205" s="122">
        <v>42837.29</v>
      </c>
      <c r="M205" s="232">
        <v>0</v>
      </c>
      <c r="N205" s="232">
        <v>0</v>
      </c>
      <c r="O205" s="131"/>
    </row>
    <row r="206" spans="1:15" s="225" customFormat="1" ht="57.75" customHeight="1" x14ac:dyDescent="0.25">
      <c r="A206" s="304" t="s">
        <v>59</v>
      </c>
      <c r="B206" s="304" t="s">
        <v>277</v>
      </c>
      <c r="C206" s="396" t="s">
        <v>484</v>
      </c>
      <c r="D206" s="388" t="s">
        <v>617</v>
      </c>
      <c r="E206" s="70" t="s">
        <v>116</v>
      </c>
      <c r="F206" s="178" t="s">
        <v>98</v>
      </c>
      <c r="G206" s="291">
        <v>1</v>
      </c>
      <c r="H206" s="398" t="s">
        <v>292</v>
      </c>
      <c r="I206" s="397">
        <v>0</v>
      </c>
      <c r="J206" s="397">
        <v>0</v>
      </c>
      <c r="K206" s="232" t="s">
        <v>298</v>
      </c>
      <c r="L206" s="122">
        <v>6301.74</v>
      </c>
      <c r="M206" s="232">
        <v>0</v>
      </c>
      <c r="N206" s="232">
        <v>0</v>
      </c>
      <c r="O206" s="131"/>
    </row>
    <row r="207" spans="1:15" s="225" customFormat="1" ht="42" customHeight="1" x14ac:dyDescent="0.25">
      <c r="A207" s="304" t="s">
        <v>59</v>
      </c>
      <c r="B207" s="304" t="s">
        <v>277</v>
      </c>
      <c r="C207" s="396" t="s">
        <v>449</v>
      </c>
      <c r="D207" s="388" t="s">
        <v>722</v>
      </c>
      <c r="E207" s="70" t="s">
        <v>116</v>
      </c>
      <c r="F207" s="178" t="s">
        <v>98</v>
      </c>
      <c r="G207" s="291">
        <v>1</v>
      </c>
      <c r="H207" s="398" t="s">
        <v>292</v>
      </c>
      <c r="I207" s="397">
        <v>0</v>
      </c>
      <c r="J207" s="397">
        <v>0</v>
      </c>
      <c r="K207" s="232" t="s">
        <v>298</v>
      </c>
      <c r="L207" s="122">
        <v>485.17899999999997</v>
      </c>
      <c r="M207" s="232">
        <v>0</v>
      </c>
      <c r="N207" s="232">
        <v>0</v>
      </c>
      <c r="O207" s="131"/>
    </row>
    <row r="208" spans="1:15" s="225" customFormat="1" ht="20.25" customHeight="1" x14ac:dyDescent="0.25">
      <c r="A208" s="328" t="s">
        <v>59</v>
      </c>
      <c r="B208" s="328" t="s">
        <v>277</v>
      </c>
      <c r="C208" s="396" t="s">
        <v>451</v>
      </c>
      <c r="D208" s="388" t="s">
        <v>723</v>
      </c>
      <c r="E208" s="70" t="s">
        <v>116</v>
      </c>
      <c r="F208" s="178" t="s">
        <v>98</v>
      </c>
      <c r="G208" s="291">
        <v>1</v>
      </c>
      <c r="H208" s="398" t="s">
        <v>292</v>
      </c>
      <c r="I208" s="397">
        <v>0</v>
      </c>
      <c r="J208" s="397">
        <v>0</v>
      </c>
      <c r="K208" s="232" t="s">
        <v>298</v>
      </c>
      <c r="L208" s="122">
        <v>200</v>
      </c>
      <c r="M208" s="232"/>
      <c r="N208" s="232"/>
      <c r="O208" s="131"/>
    </row>
    <row r="209" spans="1:17" s="225" customFormat="1" ht="30" customHeight="1" x14ac:dyDescent="0.25">
      <c r="A209" s="298" t="s">
        <v>59</v>
      </c>
      <c r="B209" s="304" t="s">
        <v>277</v>
      </c>
      <c r="C209" s="396" t="s">
        <v>557</v>
      </c>
      <c r="D209" s="388" t="s">
        <v>569</v>
      </c>
      <c r="E209" s="257" t="s">
        <v>116</v>
      </c>
      <c r="F209" s="414" t="s">
        <v>98</v>
      </c>
      <c r="G209" s="291">
        <v>1</v>
      </c>
      <c r="H209" s="398" t="s">
        <v>292</v>
      </c>
      <c r="I209" s="397">
        <v>0</v>
      </c>
      <c r="J209" s="397">
        <v>0</v>
      </c>
      <c r="K209" s="232" t="s">
        <v>298</v>
      </c>
      <c r="L209" s="122">
        <v>2366.6709999999998</v>
      </c>
      <c r="M209" s="232">
        <v>0</v>
      </c>
      <c r="N209" s="232">
        <v>0</v>
      </c>
      <c r="O209" s="131"/>
    </row>
    <row r="210" spans="1:17" s="225" customFormat="1" ht="27" customHeight="1" x14ac:dyDescent="0.25">
      <c r="A210" s="298" t="s">
        <v>59</v>
      </c>
      <c r="B210" s="304" t="s">
        <v>277</v>
      </c>
      <c r="C210" s="396" t="s">
        <v>452</v>
      </c>
      <c r="D210" s="388" t="s">
        <v>486</v>
      </c>
      <c r="E210" s="257" t="s">
        <v>116</v>
      </c>
      <c r="F210" s="414" t="s">
        <v>98</v>
      </c>
      <c r="G210" s="291">
        <v>1</v>
      </c>
      <c r="H210" s="398" t="s">
        <v>292</v>
      </c>
      <c r="I210" s="397">
        <v>0</v>
      </c>
      <c r="J210" s="397">
        <v>0</v>
      </c>
      <c r="K210" s="232" t="s">
        <v>298</v>
      </c>
      <c r="L210" s="122">
        <v>199.39</v>
      </c>
      <c r="M210" s="232">
        <v>0</v>
      </c>
      <c r="N210" s="232">
        <v>0</v>
      </c>
      <c r="O210" s="131"/>
    </row>
    <row r="211" spans="1:17" s="225" customFormat="1" ht="39" customHeight="1" x14ac:dyDescent="0.25">
      <c r="A211" s="337" t="s">
        <v>59</v>
      </c>
      <c r="B211" s="328" t="s">
        <v>277</v>
      </c>
      <c r="C211" s="396" t="s">
        <v>618</v>
      </c>
      <c r="D211" s="388" t="s">
        <v>619</v>
      </c>
      <c r="E211" s="257" t="s">
        <v>116</v>
      </c>
      <c r="F211" s="414" t="s">
        <v>98</v>
      </c>
      <c r="G211" s="291">
        <v>1</v>
      </c>
      <c r="H211" s="398" t="s">
        <v>292</v>
      </c>
      <c r="I211" s="397">
        <v>0</v>
      </c>
      <c r="J211" s="397">
        <v>0</v>
      </c>
      <c r="K211" s="232" t="s">
        <v>298</v>
      </c>
      <c r="L211" s="122">
        <v>307.61</v>
      </c>
      <c r="M211" s="232"/>
      <c r="N211" s="232"/>
      <c r="O211" s="131"/>
    </row>
    <row r="212" spans="1:17" s="225" customFormat="1" ht="19.5" customHeight="1" x14ac:dyDescent="0.25">
      <c r="A212" s="298" t="s">
        <v>59</v>
      </c>
      <c r="B212" s="304" t="s">
        <v>277</v>
      </c>
      <c r="C212" s="396" t="s">
        <v>558</v>
      </c>
      <c r="D212" s="388" t="s">
        <v>559</v>
      </c>
      <c r="E212" s="70" t="s">
        <v>116</v>
      </c>
      <c r="F212" s="178" t="s">
        <v>98</v>
      </c>
      <c r="G212" s="291">
        <v>1</v>
      </c>
      <c r="H212" s="398" t="s">
        <v>292</v>
      </c>
      <c r="I212" s="397">
        <v>0</v>
      </c>
      <c r="J212" s="397">
        <v>0</v>
      </c>
      <c r="K212" s="232" t="s">
        <v>298</v>
      </c>
      <c r="L212" s="122">
        <v>299.64</v>
      </c>
      <c r="M212" s="232">
        <v>0</v>
      </c>
      <c r="N212" s="232">
        <v>0</v>
      </c>
      <c r="O212" s="131"/>
    </row>
    <row r="213" spans="1:17" s="225" customFormat="1" ht="30" customHeight="1" x14ac:dyDescent="0.25">
      <c r="A213" s="284" t="s">
        <v>59</v>
      </c>
      <c r="B213" s="284" t="s">
        <v>277</v>
      </c>
      <c r="C213" s="396" t="s">
        <v>103</v>
      </c>
      <c r="D213" s="85" t="s">
        <v>308</v>
      </c>
      <c r="E213" s="407" t="s">
        <v>116</v>
      </c>
      <c r="F213" s="409" t="s">
        <v>98</v>
      </c>
      <c r="G213" s="397">
        <v>0</v>
      </c>
      <c r="H213" s="405" t="s">
        <v>292</v>
      </c>
      <c r="I213" s="405" t="s">
        <v>488</v>
      </c>
      <c r="J213" s="405" t="s">
        <v>489</v>
      </c>
      <c r="K213" s="236" t="s">
        <v>298</v>
      </c>
      <c r="L213" s="122">
        <v>109.29258</v>
      </c>
      <c r="M213" s="122">
        <v>99808.427280000004</v>
      </c>
      <c r="N213" s="122">
        <v>140977.81</v>
      </c>
      <c r="O213" s="131"/>
    </row>
    <row r="214" spans="1:17" s="225" customFormat="1" ht="29.45" customHeight="1" x14ac:dyDescent="0.25">
      <c r="A214" s="350"/>
      <c r="B214" s="350"/>
      <c r="C214" s="351"/>
      <c r="D214" s="352"/>
      <c r="E214" s="351"/>
      <c r="F214" s="353"/>
      <c r="G214" s="354"/>
      <c r="H214" s="350"/>
      <c r="I214" s="350"/>
      <c r="J214" s="350"/>
      <c r="K214" s="355"/>
      <c r="L214" s="355"/>
      <c r="M214" s="355"/>
      <c r="N214" s="355"/>
      <c r="O214" s="131"/>
    </row>
    <row r="215" spans="1:17" s="225" customFormat="1" ht="16.149999999999999" customHeight="1" x14ac:dyDescent="0.25">
      <c r="A215" s="131"/>
      <c r="B215" s="131"/>
      <c r="C215" s="131"/>
      <c r="D215" s="131"/>
      <c r="E215" s="131"/>
      <c r="F215" s="131"/>
      <c r="G215" s="131"/>
      <c r="H215" s="131"/>
      <c r="I215" s="131"/>
      <c r="J215" s="131"/>
      <c r="K215" s="131"/>
      <c r="L215" s="131"/>
      <c r="M215" s="131"/>
      <c r="N215" s="133"/>
      <c r="O215" s="133"/>
      <c r="P215" s="131"/>
      <c r="Q215" s="131"/>
    </row>
    <row r="216" spans="1:17" s="225" customFormat="1" ht="16.149999999999999" customHeight="1" x14ac:dyDescent="0.25">
      <c r="B216" s="86"/>
      <c r="C216" s="86"/>
      <c r="D216" s="86"/>
      <c r="E216" s="86"/>
      <c r="F216" s="86"/>
      <c r="G216" s="86"/>
      <c r="H216" s="86"/>
      <c r="I216" s="86"/>
      <c r="J216" s="86"/>
      <c r="K216" s="86"/>
      <c r="L216" s="86"/>
      <c r="M216" s="86"/>
      <c r="N216" s="86"/>
      <c r="O216" s="133"/>
      <c r="P216" s="131"/>
      <c r="Q216" s="131"/>
    </row>
    <row r="217" spans="1:17" x14ac:dyDescent="0.25">
      <c r="B217" s="225"/>
      <c r="C217" s="225"/>
      <c r="D217" s="225"/>
      <c r="E217" s="227"/>
    </row>
    <row r="218" spans="1:17" x14ac:dyDescent="0.25">
      <c r="B218" s="225"/>
      <c r="C218" s="225"/>
      <c r="D218" s="225"/>
      <c r="E218" s="227"/>
    </row>
    <row r="219" spans="1:17" x14ac:dyDescent="0.25">
      <c r="B219" s="225"/>
      <c r="C219" s="225"/>
      <c r="D219" s="225"/>
      <c r="E219" s="227"/>
    </row>
  </sheetData>
  <mergeCells count="507">
    <mergeCell ref="H122:H123"/>
    <mergeCell ref="I122:I123"/>
    <mergeCell ref="J122:J123"/>
    <mergeCell ref="D122:D123"/>
    <mergeCell ref="A156:A159"/>
    <mergeCell ref="B156:B159"/>
    <mergeCell ref="C156:C159"/>
    <mergeCell ref="D156:D159"/>
    <mergeCell ref="E156:E159"/>
    <mergeCell ref="F156:F159"/>
    <mergeCell ref="H156:H159"/>
    <mergeCell ref="I156:I159"/>
    <mergeCell ref="J156:J159"/>
    <mergeCell ref="J146:J147"/>
    <mergeCell ref="J128:J129"/>
    <mergeCell ref="J130:J131"/>
    <mergeCell ref="J134:J135"/>
    <mergeCell ref="J138:J139"/>
    <mergeCell ref="J140:J141"/>
    <mergeCell ref="A146:A147"/>
    <mergeCell ref="B146:B147"/>
    <mergeCell ref="C146:C147"/>
    <mergeCell ref="D146:D147"/>
    <mergeCell ref="E146:E147"/>
    <mergeCell ref="J104:J107"/>
    <mergeCell ref="A108:A109"/>
    <mergeCell ref="B108:B109"/>
    <mergeCell ref="C108:C109"/>
    <mergeCell ref="D108:D109"/>
    <mergeCell ref="E108:E109"/>
    <mergeCell ref="F108:F109"/>
    <mergeCell ref="G108:G109"/>
    <mergeCell ref="H108:H109"/>
    <mergeCell ref="I108:I109"/>
    <mergeCell ref="J108:J109"/>
    <mergeCell ref="A104:A107"/>
    <mergeCell ref="B104:B107"/>
    <mergeCell ref="C104:C107"/>
    <mergeCell ref="D104:D107"/>
    <mergeCell ref="E104:E107"/>
    <mergeCell ref="F104:F107"/>
    <mergeCell ref="G104:G107"/>
    <mergeCell ref="H104:H107"/>
    <mergeCell ref="I104:I107"/>
    <mergeCell ref="D23:D26"/>
    <mergeCell ref="E17:E20"/>
    <mergeCell ref="I73:I74"/>
    <mergeCell ref="G50:G53"/>
    <mergeCell ref="H50:H53"/>
    <mergeCell ref="I50:I53"/>
    <mergeCell ref="G44:G47"/>
    <mergeCell ref="G21:G22"/>
    <mergeCell ref="G23:G26"/>
    <mergeCell ref="G42:G43"/>
    <mergeCell ref="H54:H55"/>
    <mergeCell ref="I54:I55"/>
    <mergeCell ref="I44:I47"/>
    <mergeCell ref="I48:I49"/>
    <mergeCell ref="G28:G31"/>
    <mergeCell ref="A10:A16"/>
    <mergeCell ref="D10:D16"/>
    <mergeCell ref="B10:B16"/>
    <mergeCell ref="I17:I20"/>
    <mergeCell ref="H28:H31"/>
    <mergeCell ref="H21:H22"/>
    <mergeCell ref="I42:I43"/>
    <mergeCell ref="G66:G69"/>
    <mergeCell ref="H66:H69"/>
    <mergeCell ref="H23:H26"/>
    <mergeCell ref="I23:I26"/>
    <mergeCell ref="F17:F20"/>
    <mergeCell ref="G17:G20"/>
    <mergeCell ref="C21:C22"/>
    <mergeCell ref="A28:A31"/>
    <mergeCell ref="B28:B31"/>
    <mergeCell ref="C28:C31"/>
    <mergeCell ref="D28:D31"/>
    <mergeCell ref="E28:E31"/>
    <mergeCell ref="F28:F31"/>
    <mergeCell ref="E21:E22"/>
    <mergeCell ref="F21:F22"/>
    <mergeCell ref="E23:E26"/>
    <mergeCell ref="F23:F26"/>
    <mergeCell ref="A56:A59"/>
    <mergeCell ref="G54:G55"/>
    <mergeCell ref="F38:F41"/>
    <mergeCell ref="J17:J20"/>
    <mergeCell ref="B17:B20"/>
    <mergeCell ref="M2:N2"/>
    <mergeCell ref="A3:N3"/>
    <mergeCell ref="A5:A8"/>
    <mergeCell ref="B5:B8"/>
    <mergeCell ref="C5:C8"/>
    <mergeCell ref="D5:D8"/>
    <mergeCell ref="E5:J5"/>
    <mergeCell ref="K5:N5"/>
    <mergeCell ref="E6:E8"/>
    <mergeCell ref="F6:F8"/>
    <mergeCell ref="G6:J6"/>
    <mergeCell ref="K6:K8"/>
    <mergeCell ref="L6:L8"/>
    <mergeCell ref="M6:M8"/>
    <mergeCell ref="N6:N8"/>
    <mergeCell ref="G7:H7"/>
    <mergeCell ref="I7:I8"/>
    <mergeCell ref="J7:J8"/>
    <mergeCell ref="H17:H20"/>
    <mergeCell ref="A44:A47"/>
    <mergeCell ref="C44:C47"/>
    <mergeCell ref="A48:A49"/>
    <mergeCell ref="B48:B49"/>
    <mergeCell ref="C48:C49"/>
    <mergeCell ref="D48:D49"/>
    <mergeCell ref="E48:E49"/>
    <mergeCell ref="F48:F49"/>
    <mergeCell ref="D44:D47"/>
    <mergeCell ref="A66:A69"/>
    <mergeCell ref="B66:B69"/>
    <mergeCell ref="A50:A53"/>
    <mergeCell ref="B50:B53"/>
    <mergeCell ref="C50:C53"/>
    <mergeCell ref="D50:D53"/>
    <mergeCell ref="D56:D59"/>
    <mergeCell ref="F56:F59"/>
    <mergeCell ref="E56:E59"/>
    <mergeCell ref="C56:C59"/>
    <mergeCell ref="B56:B59"/>
    <mergeCell ref="D66:D69"/>
    <mergeCell ref="E66:E69"/>
    <mergeCell ref="F66:F69"/>
    <mergeCell ref="C66:C69"/>
    <mergeCell ref="E50:E53"/>
    <mergeCell ref="F50:F53"/>
    <mergeCell ref="A54:A55"/>
    <mergeCell ref="B54:B55"/>
    <mergeCell ref="C54:C55"/>
    <mergeCell ref="D54:D55"/>
    <mergeCell ref="E54:E55"/>
    <mergeCell ref="F54:F55"/>
    <mergeCell ref="A61:A64"/>
    <mergeCell ref="E171:E174"/>
    <mergeCell ref="F171:F174"/>
    <mergeCell ref="B61:B64"/>
    <mergeCell ref="C61:C64"/>
    <mergeCell ref="D61:D64"/>
    <mergeCell ref="E61:E64"/>
    <mergeCell ref="F61:F64"/>
    <mergeCell ref="H171:H174"/>
    <mergeCell ref="A71:A74"/>
    <mergeCell ref="A75:A76"/>
    <mergeCell ref="B71:B74"/>
    <mergeCell ref="C71:C74"/>
    <mergeCell ref="D71:D74"/>
    <mergeCell ref="F71:F74"/>
    <mergeCell ref="E71:E72"/>
    <mergeCell ref="D75:D76"/>
    <mergeCell ref="E73:E74"/>
    <mergeCell ref="G73:G74"/>
    <mergeCell ref="G71:G72"/>
    <mergeCell ref="C75:C76"/>
    <mergeCell ref="B75:B76"/>
    <mergeCell ref="G61:G64"/>
    <mergeCell ref="F128:F129"/>
    <mergeCell ref="C136:C137"/>
    <mergeCell ref="N75:N76"/>
    <mergeCell ref="M75:M76"/>
    <mergeCell ref="L75:L76"/>
    <mergeCell ref="K75:K76"/>
    <mergeCell ref="G56:G59"/>
    <mergeCell ref="I56:I59"/>
    <mergeCell ref="J56:J59"/>
    <mergeCell ref="G38:G41"/>
    <mergeCell ref="J44:J47"/>
    <mergeCell ref="J66:J69"/>
    <mergeCell ref="I66:I69"/>
    <mergeCell ref="J48:J49"/>
    <mergeCell ref="H61:H64"/>
    <mergeCell ref="I61:I64"/>
    <mergeCell ref="J61:J64"/>
    <mergeCell ref="H44:H47"/>
    <mergeCell ref="I38:I41"/>
    <mergeCell ref="J38:J41"/>
    <mergeCell ref="H42:H43"/>
    <mergeCell ref="J71:J72"/>
    <mergeCell ref="J73:J74"/>
    <mergeCell ref="H71:H72"/>
    <mergeCell ref="I71:I72"/>
    <mergeCell ref="H73:H74"/>
    <mergeCell ref="B171:B174"/>
    <mergeCell ref="C171:C174"/>
    <mergeCell ref="E114:E115"/>
    <mergeCell ref="F114:F115"/>
    <mergeCell ref="J132:J133"/>
    <mergeCell ref="D126:D127"/>
    <mergeCell ref="E126:E127"/>
    <mergeCell ref="E128:E129"/>
    <mergeCell ref="F126:F127"/>
    <mergeCell ref="G126:G127"/>
    <mergeCell ref="H126:H127"/>
    <mergeCell ref="G114:G115"/>
    <mergeCell ref="H114:H115"/>
    <mergeCell ref="I138:I139"/>
    <mergeCell ref="I134:I135"/>
    <mergeCell ref="H150:H151"/>
    <mergeCell ref="I171:I174"/>
    <mergeCell ref="J171:J174"/>
    <mergeCell ref="I126:I127"/>
    <mergeCell ref="G128:G129"/>
    <mergeCell ref="H128:H129"/>
    <mergeCell ref="I128:I129"/>
    <mergeCell ref="I150:I151"/>
    <mergeCell ref="J150:J151"/>
    <mergeCell ref="C114:C115"/>
    <mergeCell ref="D114:D115"/>
    <mergeCell ref="J54:J55"/>
    <mergeCell ref="H33:H36"/>
    <mergeCell ref="H38:H41"/>
    <mergeCell ref="J33:J36"/>
    <mergeCell ref="I33:I36"/>
    <mergeCell ref="I21:I22"/>
    <mergeCell ref="J21:J22"/>
    <mergeCell ref="H48:H49"/>
    <mergeCell ref="J23:J26"/>
    <mergeCell ref="I28:I31"/>
    <mergeCell ref="J50:J53"/>
    <mergeCell ref="H56:H59"/>
    <mergeCell ref="G48:G49"/>
    <mergeCell ref="G96:G99"/>
    <mergeCell ref="H96:H99"/>
    <mergeCell ref="I96:I99"/>
    <mergeCell ref="J77:J80"/>
    <mergeCell ref="F33:F36"/>
    <mergeCell ref="G33:G36"/>
    <mergeCell ref="E33:E36"/>
    <mergeCell ref="F42:F43"/>
    <mergeCell ref="C42:C43"/>
    <mergeCell ref="J28:J31"/>
    <mergeCell ref="E44:E47"/>
    <mergeCell ref="F44:F47"/>
    <mergeCell ref="C10:C16"/>
    <mergeCell ref="A23:A26"/>
    <mergeCell ref="B23:B26"/>
    <mergeCell ref="C23:C26"/>
    <mergeCell ref="A21:A22"/>
    <mergeCell ref="A33:A36"/>
    <mergeCell ref="B33:B36"/>
    <mergeCell ref="C33:C36"/>
    <mergeCell ref="D33:D36"/>
    <mergeCell ref="A17:A20"/>
    <mergeCell ref="C17:C20"/>
    <mergeCell ref="D17:D20"/>
    <mergeCell ref="J42:J43"/>
    <mergeCell ref="A38:A41"/>
    <mergeCell ref="D38:D41"/>
    <mergeCell ref="C38:C41"/>
    <mergeCell ref="E38:E41"/>
    <mergeCell ref="B42:B43"/>
    <mergeCell ref="A42:A43"/>
    <mergeCell ref="D42:D43"/>
    <mergeCell ref="E42:E43"/>
    <mergeCell ref="A87:A90"/>
    <mergeCell ref="B87:B90"/>
    <mergeCell ref="C87:C90"/>
    <mergeCell ref="D87:D90"/>
    <mergeCell ref="E87:E90"/>
    <mergeCell ref="F87:F90"/>
    <mergeCell ref="G87:G90"/>
    <mergeCell ref="H87:H90"/>
    <mergeCell ref="I87:I90"/>
    <mergeCell ref="J87:J90"/>
    <mergeCell ref="A96:A99"/>
    <mergeCell ref="B96:B99"/>
    <mergeCell ref="C96:C99"/>
    <mergeCell ref="D96:D99"/>
    <mergeCell ref="E96:E99"/>
    <mergeCell ref="F96:F99"/>
    <mergeCell ref="G132:G133"/>
    <mergeCell ref="H132:H133"/>
    <mergeCell ref="F132:F133"/>
    <mergeCell ref="E132:E133"/>
    <mergeCell ref="H110:H113"/>
    <mergeCell ref="I110:I113"/>
    <mergeCell ref="F124:F125"/>
    <mergeCell ref="G124:G125"/>
    <mergeCell ref="C130:C131"/>
    <mergeCell ref="D130:D131"/>
    <mergeCell ref="E130:E131"/>
    <mergeCell ref="A130:A131"/>
    <mergeCell ref="B130:B131"/>
    <mergeCell ref="A116:A117"/>
    <mergeCell ref="B116:B117"/>
    <mergeCell ref="C116:C117"/>
    <mergeCell ref="D116:D117"/>
    <mergeCell ref="A171:A174"/>
    <mergeCell ref="D171:D174"/>
    <mergeCell ref="A110:A113"/>
    <mergeCell ref="B110:B113"/>
    <mergeCell ref="C110:C113"/>
    <mergeCell ref="D110:D113"/>
    <mergeCell ref="E110:E113"/>
    <mergeCell ref="F110:F113"/>
    <mergeCell ref="G110:G113"/>
    <mergeCell ref="A114:A115"/>
    <mergeCell ref="B114:B115"/>
    <mergeCell ref="C140:C141"/>
    <mergeCell ref="D140:D141"/>
    <mergeCell ref="E140:E141"/>
    <mergeCell ref="F140:F141"/>
    <mergeCell ref="G140:G141"/>
    <mergeCell ref="D142:D143"/>
    <mergeCell ref="E142:E143"/>
    <mergeCell ref="F142:F143"/>
    <mergeCell ref="G142:G143"/>
    <mergeCell ref="B144:B145"/>
    <mergeCell ref="C144:C145"/>
    <mergeCell ref="D144:D145"/>
    <mergeCell ref="E144:E145"/>
    <mergeCell ref="F146:F147"/>
    <mergeCell ref="G146:G147"/>
    <mergeCell ref="H146:H147"/>
    <mergeCell ref="I146:I147"/>
    <mergeCell ref="A136:A137"/>
    <mergeCell ref="B136:B137"/>
    <mergeCell ref="A132:A133"/>
    <mergeCell ref="B132:B133"/>
    <mergeCell ref="C132:C133"/>
    <mergeCell ref="D132:D133"/>
    <mergeCell ref="A144:A145"/>
    <mergeCell ref="A140:A141"/>
    <mergeCell ref="B140:B141"/>
    <mergeCell ref="F144:F145"/>
    <mergeCell ref="G144:G145"/>
    <mergeCell ref="A142:A143"/>
    <mergeCell ref="B142:B143"/>
    <mergeCell ref="C142:C143"/>
    <mergeCell ref="H134:H135"/>
    <mergeCell ref="D136:D137"/>
    <mergeCell ref="E136:E137"/>
    <mergeCell ref="F136:F137"/>
    <mergeCell ref="G136:G137"/>
    <mergeCell ref="H136:H137"/>
    <mergeCell ref="H116:H117"/>
    <mergeCell ref="I116:I117"/>
    <mergeCell ref="A126:A127"/>
    <mergeCell ref="B126:B127"/>
    <mergeCell ref="C126:C127"/>
    <mergeCell ref="A138:A139"/>
    <mergeCell ref="B138:B139"/>
    <mergeCell ref="C138:C139"/>
    <mergeCell ref="G118:G119"/>
    <mergeCell ref="H118:H119"/>
    <mergeCell ref="I118:I119"/>
    <mergeCell ref="G120:G121"/>
    <mergeCell ref="H120:H121"/>
    <mergeCell ref="I120:I121"/>
    <mergeCell ref="A124:A125"/>
    <mergeCell ref="B124:B125"/>
    <mergeCell ref="C124:C125"/>
    <mergeCell ref="D124:D125"/>
    <mergeCell ref="E124:E125"/>
    <mergeCell ref="E116:E117"/>
    <mergeCell ref="F116:F117"/>
    <mergeCell ref="G116:G117"/>
    <mergeCell ref="F130:F131"/>
    <mergeCell ref="G130:G131"/>
    <mergeCell ref="A118:A119"/>
    <mergeCell ref="B118:B119"/>
    <mergeCell ref="C118:C119"/>
    <mergeCell ref="D118:D119"/>
    <mergeCell ref="E118:E119"/>
    <mergeCell ref="F118:F119"/>
    <mergeCell ref="A120:A121"/>
    <mergeCell ref="B120:B121"/>
    <mergeCell ref="C120:C121"/>
    <mergeCell ref="D120:D121"/>
    <mergeCell ref="E120:E121"/>
    <mergeCell ref="F120:F121"/>
    <mergeCell ref="A122:A123"/>
    <mergeCell ref="B122:B123"/>
    <mergeCell ref="C122:C123"/>
    <mergeCell ref="E122:E123"/>
    <mergeCell ref="F122:F123"/>
    <mergeCell ref="G122:G123"/>
    <mergeCell ref="C134:C135"/>
    <mergeCell ref="D134:D135"/>
    <mergeCell ref="E134:E135"/>
    <mergeCell ref="F134:F135"/>
    <mergeCell ref="G134:G135"/>
    <mergeCell ref="A148:A149"/>
    <mergeCell ref="B148:B149"/>
    <mergeCell ref="C148:C149"/>
    <mergeCell ref="D148:D149"/>
    <mergeCell ref="E148:E149"/>
    <mergeCell ref="F148:F149"/>
    <mergeCell ref="G148:G149"/>
    <mergeCell ref="H148:H149"/>
    <mergeCell ref="J148:J149"/>
    <mergeCell ref="I148:I149"/>
    <mergeCell ref="A150:A151"/>
    <mergeCell ref="B150:B151"/>
    <mergeCell ref="C150:C151"/>
    <mergeCell ref="D150:D151"/>
    <mergeCell ref="E150:E151"/>
    <mergeCell ref="F150:F151"/>
    <mergeCell ref="G150:G151"/>
    <mergeCell ref="J152:J153"/>
    <mergeCell ref="A152:A153"/>
    <mergeCell ref="B152:B153"/>
    <mergeCell ref="C152:C153"/>
    <mergeCell ref="D152:D153"/>
    <mergeCell ref="E152:E153"/>
    <mergeCell ref="F152:F153"/>
    <mergeCell ref="G152:G153"/>
    <mergeCell ref="H152:H153"/>
    <mergeCell ref="I152:I153"/>
    <mergeCell ref="H142:H143"/>
    <mergeCell ref="I142:I143"/>
    <mergeCell ref="J142:J143"/>
    <mergeCell ref="H144:H145"/>
    <mergeCell ref="A77:A80"/>
    <mergeCell ref="B77:B80"/>
    <mergeCell ref="C77:C80"/>
    <mergeCell ref="D77:D80"/>
    <mergeCell ref="E77:E80"/>
    <mergeCell ref="F77:F80"/>
    <mergeCell ref="G77:G80"/>
    <mergeCell ref="H77:H80"/>
    <mergeCell ref="I77:I80"/>
    <mergeCell ref="A128:A129"/>
    <mergeCell ref="B128:B129"/>
    <mergeCell ref="C128:C129"/>
    <mergeCell ref="D128:D129"/>
    <mergeCell ref="D138:D139"/>
    <mergeCell ref="E138:E139"/>
    <mergeCell ref="F138:F139"/>
    <mergeCell ref="G138:G139"/>
    <mergeCell ref="H138:H139"/>
    <mergeCell ref="A134:A135"/>
    <mergeCell ref="B134:B135"/>
    <mergeCell ref="A100:A103"/>
    <mergeCell ref="B100:B103"/>
    <mergeCell ref="F100:F103"/>
    <mergeCell ref="G100:G103"/>
    <mergeCell ref="H100:H103"/>
    <mergeCell ref="I144:I145"/>
    <mergeCell ref="J144:J145"/>
    <mergeCell ref="J110:J113"/>
    <mergeCell ref="I114:I115"/>
    <mergeCell ref="J114:J115"/>
    <mergeCell ref="J116:J117"/>
    <mergeCell ref="J118:J119"/>
    <mergeCell ref="H124:H125"/>
    <mergeCell ref="I124:I125"/>
    <mergeCell ref="J124:J125"/>
    <mergeCell ref="J120:J121"/>
    <mergeCell ref="J126:J127"/>
    <mergeCell ref="H130:H131"/>
    <mergeCell ref="I130:I131"/>
    <mergeCell ref="I136:I137"/>
    <mergeCell ref="I132:I133"/>
    <mergeCell ref="J136:J137"/>
    <mergeCell ref="H140:H141"/>
    <mergeCell ref="I140:I141"/>
    <mergeCell ref="K13:K16"/>
    <mergeCell ref="L13:L16"/>
    <mergeCell ref="M13:M16"/>
    <mergeCell ref="N13:N16"/>
    <mergeCell ref="I100:I103"/>
    <mergeCell ref="J100:J103"/>
    <mergeCell ref="C94:C95"/>
    <mergeCell ref="D94:D95"/>
    <mergeCell ref="A91:A95"/>
    <mergeCell ref="E91:E95"/>
    <mergeCell ref="F91:F95"/>
    <mergeCell ref="G91:G95"/>
    <mergeCell ref="H91:H95"/>
    <mergeCell ref="I91:I95"/>
    <mergeCell ref="J91:J95"/>
    <mergeCell ref="J96:J99"/>
    <mergeCell ref="C100:C101"/>
    <mergeCell ref="D100:D101"/>
    <mergeCell ref="C102:C103"/>
    <mergeCell ref="D102:D103"/>
    <mergeCell ref="B91:B92"/>
    <mergeCell ref="C91:C93"/>
    <mergeCell ref="D91:D93"/>
    <mergeCell ref="E100:E103"/>
    <mergeCell ref="J154:J155"/>
    <mergeCell ref="A154:A155"/>
    <mergeCell ref="B154:B155"/>
    <mergeCell ref="C154:C155"/>
    <mergeCell ref="D154:D155"/>
    <mergeCell ref="E154:E155"/>
    <mergeCell ref="F154:F155"/>
    <mergeCell ref="G154:G155"/>
    <mergeCell ref="H154:H155"/>
    <mergeCell ref="I154:I155"/>
    <mergeCell ref="J82:J85"/>
    <mergeCell ref="A82:A85"/>
    <mergeCell ref="B82:B85"/>
    <mergeCell ref="C82:C85"/>
    <mergeCell ref="D82:D85"/>
    <mergeCell ref="E82:E85"/>
    <mergeCell ref="F82:F85"/>
    <mergeCell ref="G82:G85"/>
    <mergeCell ref="H82:H85"/>
    <mergeCell ref="I82:I85"/>
  </mergeCells>
  <phoneticPr fontId="24" type="noConversion"/>
  <pageMargins left="0.25" right="0.25" top="0.75" bottom="0.75" header="0.3" footer="0.3"/>
  <pageSetup paperSize="9" scale="51" fitToHeight="0" orientation="landscape" r:id="rId1"/>
  <ignoredErrors>
    <ignoredError sqref="I172:I174 J172:J174 B93 B81 B169 B160:B16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U50"/>
  <sheetViews>
    <sheetView topLeftCell="C1" zoomScale="80" zoomScaleNormal="80" workbookViewId="0">
      <selection activeCell="D55" sqref="D55"/>
    </sheetView>
  </sheetViews>
  <sheetFormatPr defaultColWidth="8.85546875" defaultRowHeight="15.75" x14ac:dyDescent="0.25"/>
  <cols>
    <col min="1" max="1" width="15.140625" style="23" customWidth="1"/>
    <col min="2" max="2" width="19.140625" style="23" customWidth="1"/>
    <col min="3" max="3" width="31.85546875" style="23" customWidth="1"/>
    <col min="4" max="4" width="55" style="23" customWidth="1"/>
    <col min="5" max="5" width="55.7109375" style="25" customWidth="1"/>
    <col min="6" max="6" width="13" style="32" customWidth="1"/>
    <col min="7" max="7" width="16.7109375" style="32" customWidth="1"/>
    <col min="8" max="8" width="14.85546875" style="32" customWidth="1"/>
    <col min="9" max="10" width="16.7109375" style="32" customWidth="1"/>
    <col min="11" max="14" width="18.42578125" style="30" customWidth="1"/>
    <col min="15" max="15" width="19.85546875" style="131" customWidth="1"/>
    <col min="16" max="16" width="19.5703125" style="131" customWidth="1"/>
    <col min="17" max="17" width="21.28515625" style="131" customWidth="1"/>
    <col min="18" max="18" width="14.7109375" style="23" customWidth="1"/>
    <col min="19" max="19" width="13.5703125" style="23" customWidth="1"/>
    <col min="20" max="20" width="20.140625" style="23" customWidth="1"/>
    <col min="21" max="16384" width="8.85546875" style="23"/>
  </cols>
  <sheetData>
    <row r="2" spans="1:20" ht="55.15" customHeight="1" x14ac:dyDescent="0.25">
      <c r="A2" s="59"/>
      <c r="B2" s="59"/>
      <c r="C2" s="59"/>
      <c r="D2" s="59"/>
      <c r="E2" s="60"/>
      <c r="F2" s="61"/>
      <c r="G2" s="61"/>
      <c r="H2" s="61"/>
      <c r="I2" s="61"/>
      <c r="J2" s="61"/>
      <c r="K2" s="66"/>
      <c r="L2" s="66"/>
      <c r="M2" s="615" t="s">
        <v>127</v>
      </c>
      <c r="N2" s="616"/>
    </row>
    <row r="3" spans="1:20" ht="15.75" customHeight="1" x14ac:dyDescent="0.25">
      <c r="A3" s="617" t="s">
        <v>128</v>
      </c>
      <c r="B3" s="617"/>
      <c r="C3" s="617"/>
      <c r="D3" s="617"/>
      <c r="E3" s="617"/>
      <c r="F3" s="617"/>
      <c r="G3" s="617"/>
      <c r="H3" s="617"/>
      <c r="I3" s="617"/>
      <c r="J3" s="617"/>
      <c r="K3" s="617"/>
      <c r="L3" s="617"/>
      <c r="M3" s="617"/>
      <c r="N3" s="617"/>
    </row>
    <row r="4" spans="1:20" ht="15.75" customHeight="1" x14ac:dyDescent="0.25">
      <c r="A4" s="59"/>
      <c r="B4" s="59"/>
      <c r="C4" s="59"/>
      <c r="D4" s="59"/>
      <c r="E4" s="60"/>
      <c r="F4" s="61"/>
      <c r="G4" s="61"/>
      <c r="H4" s="61"/>
      <c r="I4" s="61"/>
      <c r="J4" s="61"/>
      <c r="K4" s="66"/>
      <c r="L4" s="66"/>
      <c r="M4" s="66"/>
      <c r="N4" s="66"/>
    </row>
    <row r="5" spans="1:20" ht="30" customHeight="1" x14ac:dyDescent="0.25">
      <c r="A5" s="618" t="s">
        <v>91</v>
      </c>
      <c r="B5" s="618" t="s">
        <v>4</v>
      </c>
      <c r="C5" s="619" t="s">
        <v>50</v>
      </c>
      <c r="D5" s="619" t="s">
        <v>89</v>
      </c>
      <c r="E5" s="627" t="s">
        <v>17</v>
      </c>
      <c r="F5" s="628"/>
      <c r="G5" s="628"/>
      <c r="H5" s="628"/>
      <c r="I5" s="629"/>
      <c r="J5" s="630"/>
      <c r="K5" s="623" t="s">
        <v>120</v>
      </c>
      <c r="L5" s="624"/>
      <c r="M5" s="624"/>
      <c r="N5" s="625"/>
      <c r="O5" s="133"/>
      <c r="P5" s="133"/>
      <c r="Q5" s="133"/>
    </row>
    <row r="6" spans="1:20" ht="30" customHeight="1" x14ac:dyDescent="0.25">
      <c r="A6" s="618"/>
      <c r="B6" s="618"/>
      <c r="C6" s="620"/>
      <c r="D6" s="620"/>
      <c r="E6" s="619" t="s">
        <v>18</v>
      </c>
      <c r="F6" s="619" t="s">
        <v>88</v>
      </c>
      <c r="G6" s="627" t="s">
        <v>90</v>
      </c>
      <c r="H6" s="630"/>
      <c r="I6" s="619" t="s">
        <v>197</v>
      </c>
      <c r="J6" s="619" t="s">
        <v>357</v>
      </c>
      <c r="K6" s="635" t="s">
        <v>149</v>
      </c>
      <c r="L6" s="633" t="s">
        <v>150</v>
      </c>
      <c r="M6" s="633" t="s">
        <v>197</v>
      </c>
      <c r="N6" s="633" t="s">
        <v>357</v>
      </c>
      <c r="O6" s="133"/>
      <c r="P6" s="133"/>
      <c r="Q6" s="133"/>
    </row>
    <row r="7" spans="1:20" ht="30" customHeight="1" x14ac:dyDescent="0.25">
      <c r="A7" s="618"/>
      <c r="B7" s="618"/>
      <c r="C7" s="620"/>
      <c r="D7" s="620"/>
      <c r="E7" s="626"/>
      <c r="F7" s="626"/>
      <c r="G7" s="627" t="s">
        <v>150</v>
      </c>
      <c r="H7" s="630"/>
      <c r="I7" s="631"/>
      <c r="J7" s="631"/>
      <c r="K7" s="634"/>
      <c r="L7" s="634"/>
      <c r="M7" s="634"/>
      <c r="N7" s="634"/>
      <c r="O7" s="347"/>
      <c r="P7" s="347"/>
      <c r="Q7" s="347"/>
    </row>
    <row r="8" spans="1:20" ht="31.5" customHeight="1" x14ac:dyDescent="0.25">
      <c r="A8" s="618"/>
      <c r="B8" s="618"/>
      <c r="C8" s="621"/>
      <c r="D8" s="622"/>
      <c r="E8" s="621"/>
      <c r="F8" s="621"/>
      <c r="G8" s="41"/>
      <c r="H8" s="41" t="s">
        <v>54</v>
      </c>
      <c r="I8" s="632"/>
      <c r="J8" s="632"/>
      <c r="K8" s="634"/>
      <c r="L8" s="634"/>
      <c r="M8" s="634"/>
      <c r="N8" s="634"/>
      <c r="O8" s="347"/>
      <c r="P8" s="347"/>
      <c r="Q8" s="347"/>
    </row>
    <row r="9" spans="1:20" x14ac:dyDescent="0.25">
      <c r="A9" s="62">
        <v>1</v>
      </c>
      <c r="B9" s="62">
        <v>2</v>
      </c>
      <c r="C9" s="62">
        <v>3</v>
      </c>
      <c r="D9" s="62">
        <v>4</v>
      </c>
      <c r="E9" s="62">
        <v>5</v>
      </c>
      <c r="F9" s="41">
        <v>6</v>
      </c>
      <c r="G9" s="41">
        <v>7</v>
      </c>
      <c r="H9" s="41">
        <v>8</v>
      </c>
      <c r="I9" s="41">
        <v>9</v>
      </c>
      <c r="J9" s="41">
        <v>10</v>
      </c>
      <c r="K9" s="65">
        <v>11</v>
      </c>
      <c r="L9" s="65">
        <v>12</v>
      </c>
      <c r="M9" s="65">
        <v>13</v>
      </c>
      <c r="N9" s="65">
        <v>14</v>
      </c>
      <c r="O9" s="347"/>
      <c r="P9" s="347"/>
      <c r="Q9" s="347"/>
    </row>
    <row r="10" spans="1:20" ht="54" customHeight="1" x14ac:dyDescent="0.3">
      <c r="A10" s="638" t="s">
        <v>93</v>
      </c>
      <c r="B10" s="638" t="s">
        <v>13</v>
      </c>
      <c r="C10" s="640" t="s">
        <v>13</v>
      </c>
      <c r="D10" s="642" t="s">
        <v>94</v>
      </c>
      <c r="E10" s="170" t="str">
        <f>E14</f>
        <v>объем  услуг  по реализации дополнительных общеобразовательных общеразвиващих программ в муниципальных учреждениях дополнительного образования</v>
      </c>
      <c r="F10" s="156" t="str">
        <f>F14</f>
        <v>человеко-час</v>
      </c>
      <c r="G10" s="208">
        <v>2741824</v>
      </c>
      <c r="H10" s="208" t="s">
        <v>13</v>
      </c>
      <c r="I10" s="208">
        <v>2741824</v>
      </c>
      <c r="J10" s="208">
        <v>2741824</v>
      </c>
      <c r="K10" s="67" t="s">
        <v>147</v>
      </c>
      <c r="L10" s="67">
        <f>L11+L12+L13</f>
        <v>437228.4178</v>
      </c>
      <c r="M10" s="67">
        <f>SUM(M11:M12)</f>
        <v>452209.51999999996</v>
      </c>
      <c r="N10" s="235">
        <f>SUM(N11:N12)</f>
        <v>452209.51999999996</v>
      </c>
      <c r="O10" s="273"/>
      <c r="P10" s="273"/>
      <c r="Q10" s="273"/>
      <c r="R10" s="24"/>
      <c r="S10" s="24"/>
      <c r="T10" s="24"/>
    </row>
    <row r="11" spans="1:20" ht="104.25" customHeight="1" x14ac:dyDescent="0.3">
      <c r="A11" s="639"/>
      <c r="B11" s="639"/>
      <c r="C11" s="641"/>
      <c r="D11" s="643"/>
      <c r="E11" s="170" t="str">
        <f>E20</f>
        <v>численность обучающихся, получающих начальное общее образование в муниципальных общеобразовательных организациях, зачисленных на дополнительные общеобразовательные общеразвивающие программы по четырем направленностям (художественная, социально-гуманитарная (иностранные языки), техническая и физкультурно-спортивная) с использованием сертификатов дополнительного образования</v>
      </c>
      <c r="F11" s="156" t="str">
        <f>F20</f>
        <v>чел.</v>
      </c>
      <c r="G11" s="208">
        <f>G20</f>
        <v>18300</v>
      </c>
      <c r="H11" s="208" t="s">
        <v>13</v>
      </c>
      <c r="I11" s="208">
        <f>I20</f>
        <v>18300</v>
      </c>
      <c r="J11" s="208">
        <f>J20</f>
        <v>18300</v>
      </c>
      <c r="K11" s="67" t="s">
        <v>148</v>
      </c>
      <c r="L11" s="67">
        <f>L15+L21+L27+L38+L32</f>
        <v>127340.37</v>
      </c>
      <c r="M11" s="235">
        <f t="shared" ref="M11:N11" si="0">M15+M21+M27+M38+M32</f>
        <v>126140.37</v>
      </c>
      <c r="N11" s="235">
        <f t="shared" si="0"/>
        <v>126140.37</v>
      </c>
      <c r="O11" s="273"/>
      <c r="P11" s="273"/>
      <c r="Q11" s="273"/>
      <c r="R11" s="24"/>
      <c r="S11" s="24"/>
      <c r="T11" s="24"/>
    </row>
    <row r="12" spans="1:20" ht="50.25" customHeight="1" x14ac:dyDescent="0.3">
      <c r="A12" s="639"/>
      <c r="B12" s="639"/>
      <c r="C12" s="641"/>
      <c r="D12" s="643"/>
      <c r="E12" s="247" t="str">
        <f>E26</f>
        <v>численность обучающихся, получивших социальные сертификаты, от общего количества детей в возрасте  от 5 до 18 лет, проживающих на территории муниципального образования Калининградской области , в соотвествии с данными Федеральной службы государственной статистики</v>
      </c>
      <c r="F12" s="245" t="str">
        <f>F26</f>
        <v>ед.</v>
      </c>
      <c r="G12" s="246">
        <f>G26</f>
        <v>3916</v>
      </c>
      <c r="H12" s="246" t="s">
        <v>13</v>
      </c>
      <c r="I12" s="246">
        <v>3916</v>
      </c>
      <c r="J12" s="246">
        <v>3916</v>
      </c>
      <c r="K12" s="67" t="s">
        <v>298</v>
      </c>
      <c r="L12" s="67">
        <f>L16+L22+L28+L3+L39+L33</f>
        <v>309888.0478</v>
      </c>
      <c r="M12" s="235">
        <f t="shared" ref="M12:N12" si="1">M16+M22+M28+M3+M39+M33</f>
        <v>326069.14999999997</v>
      </c>
      <c r="N12" s="235">
        <f t="shared" si="1"/>
        <v>326069.14999999997</v>
      </c>
      <c r="O12" s="273"/>
      <c r="P12" s="273"/>
      <c r="Q12" s="273"/>
      <c r="R12" s="24"/>
      <c r="S12" s="24"/>
      <c r="T12" s="24"/>
    </row>
    <row r="13" spans="1:20" ht="75.75" customHeight="1" x14ac:dyDescent="0.3">
      <c r="A13" s="193"/>
      <c r="B13" s="193"/>
      <c r="C13" s="194"/>
      <c r="D13" s="195"/>
      <c r="E13" s="247" t="s">
        <v>465</v>
      </c>
      <c r="F13" s="245" t="s">
        <v>98</v>
      </c>
      <c r="G13" s="246">
        <v>1</v>
      </c>
      <c r="H13" s="246" t="s">
        <v>13</v>
      </c>
      <c r="I13" s="246">
        <v>0</v>
      </c>
      <c r="J13" s="246">
        <v>0</v>
      </c>
      <c r="K13" s="67" t="s">
        <v>219</v>
      </c>
      <c r="L13" s="67">
        <v>0</v>
      </c>
      <c r="M13" s="67">
        <v>0</v>
      </c>
      <c r="N13" s="235">
        <v>0</v>
      </c>
      <c r="O13" s="273"/>
      <c r="P13" s="273"/>
      <c r="Q13" s="273"/>
      <c r="R13" s="24"/>
      <c r="S13" s="24"/>
      <c r="T13" s="24"/>
    </row>
    <row r="14" spans="1:20" ht="32.25" customHeight="1" x14ac:dyDescent="0.25">
      <c r="A14" s="588" t="s">
        <v>93</v>
      </c>
      <c r="B14" s="588" t="s">
        <v>281</v>
      </c>
      <c r="C14" s="591" t="s">
        <v>13</v>
      </c>
      <c r="D14" s="594" t="s">
        <v>155</v>
      </c>
      <c r="E14" s="612" t="s">
        <v>117</v>
      </c>
      <c r="F14" s="591" t="s">
        <v>99</v>
      </c>
      <c r="G14" s="488">
        <f>G18+G19</f>
        <v>2743510</v>
      </c>
      <c r="H14" s="458" t="s">
        <v>85</v>
      </c>
      <c r="I14" s="488">
        <v>2741824</v>
      </c>
      <c r="J14" s="488">
        <v>2741824</v>
      </c>
      <c r="K14" s="49" t="s">
        <v>147</v>
      </c>
      <c r="L14" s="49">
        <f>L16</f>
        <v>298288.93</v>
      </c>
      <c r="M14" s="49">
        <f t="shared" ref="M14:N14" si="2">M16</f>
        <v>302755.59999999998</v>
      </c>
      <c r="N14" s="234">
        <f t="shared" si="2"/>
        <v>302755.59999999998</v>
      </c>
      <c r="O14" s="290"/>
      <c r="P14" s="290"/>
      <c r="Q14" s="290"/>
      <c r="R14" s="24"/>
      <c r="S14" s="24"/>
      <c r="T14" s="24"/>
    </row>
    <row r="15" spans="1:20" ht="32.25" customHeight="1" x14ac:dyDescent="0.25">
      <c r="A15" s="589"/>
      <c r="B15" s="589"/>
      <c r="C15" s="592"/>
      <c r="D15" s="595"/>
      <c r="E15" s="613"/>
      <c r="F15" s="592"/>
      <c r="G15" s="489"/>
      <c r="H15" s="459"/>
      <c r="I15" s="489"/>
      <c r="J15" s="489"/>
      <c r="K15" s="49" t="s">
        <v>148</v>
      </c>
      <c r="L15" s="49">
        <v>0</v>
      </c>
      <c r="M15" s="49">
        <v>0</v>
      </c>
      <c r="N15" s="234">
        <v>0</v>
      </c>
      <c r="O15" s="347"/>
      <c r="P15" s="347"/>
      <c r="Q15" s="347"/>
    </row>
    <row r="16" spans="1:20" ht="32.25" customHeight="1" x14ac:dyDescent="0.25">
      <c r="A16" s="589"/>
      <c r="B16" s="589"/>
      <c r="C16" s="592"/>
      <c r="D16" s="595"/>
      <c r="E16" s="613"/>
      <c r="F16" s="592"/>
      <c r="G16" s="489"/>
      <c r="H16" s="459"/>
      <c r="I16" s="489"/>
      <c r="J16" s="489"/>
      <c r="K16" s="49" t="s">
        <v>298</v>
      </c>
      <c r="L16" s="49">
        <f>L18+L19</f>
        <v>298288.93</v>
      </c>
      <c r="M16" s="234">
        <f t="shared" ref="M16:N16" si="3">M18+M19</f>
        <v>302755.59999999998</v>
      </c>
      <c r="N16" s="234">
        <f t="shared" si="3"/>
        <v>302755.59999999998</v>
      </c>
      <c r="O16" s="347"/>
      <c r="P16" s="347"/>
      <c r="Q16" s="347"/>
    </row>
    <row r="17" spans="1:20" ht="32.25" customHeight="1" x14ac:dyDescent="0.25">
      <c r="A17" s="590"/>
      <c r="B17" s="590"/>
      <c r="C17" s="593"/>
      <c r="D17" s="596"/>
      <c r="E17" s="614"/>
      <c r="F17" s="593"/>
      <c r="G17" s="490"/>
      <c r="H17" s="460"/>
      <c r="I17" s="490"/>
      <c r="J17" s="490"/>
      <c r="K17" s="49" t="s">
        <v>219</v>
      </c>
      <c r="L17" s="49">
        <v>0</v>
      </c>
      <c r="M17" s="49">
        <v>0</v>
      </c>
      <c r="N17" s="234">
        <v>0</v>
      </c>
      <c r="O17" s="347"/>
      <c r="P17" s="347"/>
      <c r="Q17" s="347"/>
    </row>
    <row r="18" spans="1:20" s="25" customFormat="1" ht="109.15" customHeight="1" x14ac:dyDescent="0.25">
      <c r="A18" s="39" t="s">
        <v>93</v>
      </c>
      <c r="B18" s="39" t="s">
        <v>281</v>
      </c>
      <c r="C18" s="40" t="s">
        <v>291</v>
      </c>
      <c r="D18" s="138" t="s">
        <v>561</v>
      </c>
      <c r="E18" s="40" t="s">
        <v>109</v>
      </c>
      <c r="F18" s="41" t="s">
        <v>99</v>
      </c>
      <c r="G18" s="211">
        <v>2741854</v>
      </c>
      <c r="H18" s="201" t="s">
        <v>292</v>
      </c>
      <c r="I18" s="211">
        <v>2741824</v>
      </c>
      <c r="J18" s="240">
        <v>2741824</v>
      </c>
      <c r="K18" s="58" t="s">
        <v>298</v>
      </c>
      <c r="L18" s="324">
        <v>298024.83</v>
      </c>
      <c r="M18" s="380">
        <v>302755.59999999998</v>
      </c>
      <c r="N18" s="380">
        <v>302755.59999999998</v>
      </c>
      <c r="O18" s="347"/>
      <c r="P18" s="347"/>
      <c r="Q18" s="347"/>
    </row>
    <row r="19" spans="1:20" s="227" customFormat="1" ht="109.15" customHeight="1" x14ac:dyDescent="0.25">
      <c r="A19" s="319" t="s">
        <v>93</v>
      </c>
      <c r="B19" s="319" t="s">
        <v>281</v>
      </c>
      <c r="C19" s="320" t="s">
        <v>572</v>
      </c>
      <c r="D19" s="321" t="s">
        <v>562</v>
      </c>
      <c r="E19" s="322" t="s">
        <v>109</v>
      </c>
      <c r="F19" s="323" t="s">
        <v>99</v>
      </c>
      <c r="G19" s="300">
        <v>1656</v>
      </c>
      <c r="H19" s="301" t="s">
        <v>292</v>
      </c>
      <c r="I19" s="300">
        <v>0</v>
      </c>
      <c r="J19" s="300">
        <v>0</v>
      </c>
      <c r="K19" s="324" t="s">
        <v>298</v>
      </c>
      <c r="L19" s="122">
        <v>264.10000000000002</v>
      </c>
      <c r="M19" s="380">
        <v>0</v>
      </c>
      <c r="N19" s="380">
        <v>0</v>
      </c>
      <c r="O19" s="347"/>
      <c r="P19" s="346"/>
      <c r="Q19" s="346"/>
    </row>
    <row r="20" spans="1:20" s="25" customFormat="1" ht="45" customHeight="1" x14ac:dyDescent="0.25">
      <c r="A20" s="588" t="s">
        <v>93</v>
      </c>
      <c r="B20" s="588" t="s">
        <v>282</v>
      </c>
      <c r="C20" s="591" t="s">
        <v>13</v>
      </c>
      <c r="D20" s="594" t="s">
        <v>369</v>
      </c>
      <c r="E20" s="612" t="s">
        <v>544</v>
      </c>
      <c r="F20" s="591" t="s">
        <v>69</v>
      </c>
      <c r="G20" s="488">
        <f>G24</f>
        <v>18300</v>
      </c>
      <c r="H20" s="536" t="s">
        <v>85</v>
      </c>
      <c r="I20" s="488">
        <f>I24</f>
        <v>18300</v>
      </c>
      <c r="J20" s="488">
        <f>J24</f>
        <v>18300</v>
      </c>
      <c r="K20" s="56" t="s">
        <v>147</v>
      </c>
      <c r="L20" s="63">
        <f>L24+L25</f>
        <v>113198.28</v>
      </c>
      <c r="M20" s="63">
        <f>M24+M25</f>
        <v>113198.28</v>
      </c>
      <c r="N20" s="63">
        <f>N24+N25</f>
        <v>113198.28</v>
      </c>
      <c r="O20" s="290"/>
      <c r="P20" s="290"/>
      <c r="Q20" s="290"/>
      <c r="R20" s="84"/>
      <c r="S20" s="84"/>
      <c r="T20" s="84"/>
    </row>
    <row r="21" spans="1:20" s="25" customFormat="1" ht="45" customHeight="1" x14ac:dyDescent="0.25">
      <c r="A21" s="589"/>
      <c r="B21" s="589"/>
      <c r="C21" s="592"/>
      <c r="D21" s="595"/>
      <c r="E21" s="613"/>
      <c r="F21" s="592"/>
      <c r="G21" s="489"/>
      <c r="H21" s="537"/>
      <c r="I21" s="489"/>
      <c r="J21" s="489"/>
      <c r="K21" s="56" t="s">
        <v>148</v>
      </c>
      <c r="L21" s="63">
        <f>L24</f>
        <v>112066.3</v>
      </c>
      <c r="M21" s="63">
        <f t="shared" ref="M21:N21" si="4">M24</f>
        <v>112066.3</v>
      </c>
      <c r="N21" s="63">
        <f t="shared" si="4"/>
        <v>112066.3</v>
      </c>
      <c r="O21" s="347"/>
      <c r="P21" s="347"/>
      <c r="Q21" s="347"/>
      <c r="R21" s="84"/>
      <c r="S21" s="84"/>
      <c r="T21" s="84"/>
    </row>
    <row r="22" spans="1:20" s="25" customFormat="1" ht="45" customHeight="1" x14ac:dyDescent="0.25">
      <c r="A22" s="589"/>
      <c r="B22" s="589"/>
      <c r="C22" s="592"/>
      <c r="D22" s="595"/>
      <c r="E22" s="613"/>
      <c r="F22" s="592"/>
      <c r="G22" s="489"/>
      <c r="H22" s="537"/>
      <c r="I22" s="489"/>
      <c r="J22" s="489"/>
      <c r="K22" s="49" t="s">
        <v>298</v>
      </c>
      <c r="L22" s="63">
        <f>L25</f>
        <v>1131.98</v>
      </c>
      <c r="M22" s="63">
        <f t="shared" ref="M22:N22" si="5">M25</f>
        <v>1131.98</v>
      </c>
      <c r="N22" s="63">
        <f t="shared" si="5"/>
        <v>1131.98</v>
      </c>
      <c r="O22" s="347"/>
      <c r="P22" s="347"/>
      <c r="Q22" s="347"/>
      <c r="R22" s="84"/>
      <c r="S22" s="84"/>
      <c r="T22" s="84"/>
    </row>
    <row r="23" spans="1:20" s="25" customFormat="1" ht="45" customHeight="1" x14ac:dyDescent="0.25">
      <c r="A23" s="590"/>
      <c r="B23" s="590"/>
      <c r="C23" s="593"/>
      <c r="D23" s="596"/>
      <c r="E23" s="614"/>
      <c r="F23" s="593"/>
      <c r="G23" s="490"/>
      <c r="H23" s="538"/>
      <c r="I23" s="490"/>
      <c r="J23" s="490"/>
      <c r="K23" s="56" t="s">
        <v>219</v>
      </c>
      <c r="L23" s="63">
        <v>0</v>
      </c>
      <c r="M23" s="63">
        <v>0</v>
      </c>
      <c r="N23" s="63">
        <v>0</v>
      </c>
      <c r="O23" s="347"/>
      <c r="P23" s="347"/>
      <c r="Q23" s="347"/>
    </row>
    <row r="24" spans="1:20" s="25" customFormat="1" ht="45.75" customHeight="1" x14ac:dyDescent="0.25">
      <c r="A24" s="636" t="s">
        <v>93</v>
      </c>
      <c r="B24" s="636" t="s">
        <v>282</v>
      </c>
      <c r="C24" s="608" t="s">
        <v>180</v>
      </c>
      <c r="D24" s="606" t="s">
        <v>370</v>
      </c>
      <c r="E24" s="608" t="s">
        <v>181</v>
      </c>
      <c r="F24" s="610" t="s">
        <v>69</v>
      </c>
      <c r="G24" s="485">
        <v>18300</v>
      </c>
      <c r="H24" s="491" t="s">
        <v>365</v>
      </c>
      <c r="I24" s="485">
        <v>18300</v>
      </c>
      <c r="J24" s="485">
        <v>18300</v>
      </c>
      <c r="K24" s="58" t="s">
        <v>148</v>
      </c>
      <c r="L24" s="380">
        <v>112066.3</v>
      </c>
      <c r="M24" s="380">
        <v>112066.3</v>
      </c>
      <c r="N24" s="380">
        <v>112066.3</v>
      </c>
      <c r="O24" s="347"/>
      <c r="P24" s="347"/>
      <c r="Q24" s="347"/>
    </row>
    <row r="25" spans="1:20" s="25" customFormat="1" ht="43.5" customHeight="1" x14ac:dyDescent="0.25">
      <c r="A25" s="637"/>
      <c r="B25" s="637"/>
      <c r="C25" s="609"/>
      <c r="D25" s="607"/>
      <c r="E25" s="609"/>
      <c r="F25" s="611"/>
      <c r="G25" s="529"/>
      <c r="H25" s="493"/>
      <c r="I25" s="529"/>
      <c r="J25" s="529"/>
      <c r="K25" s="58" t="s">
        <v>298</v>
      </c>
      <c r="L25" s="380">
        <v>1131.98</v>
      </c>
      <c r="M25" s="380">
        <v>1131.98</v>
      </c>
      <c r="N25" s="380">
        <v>1131.98</v>
      </c>
      <c r="O25" s="347"/>
      <c r="P25" s="347"/>
      <c r="Q25" s="347"/>
    </row>
    <row r="26" spans="1:20" s="25" customFormat="1" ht="39" customHeight="1" x14ac:dyDescent="0.25">
      <c r="A26" s="588" t="s">
        <v>93</v>
      </c>
      <c r="B26" s="588" t="s">
        <v>367</v>
      </c>
      <c r="C26" s="591" t="s">
        <v>13</v>
      </c>
      <c r="D26" s="594" t="s">
        <v>366</v>
      </c>
      <c r="E26" s="498" t="s">
        <v>545</v>
      </c>
      <c r="F26" s="591" t="s">
        <v>98</v>
      </c>
      <c r="G26" s="603">
        <f>G30</f>
        <v>3916</v>
      </c>
      <c r="H26" s="600" t="s">
        <v>85</v>
      </c>
      <c r="I26" s="603">
        <v>1184</v>
      </c>
      <c r="J26" s="603">
        <v>1184</v>
      </c>
      <c r="K26" s="49" t="s">
        <v>147</v>
      </c>
      <c r="L26" s="49">
        <f>L30</f>
        <v>14074.07</v>
      </c>
      <c r="M26" s="49">
        <f t="shared" ref="M26:N26" si="6">M30</f>
        <v>14074.07</v>
      </c>
      <c r="N26" s="234">
        <f t="shared" si="6"/>
        <v>14074.07</v>
      </c>
      <c r="O26" s="347"/>
      <c r="P26" s="347"/>
      <c r="Q26" s="347"/>
      <c r="R26" s="84"/>
      <c r="S26" s="84"/>
      <c r="T26" s="84"/>
    </row>
    <row r="27" spans="1:20" s="25" customFormat="1" ht="43.5" customHeight="1" x14ac:dyDescent="0.25">
      <c r="A27" s="589"/>
      <c r="B27" s="589"/>
      <c r="C27" s="592"/>
      <c r="D27" s="595"/>
      <c r="E27" s="499"/>
      <c r="F27" s="592"/>
      <c r="G27" s="604"/>
      <c r="H27" s="601"/>
      <c r="I27" s="604"/>
      <c r="J27" s="604"/>
      <c r="K27" s="49" t="s">
        <v>148</v>
      </c>
      <c r="L27" s="49">
        <f>L30</f>
        <v>14074.07</v>
      </c>
      <c r="M27" s="49">
        <f t="shared" ref="M27:N27" si="7">M30</f>
        <v>14074.07</v>
      </c>
      <c r="N27" s="234">
        <f t="shared" si="7"/>
        <v>14074.07</v>
      </c>
      <c r="O27" s="347"/>
      <c r="P27" s="347"/>
      <c r="Q27" s="347"/>
      <c r="R27" s="84"/>
      <c r="S27" s="84"/>
      <c r="T27" s="84"/>
    </row>
    <row r="28" spans="1:20" s="25" customFormat="1" ht="40.5" customHeight="1" x14ac:dyDescent="0.25">
      <c r="A28" s="589"/>
      <c r="B28" s="589"/>
      <c r="C28" s="592"/>
      <c r="D28" s="595"/>
      <c r="E28" s="499"/>
      <c r="F28" s="592"/>
      <c r="G28" s="604"/>
      <c r="H28" s="601"/>
      <c r="I28" s="604"/>
      <c r="J28" s="604"/>
      <c r="K28" s="49" t="s">
        <v>298</v>
      </c>
      <c r="L28" s="49">
        <v>0</v>
      </c>
      <c r="M28" s="49">
        <v>0</v>
      </c>
      <c r="N28" s="234">
        <v>0</v>
      </c>
      <c r="O28" s="347"/>
      <c r="P28" s="347"/>
      <c r="Q28" s="347"/>
      <c r="R28" s="84"/>
      <c r="S28" s="84"/>
      <c r="T28" s="84"/>
    </row>
    <row r="29" spans="1:20" s="25" customFormat="1" ht="38.25" customHeight="1" x14ac:dyDescent="0.25">
      <c r="A29" s="590"/>
      <c r="B29" s="590"/>
      <c r="C29" s="593"/>
      <c r="D29" s="596"/>
      <c r="E29" s="500"/>
      <c r="F29" s="593"/>
      <c r="G29" s="605"/>
      <c r="H29" s="602"/>
      <c r="I29" s="605"/>
      <c r="J29" s="605"/>
      <c r="K29" s="49" t="s">
        <v>219</v>
      </c>
      <c r="L29" s="49">
        <v>0</v>
      </c>
      <c r="M29" s="49">
        <v>0</v>
      </c>
      <c r="N29" s="234">
        <v>0</v>
      </c>
      <c r="O29" s="347"/>
      <c r="P29" s="347"/>
      <c r="Q29" s="347"/>
    </row>
    <row r="30" spans="1:20" s="25" customFormat="1" ht="28.5" customHeight="1" x14ac:dyDescent="0.25">
      <c r="A30" s="189" t="s">
        <v>93</v>
      </c>
      <c r="B30" s="189" t="s">
        <v>367</v>
      </c>
      <c r="C30" s="214" t="s">
        <v>111</v>
      </c>
      <c r="D30" s="192" t="s">
        <v>463</v>
      </c>
      <c r="E30" s="190" t="s">
        <v>181</v>
      </c>
      <c r="F30" s="191" t="s">
        <v>98</v>
      </c>
      <c r="G30" s="272">
        <v>3916</v>
      </c>
      <c r="H30" s="202" t="s">
        <v>292</v>
      </c>
      <c r="I30" s="272">
        <v>3916</v>
      </c>
      <c r="J30" s="272">
        <v>3916</v>
      </c>
      <c r="K30" s="58" t="s">
        <v>148</v>
      </c>
      <c r="L30" s="324">
        <v>14074.07</v>
      </c>
      <c r="M30" s="380">
        <v>14074.07</v>
      </c>
      <c r="N30" s="380">
        <v>14074.07</v>
      </c>
      <c r="O30" s="347"/>
      <c r="P30" s="347"/>
      <c r="Q30" s="347"/>
    </row>
    <row r="31" spans="1:20" s="225" customFormat="1" ht="26.25" customHeight="1" x14ac:dyDescent="0.25">
      <c r="A31" s="458" t="s">
        <v>59</v>
      </c>
      <c r="B31" s="458" t="s">
        <v>659</v>
      </c>
      <c r="C31" s="455" t="s">
        <v>13</v>
      </c>
      <c r="D31" s="545" t="s">
        <v>378</v>
      </c>
      <c r="E31" s="478" t="s">
        <v>465</v>
      </c>
      <c r="F31" s="455" t="s">
        <v>98</v>
      </c>
      <c r="G31" s="455">
        <f>G35</f>
        <v>1</v>
      </c>
      <c r="H31" s="458" t="s">
        <v>85</v>
      </c>
      <c r="I31" s="458" t="s">
        <v>140</v>
      </c>
      <c r="J31" s="458" t="s">
        <v>140</v>
      </c>
      <c r="K31" s="231" t="s">
        <v>147</v>
      </c>
      <c r="L31" s="231">
        <f>L32+L33+L34</f>
        <v>1500</v>
      </c>
      <c r="M31" s="231">
        <v>0</v>
      </c>
      <c r="N31" s="231">
        <v>0</v>
      </c>
      <c r="O31" s="347"/>
      <c r="P31" s="347"/>
      <c r="Q31" s="347"/>
    </row>
    <row r="32" spans="1:20" s="225" customFormat="1" ht="28.5" customHeight="1" x14ac:dyDescent="0.25">
      <c r="A32" s="459"/>
      <c r="B32" s="459"/>
      <c r="C32" s="456"/>
      <c r="D32" s="546"/>
      <c r="E32" s="479"/>
      <c r="F32" s="456"/>
      <c r="G32" s="456"/>
      <c r="H32" s="459"/>
      <c r="I32" s="459"/>
      <c r="J32" s="459"/>
      <c r="K32" s="231" t="s">
        <v>148</v>
      </c>
      <c r="L32" s="231">
        <f>L35</f>
        <v>1200</v>
      </c>
      <c r="M32" s="231">
        <v>0</v>
      </c>
      <c r="N32" s="231">
        <v>0</v>
      </c>
      <c r="O32" s="347"/>
      <c r="P32" s="346"/>
      <c r="Q32" s="346"/>
    </row>
    <row r="33" spans="1:21" s="225" customFormat="1" ht="29.25" customHeight="1" x14ac:dyDescent="0.25">
      <c r="A33" s="459"/>
      <c r="B33" s="459"/>
      <c r="C33" s="456"/>
      <c r="D33" s="546"/>
      <c r="E33" s="479"/>
      <c r="F33" s="456"/>
      <c r="G33" s="456"/>
      <c r="H33" s="459"/>
      <c r="I33" s="459"/>
      <c r="J33" s="459"/>
      <c r="K33" s="231" t="s">
        <v>298</v>
      </c>
      <c r="L33" s="231">
        <f>L36</f>
        <v>300</v>
      </c>
      <c r="M33" s="231">
        <v>0</v>
      </c>
      <c r="N33" s="231">
        <v>0</v>
      </c>
      <c r="O33" s="347"/>
      <c r="P33" s="346"/>
      <c r="Q33" s="346"/>
    </row>
    <row r="34" spans="1:21" s="225" customFormat="1" ht="28.5" customHeight="1" x14ac:dyDescent="0.25">
      <c r="A34" s="460"/>
      <c r="B34" s="460"/>
      <c r="C34" s="474"/>
      <c r="D34" s="547"/>
      <c r="E34" s="480"/>
      <c r="F34" s="474"/>
      <c r="G34" s="474"/>
      <c r="H34" s="460"/>
      <c r="I34" s="460"/>
      <c r="J34" s="460"/>
      <c r="K34" s="231" t="s">
        <v>219</v>
      </c>
      <c r="L34" s="231">
        <v>0</v>
      </c>
      <c r="M34" s="231">
        <v>0</v>
      </c>
      <c r="N34" s="231">
        <v>0</v>
      </c>
      <c r="O34" s="347"/>
      <c r="P34" s="346"/>
      <c r="Q34" s="346"/>
    </row>
    <row r="35" spans="1:21" s="227" customFormat="1" ht="19.5" customHeight="1" x14ac:dyDescent="0.25">
      <c r="A35" s="444" t="s">
        <v>59</v>
      </c>
      <c r="B35" s="444" t="s">
        <v>659</v>
      </c>
      <c r="C35" s="446" t="s">
        <v>464</v>
      </c>
      <c r="D35" s="550" t="s">
        <v>535</v>
      </c>
      <c r="E35" s="446" t="s">
        <v>116</v>
      </c>
      <c r="F35" s="504" t="s">
        <v>98</v>
      </c>
      <c r="G35" s="504">
        <v>1</v>
      </c>
      <c r="H35" s="444" t="s">
        <v>292</v>
      </c>
      <c r="I35" s="444" t="s">
        <v>140</v>
      </c>
      <c r="J35" s="444" t="s">
        <v>140</v>
      </c>
      <c r="K35" s="232" t="s">
        <v>148</v>
      </c>
      <c r="L35" s="122">
        <v>1200</v>
      </c>
      <c r="M35" s="232">
        <v>0</v>
      </c>
      <c r="N35" s="232">
        <v>0</v>
      </c>
      <c r="O35" s="347"/>
      <c r="P35" s="356"/>
      <c r="Q35" s="356"/>
    </row>
    <row r="36" spans="1:21" s="227" customFormat="1" ht="19.5" customHeight="1" x14ac:dyDescent="0.25">
      <c r="A36" s="503"/>
      <c r="B36" s="445"/>
      <c r="C36" s="447"/>
      <c r="D36" s="551"/>
      <c r="E36" s="447"/>
      <c r="F36" s="505"/>
      <c r="G36" s="505"/>
      <c r="H36" s="445"/>
      <c r="I36" s="445"/>
      <c r="J36" s="445"/>
      <c r="K36" s="232" t="s">
        <v>298</v>
      </c>
      <c r="L36" s="122">
        <v>300</v>
      </c>
      <c r="M36" s="232">
        <v>0</v>
      </c>
      <c r="N36" s="232">
        <v>0</v>
      </c>
      <c r="O36" s="347"/>
      <c r="P36" s="356"/>
      <c r="Q36" s="356"/>
    </row>
    <row r="37" spans="1:21" ht="27" customHeight="1" x14ac:dyDescent="0.25">
      <c r="A37" s="588" t="s">
        <v>93</v>
      </c>
      <c r="B37" s="588" t="s">
        <v>283</v>
      </c>
      <c r="C37" s="591" t="s">
        <v>13</v>
      </c>
      <c r="D37" s="594" t="s">
        <v>284</v>
      </c>
      <c r="E37" s="597" t="s">
        <v>361</v>
      </c>
      <c r="F37" s="591" t="s">
        <v>98</v>
      </c>
      <c r="G37" s="455">
        <f>SUM(G41:G49)</f>
        <v>8</v>
      </c>
      <c r="H37" s="600" t="s">
        <v>85</v>
      </c>
      <c r="I37" s="588" t="s">
        <v>490</v>
      </c>
      <c r="J37" s="588" t="s">
        <v>490</v>
      </c>
      <c r="K37" s="49" t="s">
        <v>147</v>
      </c>
      <c r="L37" s="49">
        <f>SUM(L38:L40)</f>
        <v>10167.137799999999</v>
      </c>
      <c r="M37" s="234">
        <f t="shared" ref="M37:N37" si="8">SUM(M38:M40)</f>
        <v>22181.57</v>
      </c>
      <c r="N37" s="234">
        <f t="shared" si="8"/>
        <v>22181.57</v>
      </c>
      <c r="O37" s="290"/>
      <c r="P37" s="290"/>
      <c r="Q37" s="290"/>
      <c r="R37" s="24"/>
      <c r="S37" s="24"/>
      <c r="T37" s="24"/>
    </row>
    <row r="38" spans="1:21" ht="27" customHeight="1" x14ac:dyDescent="0.25">
      <c r="A38" s="589"/>
      <c r="B38" s="589"/>
      <c r="C38" s="592"/>
      <c r="D38" s="595"/>
      <c r="E38" s="598"/>
      <c r="F38" s="592"/>
      <c r="G38" s="456"/>
      <c r="H38" s="601"/>
      <c r="I38" s="589"/>
      <c r="J38" s="589"/>
      <c r="K38" s="49" t="s">
        <v>148</v>
      </c>
      <c r="L38" s="49">
        <v>0</v>
      </c>
      <c r="M38" s="49">
        <v>0</v>
      </c>
      <c r="N38" s="234">
        <v>0</v>
      </c>
      <c r="O38" s="347"/>
      <c r="P38" s="347"/>
      <c r="Q38" s="347"/>
      <c r="R38" s="151"/>
      <c r="S38" s="151"/>
      <c r="T38" s="151"/>
      <c r="U38" s="131"/>
    </row>
    <row r="39" spans="1:21" ht="24.75" customHeight="1" x14ac:dyDescent="0.25">
      <c r="A39" s="589"/>
      <c r="B39" s="589"/>
      <c r="C39" s="592"/>
      <c r="D39" s="595"/>
      <c r="E39" s="598"/>
      <c r="F39" s="592"/>
      <c r="G39" s="456"/>
      <c r="H39" s="601"/>
      <c r="I39" s="589"/>
      <c r="J39" s="589"/>
      <c r="K39" s="49" t="s">
        <v>298</v>
      </c>
      <c r="L39" s="49">
        <f>L41+L42+L43+L44+L45+L46+L47+L48+L49</f>
        <v>10167.137799999999</v>
      </c>
      <c r="M39" s="234">
        <f>M49</f>
        <v>22181.57</v>
      </c>
      <c r="N39" s="234">
        <f>N49</f>
        <v>22181.57</v>
      </c>
      <c r="O39" s="347"/>
      <c r="P39" s="347"/>
      <c r="Q39" s="347"/>
      <c r="R39" s="24"/>
      <c r="S39" s="24"/>
      <c r="T39" s="24"/>
    </row>
    <row r="40" spans="1:21" ht="25.5" customHeight="1" x14ac:dyDescent="0.25">
      <c r="A40" s="590"/>
      <c r="B40" s="590"/>
      <c r="C40" s="593"/>
      <c r="D40" s="596"/>
      <c r="E40" s="599"/>
      <c r="F40" s="593"/>
      <c r="G40" s="474"/>
      <c r="H40" s="602"/>
      <c r="I40" s="590"/>
      <c r="J40" s="590"/>
      <c r="K40" s="49" t="s">
        <v>219</v>
      </c>
      <c r="L40" s="49">
        <v>0</v>
      </c>
      <c r="M40" s="49">
        <v>0</v>
      </c>
      <c r="N40" s="234">
        <v>0</v>
      </c>
      <c r="O40" s="347"/>
      <c r="P40" s="347"/>
      <c r="Q40" s="347"/>
    </row>
    <row r="41" spans="1:21" s="36" customFormat="1" ht="134.25" customHeight="1" x14ac:dyDescent="0.2">
      <c r="A41" s="39" t="s">
        <v>93</v>
      </c>
      <c r="B41" s="39" t="s">
        <v>283</v>
      </c>
      <c r="C41" s="399" t="s">
        <v>467</v>
      </c>
      <c r="D41" s="85" t="s">
        <v>724</v>
      </c>
      <c r="E41" s="228" t="s">
        <v>116</v>
      </c>
      <c r="F41" s="400" t="s">
        <v>98</v>
      </c>
      <c r="G41" s="400">
        <v>1</v>
      </c>
      <c r="H41" s="398" t="s">
        <v>292</v>
      </c>
      <c r="I41" s="398" t="s">
        <v>140</v>
      </c>
      <c r="J41" s="398" t="s">
        <v>140</v>
      </c>
      <c r="K41" s="232" t="s">
        <v>298</v>
      </c>
      <c r="L41" s="237">
        <v>2633.1427399999998</v>
      </c>
      <c r="M41" s="229">
        <v>0</v>
      </c>
      <c r="N41" s="229">
        <v>0</v>
      </c>
      <c r="O41" s="357"/>
      <c r="P41" s="357"/>
      <c r="Q41" s="357"/>
    </row>
    <row r="42" spans="1:21" s="36" customFormat="1" ht="121.5" customHeight="1" x14ac:dyDescent="0.2">
      <c r="A42" s="39" t="s">
        <v>93</v>
      </c>
      <c r="B42" s="39" t="s">
        <v>283</v>
      </c>
      <c r="C42" s="399" t="s">
        <v>468</v>
      </c>
      <c r="D42" s="85" t="s">
        <v>584</v>
      </c>
      <c r="E42" s="228" t="s">
        <v>116</v>
      </c>
      <c r="F42" s="400" t="s">
        <v>98</v>
      </c>
      <c r="G42" s="400">
        <v>1</v>
      </c>
      <c r="H42" s="398" t="s">
        <v>292</v>
      </c>
      <c r="I42" s="398" t="s">
        <v>140</v>
      </c>
      <c r="J42" s="398" t="s">
        <v>140</v>
      </c>
      <c r="K42" s="232" t="s">
        <v>298</v>
      </c>
      <c r="L42" s="237">
        <v>1440.1923999999999</v>
      </c>
      <c r="M42" s="229">
        <v>0</v>
      </c>
      <c r="N42" s="229">
        <v>0</v>
      </c>
      <c r="O42" s="357"/>
      <c r="P42" s="357"/>
      <c r="Q42" s="357"/>
    </row>
    <row r="43" spans="1:21" s="36" customFormat="1" ht="18" customHeight="1" x14ac:dyDescent="0.2">
      <c r="A43" s="39" t="s">
        <v>93</v>
      </c>
      <c r="B43" s="39" t="s">
        <v>283</v>
      </c>
      <c r="C43" s="399" t="s">
        <v>469</v>
      </c>
      <c r="D43" s="85" t="s">
        <v>470</v>
      </c>
      <c r="E43" s="228" t="s">
        <v>116</v>
      </c>
      <c r="F43" s="400" t="s">
        <v>98</v>
      </c>
      <c r="G43" s="400">
        <v>1</v>
      </c>
      <c r="H43" s="398" t="s">
        <v>292</v>
      </c>
      <c r="I43" s="398" t="s">
        <v>140</v>
      </c>
      <c r="J43" s="398" t="s">
        <v>140</v>
      </c>
      <c r="K43" s="232" t="s">
        <v>298</v>
      </c>
      <c r="L43" s="237">
        <v>862.3</v>
      </c>
      <c r="M43" s="215">
        <v>0</v>
      </c>
      <c r="N43" s="229">
        <v>0</v>
      </c>
      <c r="O43" s="357"/>
      <c r="P43" s="357"/>
      <c r="Q43" s="357"/>
    </row>
    <row r="44" spans="1:21" s="36" customFormat="1" ht="69" customHeight="1" x14ac:dyDescent="0.2">
      <c r="A44" s="39" t="s">
        <v>93</v>
      </c>
      <c r="B44" s="39" t="s">
        <v>283</v>
      </c>
      <c r="C44" s="399" t="s">
        <v>471</v>
      </c>
      <c r="D44" s="85" t="s">
        <v>725</v>
      </c>
      <c r="E44" s="228" t="s">
        <v>116</v>
      </c>
      <c r="F44" s="400" t="s">
        <v>98</v>
      </c>
      <c r="G44" s="400">
        <v>1</v>
      </c>
      <c r="H44" s="398" t="s">
        <v>292</v>
      </c>
      <c r="I44" s="398" t="s">
        <v>140</v>
      </c>
      <c r="J44" s="398" t="s">
        <v>140</v>
      </c>
      <c r="K44" s="232" t="s">
        <v>298</v>
      </c>
      <c r="L44" s="237">
        <v>1203.5440000000001</v>
      </c>
      <c r="M44" s="215">
        <v>0</v>
      </c>
      <c r="N44" s="229">
        <v>0</v>
      </c>
      <c r="O44" s="357"/>
      <c r="P44" s="357"/>
      <c r="Q44" s="357"/>
    </row>
    <row r="45" spans="1:21" s="36" customFormat="1" ht="57" customHeight="1" x14ac:dyDescent="0.2">
      <c r="A45" s="39" t="s">
        <v>93</v>
      </c>
      <c r="B45" s="39" t="s">
        <v>283</v>
      </c>
      <c r="C45" s="399" t="s">
        <v>472</v>
      </c>
      <c r="D45" s="85" t="s">
        <v>573</v>
      </c>
      <c r="E45" s="228" t="s">
        <v>116</v>
      </c>
      <c r="F45" s="400" t="s">
        <v>98</v>
      </c>
      <c r="G45" s="400">
        <v>1</v>
      </c>
      <c r="H45" s="398" t="s">
        <v>292</v>
      </c>
      <c r="I45" s="398" t="s">
        <v>140</v>
      </c>
      <c r="J45" s="398" t="s">
        <v>140</v>
      </c>
      <c r="K45" s="232" t="s">
        <v>298</v>
      </c>
      <c r="L45" s="237">
        <v>2426.31</v>
      </c>
      <c r="M45" s="215">
        <v>0</v>
      </c>
      <c r="N45" s="229">
        <v>0</v>
      </c>
      <c r="O45" s="357"/>
      <c r="P45" s="357"/>
      <c r="Q45" s="357"/>
    </row>
    <row r="46" spans="1:21" s="36" customFormat="1" ht="27" customHeight="1" x14ac:dyDescent="0.2">
      <c r="A46" s="39" t="s">
        <v>93</v>
      </c>
      <c r="B46" s="39" t="s">
        <v>283</v>
      </c>
      <c r="C46" s="399" t="s">
        <v>605</v>
      </c>
      <c r="D46" s="85" t="s">
        <v>606</v>
      </c>
      <c r="E46" s="228" t="s">
        <v>116</v>
      </c>
      <c r="F46" s="400" t="s">
        <v>98</v>
      </c>
      <c r="G46" s="400">
        <v>1</v>
      </c>
      <c r="H46" s="398" t="s">
        <v>292</v>
      </c>
      <c r="I46" s="398" t="s">
        <v>140</v>
      </c>
      <c r="J46" s="398" t="s">
        <v>140</v>
      </c>
      <c r="K46" s="232" t="s">
        <v>298</v>
      </c>
      <c r="L46" s="237">
        <v>90</v>
      </c>
      <c r="M46" s="215">
        <v>0</v>
      </c>
      <c r="N46" s="229">
        <v>0</v>
      </c>
      <c r="O46" s="357"/>
      <c r="P46" s="357"/>
      <c r="Q46" s="357"/>
    </row>
    <row r="47" spans="1:21" s="36" customFormat="1" ht="16.5" customHeight="1" x14ac:dyDescent="0.2">
      <c r="A47" s="39" t="s">
        <v>93</v>
      </c>
      <c r="B47" s="39" t="s">
        <v>283</v>
      </c>
      <c r="C47" s="399" t="s">
        <v>607</v>
      </c>
      <c r="D47" s="85" t="s">
        <v>429</v>
      </c>
      <c r="E47" s="228" t="s">
        <v>116</v>
      </c>
      <c r="F47" s="400" t="s">
        <v>98</v>
      </c>
      <c r="G47" s="400">
        <v>1</v>
      </c>
      <c r="H47" s="398" t="s">
        <v>292</v>
      </c>
      <c r="I47" s="398" t="s">
        <v>140</v>
      </c>
      <c r="J47" s="398" t="s">
        <v>140</v>
      </c>
      <c r="K47" s="232" t="s">
        <v>298</v>
      </c>
      <c r="L47" s="237">
        <v>643.48</v>
      </c>
      <c r="M47" s="215">
        <v>0</v>
      </c>
      <c r="N47" s="229">
        <v>0</v>
      </c>
      <c r="O47" s="357"/>
      <c r="P47" s="357"/>
      <c r="Q47" s="357"/>
    </row>
    <row r="48" spans="1:21" s="36" customFormat="1" ht="27" customHeight="1" x14ac:dyDescent="0.2">
      <c r="A48" s="39" t="s">
        <v>93</v>
      </c>
      <c r="B48" s="39" t="s">
        <v>283</v>
      </c>
      <c r="C48" s="399" t="s">
        <v>106</v>
      </c>
      <c r="D48" s="85" t="s">
        <v>485</v>
      </c>
      <c r="E48" s="228" t="s">
        <v>116</v>
      </c>
      <c r="F48" s="400" t="s">
        <v>98</v>
      </c>
      <c r="G48" s="400">
        <v>1</v>
      </c>
      <c r="H48" s="398" t="s">
        <v>292</v>
      </c>
      <c r="I48" s="398" t="s">
        <v>140</v>
      </c>
      <c r="J48" s="398" t="s">
        <v>140</v>
      </c>
      <c r="K48" s="232" t="s">
        <v>298</v>
      </c>
      <c r="L48" s="237">
        <v>255</v>
      </c>
      <c r="M48" s="215">
        <v>0</v>
      </c>
      <c r="N48" s="229">
        <v>0</v>
      </c>
      <c r="O48" s="357"/>
      <c r="P48" s="357"/>
      <c r="Q48" s="357"/>
    </row>
    <row r="49" spans="1:17" s="225" customFormat="1" ht="26.25" x14ac:dyDescent="0.25">
      <c r="A49" s="39" t="s">
        <v>93</v>
      </c>
      <c r="B49" s="39" t="s">
        <v>283</v>
      </c>
      <c r="C49" s="228" t="s">
        <v>103</v>
      </c>
      <c r="D49" s="217" t="s">
        <v>308</v>
      </c>
      <c r="E49" s="228" t="s">
        <v>116</v>
      </c>
      <c r="F49" s="400" t="s">
        <v>98</v>
      </c>
      <c r="G49" s="400">
        <v>0</v>
      </c>
      <c r="H49" s="398" t="s">
        <v>292</v>
      </c>
      <c r="I49" s="400">
        <v>4</v>
      </c>
      <c r="J49" s="400">
        <v>4</v>
      </c>
      <c r="K49" s="232" t="s">
        <v>298</v>
      </c>
      <c r="L49" s="71">
        <v>613.16866000000005</v>
      </c>
      <c r="M49" s="229">
        <v>22181.57</v>
      </c>
      <c r="N49" s="229">
        <v>22181.57</v>
      </c>
      <c r="O49" s="358"/>
      <c r="P49" s="358"/>
      <c r="Q49" s="358"/>
    </row>
    <row r="50" spans="1:17" x14ac:dyDescent="0.25">
      <c r="C50" s="225"/>
      <c r="D50" s="225"/>
      <c r="E50" s="227"/>
      <c r="O50" s="346"/>
      <c r="P50" s="346"/>
      <c r="Q50" s="346"/>
    </row>
  </sheetData>
  <mergeCells count="92">
    <mergeCell ref="A10:A12"/>
    <mergeCell ref="B10:B12"/>
    <mergeCell ref="C10:C12"/>
    <mergeCell ref="D10:D12"/>
    <mergeCell ref="A14:A17"/>
    <mergeCell ref="A26:A29"/>
    <mergeCell ref="A24:A25"/>
    <mergeCell ref="B24:B25"/>
    <mergeCell ref="C24:C25"/>
    <mergeCell ref="H24:H25"/>
    <mergeCell ref="G24:G25"/>
    <mergeCell ref="K6:K8"/>
    <mergeCell ref="L6:L8"/>
    <mergeCell ref="G14:G17"/>
    <mergeCell ref="H14:H17"/>
    <mergeCell ref="I14:I17"/>
    <mergeCell ref="J14:J17"/>
    <mergeCell ref="M2:N2"/>
    <mergeCell ref="A3:N3"/>
    <mergeCell ref="A5:A8"/>
    <mergeCell ref="B5:B8"/>
    <mergeCell ref="C5:C8"/>
    <mergeCell ref="D5:D8"/>
    <mergeCell ref="K5:N5"/>
    <mergeCell ref="E6:E8"/>
    <mergeCell ref="F6:F8"/>
    <mergeCell ref="E5:J5"/>
    <mergeCell ref="G6:H6"/>
    <mergeCell ref="G7:H7"/>
    <mergeCell ref="I6:I8"/>
    <mergeCell ref="J6:J8"/>
    <mergeCell ref="N6:N8"/>
    <mergeCell ref="M6:M8"/>
    <mergeCell ref="A20:A23"/>
    <mergeCell ref="C20:C23"/>
    <mergeCell ref="D20:D23"/>
    <mergeCell ref="E20:E23"/>
    <mergeCell ref="G20:G23"/>
    <mergeCell ref="F20:F23"/>
    <mergeCell ref="H20:H23"/>
    <mergeCell ref="I20:I23"/>
    <mergeCell ref="B14:B17"/>
    <mergeCell ref="C14:C17"/>
    <mergeCell ref="D14:D17"/>
    <mergeCell ref="E14:E17"/>
    <mergeCell ref="F14:F17"/>
    <mergeCell ref="J20:J23"/>
    <mergeCell ref="B26:B29"/>
    <mergeCell ref="C26:C29"/>
    <mergeCell ref="D26:D29"/>
    <mergeCell ref="E26:E29"/>
    <mergeCell ref="F26:F29"/>
    <mergeCell ref="G26:G29"/>
    <mergeCell ref="H26:H29"/>
    <mergeCell ref="I26:I29"/>
    <mergeCell ref="D24:D25"/>
    <mergeCell ref="E24:E25"/>
    <mergeCell ref="F24:F25"/>
    <mergeCell ref="B20:B23"/>
    <mergeCell ref="I24:I25"/>
    <mergeCell ref="J24:J25"/>
    <mergeCell ref="J26:J29"/>
    <mergeCell ref="F37:F40"/>
    <mergeCell ref="G37:G40"/>
    <mergeCell ref="H37:H40"/>
    <mergeCell ref="I37:I40"/>
    <mergeCell ref="J37:J40"/>
    <mergeCell ref="A37:A40"/>
    <mergeCell ref="B37:B40"/>
    <mergeCell ref="C37:C40"/>
    <mergeCell ref="D37:D40"/>
    <mergeCell ref="E37:E40"/>
    <mergeCell ref="A31:A34"/>
    <mergeCell ref="B31:B34"/>
    <mergeCell ref="C31:C34"/>
    <mergeCell ref="D31:D34"/>
    <mergeCell ref="E31:E34"/>
    <mergeCell ref="F31:F34"/>
    <mergeCell ref="G31:G34"/>
    <mergeCell ref="H31:H34"/>
    <mergeCell ref="I31:I34"/>
    <mergeCell ref="J31:J34"/>
    <mergeCell ref="A35:A36"/>
    <mergeCell ref="B35:B36"/>
    <mergeCell ref="C35:C36"/>
    <mergeCell ref="D35:D36"/>
    <mergeCell ref="E35:E36"/>
    <mergeCell ref="F35:F36"/>
    <mergeCell ref="G35:G36"/>
    <mergeCell ref="H35:H36"/>
    <mergeCell ref="I35:I36"/>
    <mergeCell ref="J35:J36"/>
  </mergeCells>
  <phoneticPr fontId="24" type="noConversion"/>
  <printOptions horizontalCentered="1"/>
  <pageMargins left="0.25" right="0.25" top="0.75" bottom="0.75" header="0.3" footer="0.3"/>
  <pageSetup paperSize="9" scale="44"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T51"/>
  <sheetViews>
    <sheetView topLeftCell="B37" zoomScale="80" zoomScaleNormal="80" zoomScaleSheetLayoutView="115" workbookViewId="0">
      <selection activeCell="D55" sqref="D55"/>
    </sheetView>
  </sheetViews>
  <sheetFormatPr defaultColWidth="8.85546875" defaultRowHeight="15.75" x14ac:dyDescent="0.25"/>
  <cols>
    <col min="1" max="1" width="15.140625" style="23" customWidth="1"/>
    <col min="2" max="2" width="17.85546875" style="23" customWidth="1"/>
    <col min="3" max="3" width="31.85546875" style="23" customWidth="1"/>
    <col min="4" max="4" width="55" style="23" customWidth="1"/>
    <col min="5" max="5" width="55.7109375" style="25" customWidth="1"/>
    <col min="6" max="6" width="13" style="32" customWidth="1"/>
    <col min="7" max="7" width="16.7109375" style="32" customWidth="1"/>
    <col min="8" max="10" width="14.85546875" style="32" customWidth="1"/>
    <col min="11" max="11" width="18.28515625" style="30" customWidth="1"/>
    <col min="12" max="12" width="15.5703125" style="30" customWidth="1"/>
    <col min="13" max="13" width="16.140625" style="30" customWidth="1"/>
    <col min="14" max="14" width="18.7109375" style="30" customWidth="1"/>
    <col min="15" max="15" width="19" style="131" customWidth="1"/>
    <col min="16" max="16" width="18" style="131" customWidth="1"/>
    <col min="17" max="17" width="17.7109375" style="131" customWidth="1"/>
    <col min="18" max="20" width="12" style="24" customWidth="1"/>
    <col min="21" max="16384" width="8.85546875" style="23"/>
  </cols>
  <sheetData>
    <row r="2" spans="1:17" ht="51" customHeight="1" x14ac:dyDescent="0.25">
      <c r="M2" s="506" t="s">
        <v>123</v>
      </c>
      <c r="N2" s="507"/>
    </row>
    <row r="3" spans="1:17" ht="20.25" customHeight="1" x14ac:dyDescent="0.25">
      <c r="A3" s="508" t="s">
        <v>139</v>
      </c>
      <c r="B3" s="508"/>
      <c r="C3" s="508"/>
      <c r="D3" s="508"/>
      <c r="E3" s="508"/>
      <c r="F3" s="508"/>
      <c r="G3" s="508"/>
      <c r="H3" s="508"/>
      <c r="I3" s="508"/>
      <c r="J3" s="508"/>
      <c r="K3" s="508"/>
      <c r="L3" s="508"/>
      <c r="M3" s="508"/>
      <c r="N3" s="508"/>
    </row>
    <row r="4" spans="1:17" ht="15.75" customHeight="1" x14ac:dyDescent="0.25">
      <c r="O4" s="346"/>
      <c r="P4" s="346"/>
      <c r="Q4" s="346"/>
    </row>
    <row r="5" spans="1:17" ht="30" customHeight="1" x14ac:dyDescent="0.25">
      <c r="A5" s="419" t="s">
        <v>193</v>
      </c>
      <c r="B5" s="419" t="s">
        <v>4</v>
      </c>
      <c r="C5" s="421" t="s">
        <v>194</v>
      </c>
      <c r="D5" s="421" t="s">
        <v>195</v>
      </c>
      <c r="E5" s="512" t="s">
        <v>196</v>
      </c>
      <c r="F5" s="513"/>
      <c r="G5" s="513"/>
      <c r="H5" s="513"/>
      <c r="I5" s="514"/>
      <c r="J5" s="515"/>
      <c r="K5" s="644" t="s">
        <v>120</v>
      </c>
      <c r="L5" s="644"/>
      <c r="M5" s="644"/>
      <c r="N5" s="644"/>
      <c r="O5" s="347"/>
      <c r="P5" s="347"/>
      <c r="Q5" s="346"/>
    </row>
    <row r="6" spans="1:17" ht="16.5" customHeight="1" x14ac:dyDescent="0.25">
      <c r="A6" s="419"/>
      <c r="B6" s="419"/>
      <c r="C6" s="509"/>
      <c r="D6" s="511"/>
      <c r="E6" s="421" t="s">
        <v>18</v>
      </c>
      <c r="F6" s="421" t="s">
        <v>88</v>
      </c>
      <c r="G6" s="512" t="s">
        <v>90</v>
      </c>
      <c r="H6" s="514"/>
      <c r="I6" s="514"/>
      <c r="J6" s="515"/>
      <c r="K6" s="580" t="s">
        <v>161</v>
      </c>
      <c r="L6" s="581" t="s">
        <v>150</v>
      </c>
      <c r="M6" s="581" t="s">
        <v>197</v>
      </c>
      <c r="N6" s="581" t="s">
        <v>357</v>
      </c>
      <c r="O6" s="347"/>
      <c r="P6" s="347"/>
      <c r="Q6" s="346"/>
    </row>
    <row r="7" spans="1:17" ht="30" customHeight="1" x14ac:dyDescent="0.25">
      <c r="A7" s="419"/>
      <c r="B7" s="419"/>
      <c r="C7" s="509"/>
      <c r="D7" s="511"/>
      <c r="E7" s="509"/>
      <c r="F7" s="509"/>
      <c r="G7" s="512" t="s">
        <v>150</v>
      </c>
      <c r="H7" s="515"/>
      <c r="I7" s="419" t="s">
        <v>197</v>
      </c>
      <c r="J7" s="419" t="s">
        <v>357</v>
      </c>
      <c r="K7" s="523"/>
      <c r="L7" s="582"/>
      <c r="M7" s="582"/>
      <c r="N7" s="582"/>
      <c r="O7" s="347"/>
      <c r="P7" s="347"/>
      <c r="Q7" s="346"/>
    </row>
    <row r="8" spans="1:17" ht="29.25" customHeight="1" x14ac:dyDescent="0.25">
      <c r="A8" s="419"/>
      <c r="B8" s="419"/>
      <c r="C8" s="510"/>
      <c r="D8" s="422"/>
      <c r="E8" s="510"/>
      <c r="F8" s="510"/>
      <c r="G8" s="22"/>
      <c r="H8" s="2" t="s">
        <v>54</v>
      </c>
      <c r="I8" s="523"/>
      <c r="J8" s="523"/>
      <c r="K8" s="523"/>
      <c r="L8" s="582"/>
      <c r="M8" s="582"/>
      <c r="N8" s="582"/>
      <c r="O8" s="347"/>
      <c r="P8" s="347"/>
      <c r="Q8" s="346"/>
    </row>
    <row r="9" spans="1:17" x14ac:dyDescent="0.25">
      <c r="A9" s="26">
        <v>1</v>
      </c>
      <c r="B9" s="26">
        <v>2</v>
      </c>
      <c r="C9" s="26">
        <v>3</v>
      </c>
      <c r="D9" s="26">
        <v>4</v>
      </c>
      <c r="E9" s="26">
        <v>5</v>
      </c>
      <c r="F9" s="22">
        <v>6</v>
      </c>
      <c r="G9" s="22">
        <v>7</v>
      </c>
      <c r="H9" s="22">
        <v>8</v>
      </c>
      <c r="I9" s="22">
        <v>9</v>
      </c>
      <c r="J9" s="22">
        <v>10</v>
      </c>
      <c r="K9" s="26">
        <v>11</v>
      </c>
      <c r="L9" s="26">
        <v>12</v>
      </c>
      <c r="M9" s="26">
        <v>13</v>
      </c>
      <c r="N9" s="26">
        <v>14</v>
      </c>
      <c r="O9" s="347"/>
      <c r="P9" s="347"/>
      <c r="Q9" s="346"/>
    </row>
    <row r="10" spans="1:17" ht="72" customHeight="1" x14ac:dyDescent="0.3">
      <c r="A10" s="539" t="s">
        <v>95</v>
      </c>
      <c r="B10" s="539" t="s">
        <v>13</v>
      </c>
      <c r="C10" s="541" t="s">
        <v>13</v>
      </c>
      <c r="D10" s="646" t="s">
        <v>138</v>
      </c>
      <c r="E10" s="153" t="str">
        <f>E14</f>
        <v>численность детей и молодежи, охваченных отдыхом в каникулярное время в учреждениях с круглосуточным пребыванием</v>
      </c>
      <c r="F10" s="146" t="str">
        <f>F14</f>
        <v>чел.</v>
      </c>
      <c r="G10" s="246">
        <f>G14</f>
        <v>5696</v>
      </c>
      <c r="H10" s="146" t="s">
        <v>13</v>
      </c>
      <c r="I10" s="246">
        <f>I14</f>
        <v>5696</v>
      </c>
      <c r="J10" s="246" t="str">
        <f>J14</f>
        <v>5696</v>
      </c>
      <c r="K10" s="230" t="s">
        <v>147</v>
      </c>
      <c r="L10" s="230">
        <f>L11+L12+L13</f>
        <v>71897.178910000002</v>
      </c>
      <c r="M10" s="230">
        <f>M11+M12</f>
        <v>56845.54</v>
      </c>
      <c r="N10" s="230">
        <f>N11+N12</f>
        <v>139349.14000000001</v>
      </c>
      <c r="O10" s="359"/>
      <c r="P10" s="359"/>
      <c r="Q10" s="359"/>
    </row>
    <row r="11" spans="1:17" ht="89.25" customHeight="1" x14ac:dyDescent="0.3">
      <c r="A11" s="540"/>
      <c r="B11" s="540"/>
      <c r="C11" s="542"/>
      <c r="D11" s="647"/>
      <c r="E11" s="153" t="s">
        <v>172</v>
      </c>
      <c r="F11" s="146" t="s">
        <v>98</v>
      </c>
      <c r="G11" s="146">
        <v>2</v>
      </c>
      <c r="H11" s="146" t="s">
        <v>13</v>
      </c>
      <c r="I11" s="146">
        <v>0</v>
      </c>
      <c r="J11" s="146">
        <v>0</v>
      </c>
      <c r="K11" s="230" t="s">
        <v>148</v>
      </c>
      <c r="L11" s="230">
        <f>L15+L20+L25+L31+L43</f>
        <v>21028.75</v>
      </c>
      <c r="M11" s="230">
        <f>M15+M25+M31+M43</f>
        <v>0</v>
      </c>
      <c r="N11" s="230">
        <f>N15+N25+N31+N43</f>
        <v>0</v>
      </c>
      <c r="O11" s="359"/>
      <c r="P11" s="359"/>
      <c r="Q11" s="359"/>
    </row>
    <row r="12" spans="1:17" ht="70.5" customHeight="1" x14ac:dyDescent="0.3">
      <c r="A12" s="540"/>
      <c r="B12" s="540"/>
      <c r="C12" s="542"/>
      <c r="D12" s="647"/>
      <c r="E12" s="543" t="s">
        <v>171</v>
      </c>
      <c r="F12" s="541" t="s">
        <v>98</v>
      </c>
      <c r="G12" s="541">
        <v>2</v>
      </c>
      <c r="H12" s="541" t="s">
        <v>13</v>
      </c>
      <c r="I12" s="541">
        <v>0</v>
      </c>
      <c r="J12" s="541">
        <v>0</v>
      </c>
      <c r="K12" s="230" t="s">
        <v>298</v>
      </c>
      <c r="L12" s="230">
        <f>L16+L21+L26+L32+L44</f>
        <v>50868.428910000002</v>
      </c>
      <c r="M12" s="230">
        <f>M16+M26+M32+M44</f>
        <v>56845.54</v>
      </c>
      <c r="N12" s="230">
        <f>N16+N21+N26+N32+N44</f>
        <v>139349.14000000001</v>
      </c>
      <c r="O12" s="359"/>
      <c r="P12" s="359"/>
      <c r="Q12" s="359"/>
    </row>
    <row r="13" spans="1:17" ht="70.5" customHeight="1" x14ac:dyDescent="0.3">
      <c r="A13" s="88"/>
      <c r="B13" s="88"/>
      <c r="C13" s="89"/>
      <c r="D13" s="98"/>
      <c r="E13" s="645"/>
      <c r="F13" s="564"/>
      <c r="G13" s="564"/>
      <c r="H13" s="564"/>
      <c r="I13" s="564"/>
      <c r="J13" s="564"/>
      <c r="K13" s="230" t="s">
        <v>219</v>
      </c>
      <c r="L13" s="230">
        <v>0</v>
      </c>
      <c r="M13" s="230">
        <v>0</v>
      </c>
      <c r="N13" s="230">
        <v>0</v>
      </c>
      <c r="O13" s="359"/>
      <c r="P13" s="359"/>
      <c r="Q13" s="359"/>
    </row>
    <row r="14" spans="1:17" ht="25.5" customHeight="1" x14ac:dyDescent="0.25">
      <c r="A14" s="458" t="s">
        <v>95</v>
      </c>
      <c r="B14" s="458" t="s">
        <v>215</v>
      </c>
      <c r="C14" s="75" t="s">
        <v>13</v>
      </c>
      <c r="D14" s="652" t="s">
        <v>160</v>
      </c>
      <c r="E14" s="498" t="s">
        <v>191</v>
      </c>
      <c r="F14" s="455" t="s">
        <v>69</v>
      </c>
      <c r="G14" s="488">
        <f>G18</f>
        <v>5696</v>
      </c>
      <c r="H14" s="458" t="s">
        <v>85</v>
      </c>
      <c r="I14" s="488">
        <f>I18</f>
        <v>5696</v>
      </c>
      <c r="J14" s="488" t="str">
        <f>J18</f>
        <v>5696</v>
      </c>
      <c r="K14" s="231" t="s">
        <v>147</v>
      </c>
      <c r="L14" s="231">
        <f>L18</f>
        <v>31305.86</v>
      </c>
      <c r="M14" s="231">
        <f>M18</f>
        <v>31325.48</v>
      </c>
      <c r="N14" s="231">
        <f>N18</f>
        <v>31325.48</v>
      </c>
      <c r="O14" s="290"/>
      <c r="P14" s="290"/>
      <c r="Q14" s="290"/>
    </row>
    <row r="15" spans="1:17" ht="25.5" customHeight="1" x14ac:dyDescent="0.25">
      <c r="A15" s="459"/>
      <c r="B15" s="459"/>
      <c r="C15" s="456"/>
      <c r="D15" s="653"/>
      <c r="E15" s="499"/>
      <c r="F15" s="456"/>
      <c r="G15" s="489"/>
      <c r="H15" s="459"/>
      <c r="I15" s="489"/>
      <c r="J15" s="489"/>
      <c r="K15" s="231" t="s">
        <v>148</v>
      </c>
      <c r="L15" s="231">
        <v>0</v>
      </c>
      <c r="M15" s="231">
        <v>0</v>
      </c>
      <c r="N15" s="231">
        <v>0</v>
      </c>
      <c r="O15" s="346"/>
      <c r="P15" s="346"/>
      <c r="Q15" s="346"/>
    </row>
    <row r="16" spans="1:17" ht="25.5" customHeight="1" x14ac:dyDescent="0.25">
      <c r="A16" s="459"/>
      <c r="B16" s="459"/>
      <c r="C16" s="456"/>
      <c r="D16" s="653"/>
      <c r="E16" s="499"/>
      <c r="F16" s="456"/>
      <c r="G16" s="489"/>
      <c r="H16" s="459"/>
      <c r="I16" s="489"/>
      <c r="J16" s="489"/>
      <c r="K16" s="231" t="s">
        <v>298</v>
      </c>
      <c r="L16" s="231">
        <f>L18</f>
        <v>31305.86</v>
      </c>
      <c r="M16" s="231">
        <f>M18</f>
        <v>31325.48</v>
      </c>
      <c r="N16" s="231">
        <f>N18</f>
        <v>31325.48</v>
      </c>
      <c r="O16" s="346"/>
      <c r="P16" s="346"/>
      <c r="Q16" s="346"/>
    </row>
    <row r="17" spans="1:20" ht="25.5" customHeight="1" x14ac:dyDescent="0.25">
      <c r="A17" s="74"/>
      <c r="B17" s="74"/>
      <c r="C17" s="474"/>
      <c r="D17" s="654"/>
      <c r="E17" s="500"/>
      <c r="F17" s="474"/>
      <c r="G17" s="206"/>
      <c r="H17" s="200"/>
      <c r="I17" s="206"/>
      <c r="J17" s="206"/>
      <c r="K17" s="231" t="s">
        <v>219</v>
      </c>
      <c r="L17" s="231">
        <v>0</v>
      </c>
      <c r="M17" s="231">
        <v>0</v>
      </c>
      <c r="N17" s="231">
        <v>0</v>
      </c>
      <c r="O17" s="346"/>
      <c r="P17" s="346"/>
      <c r="Q17" s="346"/>
    </row>
    <row r="18" spans="1:20" s="25" customFormat="1" ht="45" customHeight="1" x14ac:dyDescent="0.2">
      <c r="A18" s="28" t="s">
        <v>95</v>
      </c>
      <c r="B18" s="28" t="s">
        <v>215</v>
      </c>
      <c r="C18" s="34" t="s">
        <v>211</v>
      </c>
      <c r="D18" s="70" t="s">
        <v>309</v>
      </c>
      <c r="E18" s="27" t="s">
        <v>192</v>
      </c>
      <c r="F18" s="22" t="s">
        <v>69</v>
      </c>
      <c r="G18" s="211">
        <v>5696</v>
      </c>
      <c r="H18" s="201" t="s">
        <v>292</v>
      </c>
      <c r="I18" s="211">
        <v>5696</v>
      </c>
      <c r="J18" s="201" t="s">
        <v>462</v>
      </c>
      <c r="K18" s="232" t="s">
        <v>298</v>
      </c>
      <c r="L18" s="122">
        <v>31305.86</v>
      </c>
      <c r="M18" s="129">
        <v>31325.48</v>
      </c>
      <c r="N18" s="129">
        <v>31325.48</v>
      </c>
      <c r="O18" s="360"/>
      <c r="P18" s="360"/>
      <c r="Q18" s="360"/>
      <c r="R18" s="84"/>
      <c r="S18" s="84"/>
      <c r="T18" s="84"/>
    </row>
    <row r="19" spans="1:20" ht="38.25" customHeight="1" x14ac:dyDescent="0.25">
      <c r="A19" s="588" t="s">
        <v>95</v>
      </c>
      <c r="B19" s="648" t="s">
        <v>236</v>
      </c>
      <c r="C19" s="651" t="s">
        <v>13</v>
      </c>
      <c r="D19" s="649" t="s">
        <v>237</v>
      </c>
      <c r="E19" s="650" t="s">
        <v>110</v>
      </c>
      <c r="F19" s="651" t="s">
        <v>98</v>
      </c>
      <c r="G19" s="651">
        <v>0</v>
      </c>
      <c r="H19" s="648" t="s">
        <v>85</v>
      </c>
      <c r="I19" s="648" t="s">
        <v>140</v>
      </c>
      <c r="J19" s="648" t="s">
        <v>143</v>
      </c>
      <c r="K19" s="234" t="s">
        <v>147</v>
      </c>
      <c r="L19" s="234">
        <f>L20+L21</f>
        <v>0</v>
      </c>
      <c r="M19" s="234">
        <f>M20+M21</f>
        <v>0</v>
      </c>
      <c r="N19" s="234">
        <f>N20+N21</f>
        <v>25203.65</v>
      </c>
      <c r="O19" s="346"/>
      <c r="P19" s="346"/>
      <c r="Q19" s="346"/>
    </row>
    <row r="20" spans="1:20" ht="45" customHeight="1" x14ac:dyDescent="0.25">
      <c r="A20" s="589"/>
      <c r="B20" s="648"/>
      <c r="C20" s="651"/>
      <c r="D20" s="649"/>
      <c r="E20" s="650"/>
      <c r="F20" s="651"/>
      <c r="G20" s="651"/>
      <c r="H20" s="648"/>
      <c r="I20" s="648"/>
      <c r="J20" s="648"/>
      <c r="K20" s="234" t="s">
        <v>148</v>
      </c>
      <c r="L20" s="234">
        <v>0</v>
      </c>
      <c r="M20" s="234">
        <v>0</v>
      </c>
      <c r="N20" s="234">
        <v>0</v>
      </c>
      <c r="O20" s="346"/>
      <c r="P20" s="346"/>
      <c r="Q20" s="346"/>
    </row>
    <row r="21" spans="1:20" ht="39" customHeight="1" x14ac:dyDescent="0.25">
      <c r="A21" s="589"/>
      <c r="B21" s="648"/>
      <c r="C21" s="651"/>
      <c r="D21" s="649"/>
      <c r="E21" s="650"/>
      <c r="F21" s="651"/>
      <c r="G21" s="651"/>
      <c r="H21" s="648"/>
      <c r="I21" s="648"/>
      <c r="J21" s="648"/>
      <c r="K21" s="234" t="s">
        <v>298</v>
      </c>
      <c r="L21" s="234">
        <f>L23</f>
        <v>0</v>
      </c>
      <c r="M21" s="234">
        <f>M23</f>
        <v>0</v>
      </c>
      <c r="N21" s="234">
        <f>N23</f>
        <v>25203.65</v>
      </c>
      <c r="O21" s="346"/>
      <c r="P21" s="346"/>
      <c r="Q21" s="346"/>
    </row>
    <row r="22" spans="1:20" ht="39" customHeight="1" x14ac:dyDescent="0.25">
      <c r="A22" s="590"/>
      <c r="B22" s="648"/>
      <c r="C22" s="651"/>
      <c r="D22" s="649"/>
      <c r="E22" s="650"/>
      <c r="F22" s="651"/>
      <c r="G22" s="651"/>
      <c r="H22" s="648"/>
      <c r="I22" s="648"/>
      <c r="J22" s="648"/>
      <c r="K22" s="234" t="s">
        <v>219</v>
      </c>
      <c r="L22" s="234">
        <v>0</v>
      </c>
      <c r="M22" s="234">
        <v>0</v>
      </c>
      <c r="N22" s="234">
        <v>0</v>
      </c>
      <c r="O22" s="346"/>
      <c r="P22" s="346"/>
      <c r="Q22" s="346"/>
    </row>
    <row r="23" spans="1:20" s="25" customFormat="1" ht="52.15" customHeight="1" x14ac:dyDescent="0.2">
      <c r="A23" s="64" t="s">
        <v>95</v>
      </c>
      <c r="B23" s="69">
        <v>47950</v>
      </c>
      <c r="C23" s="213" t="s">
        <v>349</v>
      </c>
      <c r="D23" s="95" t="s">
        <v>302</v>
      </c>
      <c r="E23" s="68" t="s">
        <v>110</v>
      </c>
      <c r="F23" s="69" t="s">
        <v>98</v>
      </c>
      <c r="G23" s="69">
        <v>0</v>
      </c>
      <c r="H23" s="64" t="s">
        <v>85</v>
      </c>
      <c r="I23" s="64" t="s">
        <v>140</v>
      </c>
      <c r="J23" s="64" t="s">
        <v>143</v>
      </c>
      <c r="K23" s="232" t="s">
        <v>298</v>
      </c>
      <c r="L23" s="324">
        <v>0</v>
      </c>
      <c r="M23" s="324">
        <v>0</v>
      </c>
      <c r="N23" s="324">
        <v>25203.65</v>
      </c>
      <c r="O23" s="356"/>
      <c r="P23" s="356"/>
      <c r="Q23" s="290"/>
      <c r="R23" s="84"/>
      <c r="S23" s="84"/>
      <c r="T23" s="84"/>
    </row>
    <row r="24" spans="1:20" ht="38.25" customHeight="1" x14ac:dyDescent="0.25">
      <c r="A24" s="588" t="s">
        <v>95</v>
      </c>
      <c r="B24" s="588" t="s">
        <v>216</v>
      </c>
      <c r="C24" s="591" t="s">
        <v>13</v>
      </c>
      <c r="D24" s="649" t="s">
        <v>238</v>
      </c>
      <c r="E24" s="612" t="s">
        <v>110</v>
      </c>
      <c r="F24" s="591" t="s">
        <v>98</v>
      </c>
      <c r="G24" s="591">
        <v>0</v>
      </c>
      <c r="H24" s="588" t="s">
        <v>85</v>
      </c>
      <c r="I24" s="588" t="s">
        <v>140</v>
      </c>
      <c r="J24" s="588" t="s">
        <v>143</v>
      </c>
      <c r="K24" s="234" t="s">
        <v>147</v>
      </c>
      <c r="L24" s="234">
        <f>L25+L26</f>
        <v>1276.2</v>
      </c>
      <c r="M24" s="234">
        <f>M25+M26</f>
        <v>0</v>
      </c>
      <c r="N24" s="234">
        <f>N25+N26</f>
        <v>57297.01</v>
      </c>
      <c r="O24" s="346"/>
      <c r="P24" s="346"/>
      <c r="Q24" s="346"/>
    </row>
    <row r="25" spans="1:20" ht="45" customHeight="1" x14ac:dyDescent="0.25">
      <c r="A25" s="589"/>
      <c r="B25" s="589"/>
      <c r="C25" s="592"/>
      <c r="D25" s="649"/>
      <c r="E25" s="613"/>
      <c r="F25" s="592"/>
      <c r="G25" s="592"/>
      <c r="H25" s="589"/>
      <c r="I25" s="589"/>
      <c r="J25" s="589"/>
      <c r="K25" s="234" t="s">
        <v>148</v>
      </c>
      <c r="L25" s="234">
        <v>0</v>
      </c>
      <c r="M25" s="234">
        <v>0</v>
      </c>
      <c r="N25" s="234">
        <v>0</v>
      </c>
      <c r="O25" s="346"/>
      <c r="P25" s="346"/>
      <c r="Q25" s="346"/>
    </row>
    <row r="26" spans="1:20" ht="39" customHeight="1" x14ac:dyDescent="0.25">
      <c r="A26" s="589"/>
      <c r="B26" s="589"/>
      <c r="C26" s="592"/>
      <c r="D26" s="649"/>
      <c r="E26" s="613"/>
      <c r="F26" s="592"/>
      <c r="G26" s="592"/>
      <c r="H26" s="589"/>
      <c r="I26" s="589"/>
      <c r="J26" s="589"/>
      <c r="K26" s="234" t="s">
        <v>298</v>
      </c>
      <c r="L26" s="234">
        <f>L28</f>
        <v>1276.2</v>
      </c>
      <c r="M26" s="234">
        <f>M28</f>
        <v>0</v>
      </c>
      <c r="N26" s="234">
        <f>N28</f>
        <v>57297.01</v>
      </c>
      <c r="O26" s="346"/>
      <c r="P26" s="346"/>
      <c r="Q26" s="346"/>
    </row>
    <row r="27" spans="1:20" ht="39" customHeight="1" x14ac:dyDescent="0.25">
      <c r="A27" s="590"/>
      <c r="B27" s="590"/>
      <c r="C27" s="593"/>
      <c r="D27" s="649"/>
      <c r="E27" s="614"/>
      <c r="F27" s="593"/>
      <c r="G27" s="593"/>
      <c r="H27" s="590"/>
      <c r="I27" s="590"/>
      <c r="J27" s="590"/>
      <c r="K27" s="234" t="s">
        <v>219</v>
      </c>
      <c r="L27" s="234">
        <v>0</v>
      </c>
      <c r="M27" s="234">
        <v>0</v>
      </c>
      <c r="N27" s="234">
        <v>0</v>
      </c>
      <c r="O27" s="346"/>
      <c r="P27" s="346"/>
      <c r="Q27" s="346"/>
    </row>
    <row r="28" spans="1:20" s="25" customFormat="1" ht="42.75" customHeight="1" x14ac:dyDescent="0.2">
      <c r="A28" s="444" t="s">
        <v>95</v>
      </c>
      <c r="B28" s="444" t="s">
        <v>216</v>
      </c>
      <c r="C28" s="469" t="s">
        <v>349</v>
      </c>
      <c r="D28" s="606" t="s">
        <v>351</v>
      </c>
      <c r="E28" s="228" t="s">
        <v>110</v>
      </c>
      <c r="F28" s="331" t="s">
        <v>98</v>
      </c>
      <c r="G28" s="331">
        <v>0</v>
      </c>
      <c r="H28" s="330" t="s">
        <v>85</v>
      </c>
      <c r="I28" s="330" t="s">
        <v>140</v>
      </c>
      <c r="J28" s="330" t="s">
        <v>143</v>
      </c>
      <c r="K28" s="666" t="s">
        <v>298</v>
      </c>
      <c r="L28" s="572">
        <v>1276.2</v>
      </c>
      <c r="M28" s="657">
        <v>0</v>
      </c>
      <c r="N28" s="657">
        <v>57297.01</v>
      </c>
      <c r="O28" s="360"/>
      <c r="P28" s="356"/>
      <c r="Q28" s="290"/>
      <c r="R28" s="84"/>
      <c r="S28" s="84"/>
      <c r="T28" s="84"/>
    </row>
    <row r="29" spans="1:20" s="227" customFormat="1" ht="30.75" customHeight="1" x14ac:dyDescent="0.2">
      <c r="A29" s="445"/>
      <c r="B29" s="445"/>
      <c r="C29" s="470"/>
      <c r="D29" s="607"/>
      <c r="E29" s="82" t="s">
        <v>108</v>
      </c>
      <c r="F29" s="336" t="s">
        <v>98</v>
      </c>
      <c r="G29" s="336">
        <v>1</v>
      </c>
      <c r="H29" s="329" t="s">
        <v>292</v>
      </c>
      <c r="I29" s="329" t="s">
        <v>140</v>
      </c>
      <c r="J29" s="329" t="s">
        <v>140</v>
      </c>
      <c r="K29" s="666"/>
      <c r="L29" s="572"/>
      <c r="M29" s="657"/>
      <c r="N29" s="657"/>
      <c r="O29" s="360"/>
      <c r="P29" s="356"/>
      <c r="Q29" s="290"/>
      <c r="R29" s="241"/>
      <c r="S29" s="241"/>
      <c r="T29" s="241"/>
    </row>
    <row r="30" spans="1:20" ht="45.75" customHeight="1" x14ac:dyDescent="0.25">
      <c r="A30" s="458" t="s">
        <v>95</v>
      </c>
      <c r="B30" s="458" t="s">
        <v>214</v>
      </c>
      <c r="C30" s="455" t="s">
        <v>13</v>
      </c>
      <c r="D30" s="475" t="s">
        <v>212</v>
      </c>
      <c r="E30" s="498" t="s">
        <v>172</v>
      </c>
      <c r="F30" s="455" t="s">
        <v>98</v>
      </c>
      <c r="G30" s="488">
        <v>2</v>
      </c>
      <c r="H30" s="458" t="s">
        <v>85</v>
      </c>
      <c r="I30" s="575">
        <v>0</v>
      </c>
      <c r="J30" s="575">
        <v>0</v>
      </c>
      <c r="K30" s="231" t="s">
        <v>147</v>
      </c>
      <c r="L30" s="231">
        <f>SUM(L31:L32)</f>
        <v>23815.118910000001</v>
      </c>
      <c r="M30" s="231">
        <f>M31+M32</f>
        <v>0</v>
      </c>
      <c r="N30" s="231">
        <f>N31+N32</f>
        <v>0</v>
      </c>
      <c r="O30" s="290"/>
      <c r="P30" s="347"/>
      <c r="Q30" s="347"/>
    </row>
    <row r="31" spans="1:20" ht="45.75" customHeight="1" x14ac:dyDescent="0.25">
      <c r="A31" s="459"/>
      <c r="B31" s="459"/>
      <c r="C31" s="456"/>
      <c r="D31" s="476"/>
      <c r="E31" s="500"/>
      <c r="F31" s="474"/>
      <c r="G31" s="490"/>
      <c r="H31" s="460"/>
      <c r="I31" s="460"/>
      <c r="J31" s="460"/>
      <c r="K31" s="231" t="s">
        <v>148</v>
      </c>
      <c r="L31" s="231">
        <f>L34+L36+L38+L40</f>
        <v>21028.75</v>
      </c>
      <c r="M31" s="231">
        <v>0</v>
      </c>
      <c r="N31" s="231">
        <v>0</v>
      </c>
      <c r="O31" s="290"/>
      <c r="P31" s="347"/>
      <c r="Q31" s="347"/>
    </row>
    <row r="32" spans="1:20" ht="45" customHeight="1" x14ac:dyDescent="0.25">
      <c r="A32" s="459"/>
      <c r="B32" s="459"/>
      <c r="C32" s="456"/>
      <c r="D32" s="476"/>
      <c r="E32" s="498" t="s">
        <v>171</v>
      </c>
      <c r="F32" s="75" t="s">
        <v>98</v>
      </c>
      <c r="G32" s="664">
        <v>3</v>
      </c>
      <c r="H32" s="458" t="s">
        <v>85</v>
      </c>
      <c r="I32" s="575">
        <v>0</v>
      </c>
      <c r="J32" s="575">
        <v>0</v>
      </c>
      <c r="K32" s="231" t="s">
        <v>298</v>
      </c>
      <c r="L32" s="231">
        <f>L35+L37+L39+L41</f>
        <v>2786.3689100000001</v>
      </c>
      <c r="M32" s="231">
        <v>0</v>
      </c>
      <c r="N32" s="231">
        <v>0</v>
      </c>
      <c r="O32" s="290"/>
      <c r="P32" s="212"/>
      <c r="Q32" s="212"/>
    </row>
    <row r="33" spans="1:20" ht="45" customHeight="1" x14ac:dyDescent="0.25">
      <c r="A33" s="74"/>
      <c r="B33" s="74"/>
      <c r="C33" s="76"/>
      <c r="D33" s="77"/>
      <c r="E33" s="500"/>
      <c r="F33" s="76"/>
      <c r="G33" s="665"/>
      <c r="H33" s="460"/>
      <c r="I33" s="460"/>
      <c r="J33" s="460"/>
      <c r="K33" s="231" t="s">
        <v>219</v>
      </c>
      <c r="L33" s="231">
        <v>0</v>
      </c>
      <c r="M33" s="231">
        <v>0</v>
      </c>
      <c r="N33" s="231">
        <v>0</v>
      </c>
      <c r="O33" s="347"/>
      <c r="P33" s="347"/>
      <c r="Q33" s="347"/>
    </row>
    <row r="34" spans="1:20" s="227" customFormat="1" ht="18.75" customHeight="1" x14ac:dyDescent="0.2">
      <c r="A34" s="444" t="s">
        <v>95</v>
      </c>
      <c r="B34" s="444" t="s">
        <v>214</v>
      </c>
      <c r="C34" s="446" t="s">
        <v>102</v>
      </c>
      <c r="D34" s="448" t="s">
        <v>726</v>
      </c>
      <c r="E34" s="446" t="s">
        <v>116</v>
      </c>
      <c r="F34" s="504" t="s">
        <v>98</v>
      </c>
      <c r="G34" s="504">
        <v>1</v>
      </c>
      <c r="H34" s="444" t="s">
        <v>292</v>
      </c>
      <c r="I34" s="472">
        <v>0</v>
      </c>
      <c r="J34" s="472">
        <v>0</v>
      </c>
      <c r="K34" s="232" t="s">
        <v>148</v>
      </c>
      <c r="L34" s="122">
        <v>9230.1640399999997</v>
      </c>
      <c r="M34" s="229">
        <v>0</v>
      </c>
      <c r="N34" s="229">
        <v>0</v>
      </c>
      <c r="O34" s="360"/>
      <c r="P34" s="356"/>
      <c r="Q34" s="356"/>
      <c r="R34" s="241"/>
      <c r="S34" s="241"/>
      <c r="T34" s="241"/>
    </row>
    <row r="35" spans="1:20" s="227" customFormat="1" ht="21.75" customHeight="1" x14ac:dyDescent="0.2">
      <c r="A35" s="503"/>
      <c r="B35" s="503"/>
      <c r="C35" s="552"/>
      <c r="D35" s="449"/>
      <c r="E35" s="552"/>
      <c r="F35" s="553"/>
      <c r="G35" s="553"/>
      <c r="H35" s="503"/>
      <c r="I35" s="472"/>
      <c r="J35" s="472"/>
      <c r="K35" s="232" t="s">
        <v>298</v>
      </c>
      <c r="L35" s="122">
        <v>1223.02287</v>
      </c>
      <c r="M35" s="229">
        <v>0</v>
      </c>
      <c r="N35" s="229">
        <v>0</v>
      </c>
      <c r="O35" s="360"/>
      <c r="P35" s="356"/>
      <c r="Q35" s="356"/>
      <c r="R35" s="241"/>
      <c r="S35" s="241"/>
      <c r="T35" s="241"/>
    </row>
    <row r="36" spans="1:20" s="227" customFormat="1" ht="21.75" customHeight="1" x14ac:dyDescent="0.2">
      <c r="A36" s="444" t="s">
        <v>95</v>
      </c>
      <c r="B36" s="444" t="s">
        <v>214</v>
      </c>
      <c r="C36" s="446" t="s">
        <v>213</v>
      </c>
      <c r="D36" s="655" t="s">
        <v>727</v>
      </c>
      <c r="E36" s="446" t="s">
        <v>116</v>
      </c>
      <c r="F36" s="504" t="s">
        <v>98</v>
      </c>
      <c r="G36" s="504">
        <v>1</v>
      </c>
      <c r="H36" s="444" t="s">
        <v>292</v>
      </c>
      <c r="I36" s="504">
        <v>0</v>
      </c>
      <c r="J36" s="504">
        <v>0</v>
      </c>
      <c r="K36" s="232" t="s">
        <v>148</v>
      </c>
      <c r="L36" s="122">
        <v>10173.865959999999</v>
      </c>
      <c r="M36" s="229">
        <v>0</v>
      </c>
      <c r="N36" s="229">
        <v>0</v>
      </c>
      <c r="O36" s="356"/>
      <c r="P36" s="356"/>
      <c r="Q36" s="356"/>
      <c r="R36" s="241"/>
      <c r="S36" s="241"/>
      <c r="T36" s="241"/>
    </row>
    <row r="37" spans="1:20" s="227" customFormat="1" ht="21.75" customHeight="1" x14ac:dyDescent="0.2">
      <c r="A37" s="503"/>
      <c r="B37" s="503"/>
      <c r="C37" s="552"/>
      <c r="D37" s="656"/>
      <c r="E37" s="552"/>
      <c r="F37" s="505"/>
      <c r="G37" s="505"/>
      <c r="H37" s="445"/>
      <c r="I37" s="505"/>
      <c r="J37" s="505"/>
      <c r="K37" s="232" t="s">
        <v>298</v>
      </c>
      <c r="L37" s="410">
        <v>1348.0660399999999</v>
      </c>
      <c r="M37" s="229">
        <v>0</v>
      </c>
      <c r="N37" s="229">
        <v>0</v>
      </c>
      <c r="O37" s="356"/>
      <c r="P37" s="356"/>
      <c r="Q37" s="356"/>
      <c r="R37" s="241"/>
      <c r="S37" s="241"/>
      <c r="T37" s="241"/>
    </row>
    <row r="38" spans="1:20" s="227" customFormat="1" ht="17.25" customHeight="1" x14ac:dyDescent="0.2">
      <c r="A38" s="503"/>
      <c r="B38" s="444" t="s">
        <v>214</v>
      </c>
      <c r="C38" s="471" t="s">
        <v>106</v>
      </c>
      <c r="D38" s="655" t="s">
        <v>728</v>
      </c>
      <c r="E38" s="446" t="s">
        <v>116</v>
      </c>
      <c r="F38" s="504" t="s">
        <v>98</v>
      </c>
      <c r="G38" s="504">
        <v>1</v>
      </c>
      <c r="H38" s="444" t="s">
        <v>292</v>
      </c>
      <c r="I38" s="504">
        <v>0</v>
      </c>
      <c r="J38" s="504">
        <v>0</v>
      </c>
      <c r="K38" s="232" t="s">
        <v>148</v>
      </c>
      <c r="L38" s="122">
        <v>1624.72</v>
      </c>
      <c r="M38" s="229">
        <v>0</v>
      </c>
      <c r="N38" s="229">
        <v>0</v>
      </c>
      <c r="O38" s="356"/>
      <c r="P38" s="356"/>
      <c r="Q38" s="356"/>
      <c r="R38" s="241"/>
      <c r="S38" s="241"/>
      <c r="T38" s="241"/>
    </row>
    <row r="39" spans="1:20" s="227" customFormat="1" ht="17.25" customHeight="1" x14ac:dyDescent="0.2">
      <c r="A39" s="445"/>
      <c r="B39" s="445"/>
      <c r="C39" s="471"/>
      <c r="D39" s="656"/>
      <c r="E39" s="447"/>
      <c r="F39" s="505"/>
      <c r="G39" s="505"/>
      <c r="H39" s="445"/>
      <c r="I39" s="505"/>
      <c r="J39" s="505"/>
      <c r="K39" s="232" t="s">
        <v>298</v>
      </c>
      <c r="L39" s="410">
        <v>215.28</v>
      </c>
      <c r="M39" s="229">
        <v>0</v>
      </c>
      <c r="N39" s="229">
        <v>0</v>
      </c>
      <c r="O39" s="356"/>
      <c r="P39" s="356"/>
      <c r="Q39" s="356"/>
      <c r="R39" s="241"/>
      <c r="S39" s="241"/>
      <c r="T39" s="241"/>
    </row>
    <row r="40" spans="1:20" s="227" customFormat="1" ht="17.25" customHeight="1" x14ac:dyDescent="0.2">
      <c r="A40" s="444" t="s">
        <v>95</v>
      </c>
      <c r="B40" s="444" t="s">
        <v>214</v>
      </c>
      <c r="C40" s="461" t="s">
        <v>103</v>
      </c>
      <c r="D40" s="658" t="s">
        <v>487</v>
      </c>
      <c r="E40" s="461" t="s">
        <v>116</v>
      </c>
      <c r="F40" s="660" t="s">
        <v>98</v>
      </c>
      <c r="G40" s="660">
        <v>0</v>
      </c>
      <c r="H40" s="662" t="s">
        <v>380</v>
      </c>
      <c r="I40" s="465" t="s">
        <v>140</v>
      </c>
      <c r="J40" s="465" t="s">
        <v>140</v>
      </c>
      <c r="K40" s="236" t="s">
        <v>148</v>
      </c>
      <c r="L40" s="410">
        <v>0</v>
      </c>
      <c r="M40" s="229">
        <v>0</v>
      </c>
      <c r="N40" s="229">
        <v>0</v>
      </c>
      <c r="O40" s="356"/>
      <c r="P40" s="356"/>
      <c r="Q40" s="356"/>
      <c r="R40" s="241"/>
      <c r="S40" s="241"/>
      <c r="T40" s="241"/>
    </row>
    <row r="41" spans="1:20" s="227" customFormat="1" ht="17.25" customHeight="1" x14ac:dyDescent="0.2">
      <c r="A41" s="503"/>
      <c r="B41" s="503"/>
      <c r="C41" s="462"/>
      <c r="D41" s="659"/>
      <c r="E41" s="462"/>
      <c r="F41" s="661"/>
      <c r="G41" s="661"/>
      <c r="H41" s="663"/>
      <c r="I41" s="466"/>
      <c r="J41" s="466"/>
      <c r="K41" s="236" t="s">
        <v>298</v>
      </c>
      <c r="L41" s="410">
        <v>0</v>
      </c>
      <c r="M41" s="229">
        <v>0</v>
      </c>
      <c r="N41" s="229">
        <v>0</v>
      </c>
      <c r="O41" s="356"/>
      <c r="P41" s="356"/>
      <c r="Q41" s="356"/>
      <c r="R41" s="241"/>
      <c r="S41" s="241"/>
      <c r="T41" s="241"/>
    </row>
    <row r="42" spans="1:20" ht="26.25" customHeight="1" x14ac:dyDescent="0.25">
      <c r="A42" s="458" t="s">
        <v>95</v>
      </c>
      <c r="B42" s="458" t="s">
        <v>239</v>
      </c>
      <c r="C42" s="455" t="s">
        <v>13</v>
      </c>
      <c r="D42" s="475" t="s">
        <v>368</v>
      </c>
      <c r="E42" s="498" t="s">
        <v>235</v>
      </c>
      <c r="F42" s="455" t="s">
        <v>98</v>
      </c>
      <c r="G42" s="664">
        <f>SUM(G46:G51)</f>
        <v>4</v>
      </c>
      <c r="H42" s="458" t="s">
        <v>85</v>
      </c>
      <c r="I42" s="458" t="s">
        <v>461</v>
      </c>
      <c r="J42" s="458" t="s">
        <v>461</v>
      </c>
      <c r="K42" s="231" t="s">
        <v>147</v>
      </c>
      <c r="L42" s="231">
        <f>L43+L44</f>
        <v>15499.999999999998</v>
      </c>
      <c r="M42" s="231">
        <f>M43+M44</f>
        <v>25520.06</v>
      </c>
      <c r="N42" s="231">
        <f>N43+N44</f>
        <v>25523</v>
      </c>
      <c r="O42" s="273"/>
      <c r="P42" s="273"/>
      <c r="Q42" s="273"/>
    </row>
    <row r="43" spans="1:20" ht="26.25" customHeight="1" x14ac:dyDescent="0.25">
      <c r="A43" s="459"/>
      <c r="B43" s="459"/>
      <c r="C43" s="456"/>
      <c r="D43" s="476"/>
      <c r="E43" s="499"/>
      <c r="F43" s="456"/>
      <c r="G43" s="667"/>
      <c r="H43" s="459"/>
      <c r="I43" s="459"/>
      <c r="J43" s="459"/>
      <c r="K43" s="231" t="s">
        <v>148</v>
      </c>
      <c r="L43" s="231">
        <v>0</v>
      </c>
      <c r="M43" s="231">
        <v>0</v>
      </c>
      <c r="N43" s="231">
        <v>0</v>
      </c>
      <c r="O43" s="346"/>
      <c r="P43" s="346"/>
      <c r="Q43" s="346"/>
    </row>
    <row r="44" spans="1:20" ht="26.25" customHeight="1" x14ac:dyDescent="0.25">
      <c r="A44" s="459"/>
      <c r="B44" s="459"/>
      <c r="C44" s="456"/>
      <c r="D44" s="476"/>
      <c r="E44" s="499"/>
      <c r="F44" s="456"/>
      <c r="G44" s="667"/>
      <c r="H44" s="459"/>
      <c r="I44" s="459"/>
      <c r="J44" s="459"/>
      <c r="K44" s="231" t="s">
        <v>298</v>
      </c>
      <c r="L44" s="231">
        <f>SUM(L46:L51)</f>
        <v>15499.999999999998</v>
      </c>
      <c r="M44" s="231">
        <f>M51</f>
        <v>25520.06</v>
      </c>
      <c r="N44" s="231">
        <f>N51</f>
        <v>25523</v>
      </c>
      <c r="O44" s="346"/>
      <c r="P44" s="346"/>
      <c r="Q44" s="346"/>
    </row>
    <row r="45" spans="1:20" ht="26.25" customHeight="1" x14ac:dyDescent="0.25">
      <c r="A45" s="460"/>
      <c r="B45" s="74"/>
      <c r="C45" s="76"/>
      <c r="D45" s="100"/>
      <c r="E45" s="500"/>
      <c r="F45" s="474"/>
      <c r="G45" s="665"/>
      <c r="H45" s="460"/>
      <c r="I45" s="460"/>
      <c r="J45" s="460"/>
      <c r="K45" s="231" t="s">
        <v>219</v>
      </c>
      <c r="L45" s="231">
        <v>0</v>
      </c>
      <c r="M45" s="231">
        <v>0</v>
      </c>
      <c r="N45" s="231">
        <v>0</v>
      </c>
      <c r="O45" s="346"/>
      <c r="P45" s="346"/>
      <c r="Q45" s="346"/>
    </row>
    <row r="46" spans="1:20" s="227" customFormat="1" ht="253.5" customHeight="1" x14ac:dyDescent="0.2">
      <c r="A46" s="285" t="s">
        <v>95</v>
      </c>
      <c r="B46" s="286" t="s">
        <v>239</v>
      </c>
      <c r="C46" s="399" t="s">
        <v>459</v>
      </c>
      <c r="D46" s="252" t="s">
        <v>729</v>
      </c>
      <c r="E46" s="228" t="s">
        <v>116</v>
      </c>
      <c r="F46" s="400" t="s">
        <v>98</v>
      </c>
      <c r="G46" s="400">
        <v>1</v>
      </c>
      <c r="H46" s="398" t="s">
        <v>292</v>
      </c>
      <c r="I46" s="397">
        <v>0</v>
      </c>
      <c r="J46" s="397">
        <v>0</v>
      </c>
      <c r="K46" s="232" t="s">
        <v>298</v>
      </c>
      <c r="L46" s="122">
        <v>6910.9317899999996</v>
      </c>
      <c r="M46" s="237">
        <v>0</v>
      </c>
      <c r="N46" s="237">
        <v>0</v>
      </c>
      <c r="O46" s="361"/>
      <c r="P46" s="361"/>
      <c r="Q46" s="362"/>
    </row>
    <row r="47" spans="1:20" s="227" customFormat="1" ht="82.5" customHeight="1" x14ac:dyDescent="0.2">
      <c r="A47" s="285" t="s">
        <v>95</v>
      </c>
      <c r="B47" s="286" t="s">
        <v>239</v>
      </c>
      <c r="C47" s="228" t="s">
        <v>106</v>
      </c>
      <c r="D47" s="253" t="s">
        <v>574</v>
      </c>
      <c r="E47" s="228" t="s">
        <v>116</v>
      </c>
      <c r="F47" s="400" t="s">
        <v>98</v>
      </c>
      <c r="G47" s="400">
        <v>1</v>
      </c>
      <c r="H47" s="398" t="s">
        <v>292</v>
      </c>
      <c r="I47" s="397">
        <v>0</v>
      </c>
      <c r="J47" s="397">
        <v>0</v>
      </c>
      <c r="K47" s="232" t="s">
        <v>298</v>
      </c>
      <c r="L47" s="122">
        <v>2795.7977099999998</v>
      </c>
      <c r="M47" s="236">
        <v>0</v>
      </c>
      <c r="N47" s="236">
        <v>0</v>
      </c>
      <c r="O47" s="361"/>
      <c r="P47" s="361"/>
      <c r="Q47" s="362"/>
    </row>
    <row r="48" spans="1:20" s="227" customFormat="1" ht="68.25" customHeight="1" x14ac:dyDescent="0.2">
      <c r="A48" s="285" t="s">
        <v>95</v>
      </c>
      <c r="B48" s="286" t="s">
        <v>239</v>
      </c>
      <c r="C48" s="228" t="s">
        <v>460</v>
      </c>
      <c r="D48" s="253" t="s">
        <v>575</v>
      </c>
      <c r="E48" s="228" t="s">
        <v>116</v>
      </c>
      <c r="F48" s="400" t="s">
        <v>98</v>
      </c>
      <c r="G48" s="400">
        <v>1</v>
      </c>
      <c r="H48" s="398" t="s">
        <v>292</v>
      </c>
      <c r="I48" s="397">
        <v>0</v>
      </c>
      <c r="J48" s="397">
        <v>0</v>
      </c>
      <c r="K48" s="232" t="s">
        <v>298</v>
      </c>
      <c r="L48" s="122">
        <v>4075.4326999999998</v>
      </c>
      <c r="M48" s="236">
        <v>0</v>
      </c>
      <c r="N48" s="236">
        <v>0</v>
      </c>
      <c r="O48" s="361"/>
      <c r="P48" s="361"/>
      <c r="Q48" s="362"/>
    </row>
    <row r="49" spans="1:17" s="227" customFormat="1" ht="30" customHeight="1" x14ac:dyDescent="0.2">
      <c r="A49" s="344" t="s">
        <v>95</v>
      </c>
      <c r="B49" s="345" t="s">
        <v>239</v>
      </c>
      <c r="C49" s="228" t="s">
        <v>674</v>
      </c>
      <c r="D49" s="253" t="s">
        <v>679</v>
      </c>
      <c r="E49" s="228" t="s">
        <v>116</v>
      </c>
      <c r="F49" s="400" t="s">
        <v>98</v>
      </c>
      <c r="G49" s="400">
        <v>1</v>
      </c>
      <c r="H49" s="398" t="s">
        <v>292</v>
      </c>
      <c r="I49" s="397">
        <v>0</v>
      </c>
      <c r="J49" s="397">
        <v>0</v>
      </c>
      <c r="K49" s="232" t="s">
        <v>298</v>
      </c>
      <c r="L49" s="122">
        <v>1717.8378</v>
      </c>
      <c r="M49" s="236">
        <v>0</v>
      </c>
      <c r="N49" s="236">
        <v>0</v>
      </c>
      <c r="O49" s="361"/>
      <c r="P49" s="361"/>
      <c r="Q49" s="362"/>
    </row>
    <row r="50" spans="1:17" s="227" customFormat="1" ht="18.75" customHeight="1" x14ac:dyDescent="0.2">
      <c r="A50" s="285" t="s">
        <v>95</v>
      </c>
      <c r="B50" s="286" t="s">
        <v>239</v>
      </c>
      <c r="C50" s="399" t="s">
        <v>103</v>
      </c>
      <c r="D50" s="85" t="s">
        <v>487</v>
      </c>
      <c r="E50" s="70" t="s">
        <v>116</v>
      </c>
      <c r="F50" s="178" t="s">
        <v>98</v>
      </c>
      <c r="G50" s="397">
        <v>0</v>
      </c>
      <c r="H50" s="398" t="s">
        <v>292</v>
      </c>
      <c r="I50" s="391" t="s">
        <v>140</v>
      </c>
      <c r="J50" s="391" t="s">
        <v>140</v>
      </c>
      <c r="K50" s="267" t="s">
        <v>298</v>
      </c>
      <c r="L50" s="237">
        <v>0</v>
      </c>
      <c r="M50" s="237">
        <v>0</v>
      </c>
      <c r="N50" s="229">
        <v>0</v>
      </c>
      <c r="O50" s="361"/>
      <c r="P50" s="361"/>
      <c r="Q50" s="362"/>
    </row>
    <row r="51" spans="1:17" s="227" customFormat="1" ht="25.5" x14ac:dyDescent="0.2">
      <c r="A51" s="285" t="s">
        <v>95</v>
      </c>
      <c r="B51" s="286" t="s">
        <v>239</v>
      </c>
      <c r="C51" s="228" t="s">
        <v>103</v>
      </c>
      <c r="D51" s="217" t="s">
        <v>308</v>
      </c>
      <c r="E51" s="228" t="s">
        <v>116</v>
      </c>
      <c r="F51" s="400" t="s">
        <v>98</v>
      </c>
      <c r="G51" s="400">
        <v>0</v>
      </c>
      <c r="H51" s="400" t="s">
        <v>85</v>
      </c>
      <c r="I51" s="400">
        <v>3</v>
      </c>
      <c r="J51" s="400">
        <v>3</v>
      </c>
      <c r="K51" s="232" t="s">
        <v>298</v>
      </c>
      <c r="L51" s="268">
        <v>0</v>
      </c>
      <c r="M51" s="250">
        <v>25520.06</v>
      </c>
      <c r="N51" s="258">
        <v>25523</v>
      </c>
      <c r="O51" s="361"/>
      <c r="P51" s="361"/>
      <c r="Q51" s="361"/>
    </row>
  </sheetData>
  <mergeCells count="130">
    <mergeCell ref="D42:D44"/>
    <mergeCell ref="H42:H45"/>
    <mergeCell ref="I42:I45"/>
    <mergeCell ref="K28:K29"/>
    <mergeCell ref="L28:L29"/>
    <mergeCell ref="M28:M29"/>
    <mergeCell ref="J42:J45"/>
    <mergeCell ref="G42:G45"/>
    <mergeCell ref="F42:F45"/>
    <mergeCell ref="E42:E45"/>
    <mergeCell ref="J34:J35"/>
    <mergeCell ref="E36:E37"/>
    <mergeCell ref="F36:F37"/>
    <mergeCell ref="G36:G37"/>
    <mergeCell ref="H36:H37"/>
    <mergeCell ref="I36:I37"/>
    <mergeCell ref="J36:J37"/>
    <mergeCell ref="J40:J41"/>
    <mergeCell ref="J38:J39"/>
    <mergeCell ref="N28:N29"/>
    <mergeCell ref="A40:A41"/>
    <mergeCell ref="B40:B41"/>
    <mergeCell ref="C40:C41"/>
    <mergeCell ref="D40:D41"/>
    <mergeCell ref="E40:E41"/>
    <mergeCell ref="F40:F41"/>
    <mergeCell ref="G40:G41"/>
    <mergeCell ref="H40:H41"/>
    <mergeCell ref="I40:I41"/>
    <mergeCell ref="B38:B39"/>
    <mergeCell ref="C38:C39"/>
    <mergeCell ref="J30:J31"/>
    <mergeCell ref="E32:E33"/>
    <mergeCell ref="G32:G33"/>
    <mergeCell ref="H32:H33"/>
    <mergeCell ref="I32:I33"/>
    <mergeCell ref="J32:J33"/>
    <mergeCell ref="D38:D39"/>
    <mergeCell ref="E38:E39"/>
    <mergeCell ref="F38:F39"/>
    <mergeCell ref="A42:A45"/>
    <mergeCell ref="E30:E31"/>
    <mergeCell ref="F30:F31"/>
    <mergeCell ref="G30:G31"/>
    <mergeCell ref="H30:H31"/>
    <mergeCell ref="I30:I31"/>
    <mergeCell ref="A34:A35"/>
    <mergeCell ref="B34:B35"/>
    <mergeCell ref="C34:C35"/>
    <mergeCell ref="D34:D35"/>
    <mergeCell ref="E34:E35"/>
    <mergeCell ref="F34:F35"/>
    <mergeCell ref="G34:G35"/>
    <mergeCell ref="H34:H35"/>
    <mergeCell ref="I34:I35"/>
    <mergeCell ref="A36:A39"/>
    <mergeCell ref="B36:B37"/>
    <mergeCell ref="C36:C37"/>
    <mergeCell ref="D36:D37"/>
    <mergeCell ref="G38:G39"/>
    <mergeCell ref="H38:H39"/>
    <mergeCell ref="I38:I39"/>
    <mergeCell ref="B42:B44"/>
    <mergeCell ref="C42:C44"/>
    <mergeCell ref="A24:A27"/>
    <mergeCell ref="B24:B27"/>
    <mergeCell ref="C24:C27"/>
    <mergeCell ref="G19:G22"/>
    <mergeCell ref="E14:E17"/>
    <mergeCell ref="D30:D32"/>
    <mergeCell ref="A30:A32"/>
    <mergeCell ref="B30:B32"/>
    <mergeCell ref="C30:C32"/>
    <mergeCell ref="C15:C17"/>
    <mergeCell ref="D14:D17"/>
    <mergeCell ref="A19:A22"/>
    <mergeCell ref="B19:B22"/>
    <mergeCell ref="C19:C22"/>
    <mergeCell ref="D19:D22"/>
    <mergeCell ref="A28:A29"/>
    <mergeCell ref="B28:B29"/>
    <mergeCell ref="C28:C29"/>
    <mergeCell ref="D28:D29"/>
    <mergeCell ref="N6:N8"/>
    <mergeCell ref="G7:H7"/>
    <mergeCell ref="I7:I8"/>
    <mergeCell ref="J7:J8"/>
    <mergeCell ref="M6:M8"/>
    <mergeCell ref="F14:F17"/>
    <mergeCell ref="H14:H16"/>
    <mergeCell ref="I14:I16"/>
    <mergeCell ref="E19:E22"/>
    <mergeCell ref="F19:F22"/>
    <mergeCell ref="D10:D12"/>
    <mergeCell ref="J19:J22"/>
    <mergeCell ref="D24:D27"/>
    <mergeCell ref="E24:E27"/>
    <mergeCell ref="H19:H22"/>
    <mergeCell ref="I19:I22"/>
    <mergeCell ref="F24:F27"/>
    <mergeCell ref="G24:G27"/>
    <mergeCell ref="H24:H27"/>
    <mergeCell ref="J14:J16"/>
    <mergeCell ref="J12:J13"/>
    <mergeCell ref="I24:I27"/>
    <mergeCell ref="J24:J27"/>
    <mergeCell ref="A10:A12"/>
    <mergeCell ref="B10:B12"/>
    <mergeCell ref="C10:C12"/>
    <mergeCell ref="M2:N2"/>
    <mergeCell ref="A3:N3"/>
    <mergeCell ref="A14:A16"/>
    <mergeCell ref="B14:B16"/>
    <mergeCell ref="A5:A8"/>
    <mergeCell ref="B5:B8"/>
    <mergeCell ref="C5:C8"/>
    <mergeCell ref="D5:D8"/>
    <mergeCell ref="E5:J5"/>
    <mergeCell ref="K5:N5"/>
    <mergeCell ref="E6:E8"/>
    <mergeCell ref="F6:F8"/>
    <mergeCell ref="G6:J6"/>
    <mergeCell ref="K6:K8"/>
    <mergeCell ref="L6:L8"/>
    <mergeCell ref="G14:G16"/>
    <mergeCell ref="E12:E13"/>
    <mergeCell ref="F12:F13"/>
    <mergeCell ref="G12:G13"/>
    <mergeCell ref="H12:H13"/>
    <mergeCell ref="I12:I13"/>
  </mergeCells>
  <phoneticPr fontId="24" type="noConversion"/>
  <printOptions horizontalCentered="1"/>
  <pageMargins left="0.25" right="0.25" top="0.75" bottom="0.75" header="0.3" footer="0.3"/>
  <pageSetup paperSize="9" scale="39" fitToHeight="0" orientation="landscape" r:id="rId1"/>
  <headerFooter differentFirst="1">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V51"/>
  <sheetViews>
    <sheetView zoomScale="70" zoomScaleNormal="70" workbookViewId="0">
      <selection activeCell="E61" sqref="E61"/>
    </sheetView>
  </sheetViews>
  <sheetFormatPr defaultColWidth="8.85546875" defaultRowHeight="15.75" x14ac:dyDescent="0.25"/>
  <cols>
    <col min="1" max="1" width="15.140625" style="23" customWidth="1"/>
    <col min="2" max="2" width="19.140625" style="23" customWidth="1"/>
    <col min="3" max="3" width="24.140625" style="23" customWidth="1"/>
    <col min="4" max="4" width="53.85546875" style="23" customWidth="1"/>
    <col min="5" max="5" width="40" style="25" customWidth="1"/>
    <col min="6" max="6" width="11.140625" style="32" customWidth="1"/>
    <col min="7" max="7" width="11.42578125" style="32" customWidth="1"/>
    <col min="8" max="10" width="14.85546875" style="32" customWidth="1"/>
    <col min="11" max="11" width="18.28515625" style="30" customWidth="1"/>
    <col min="12" max="14" width="18.42578125" style="30" customWidth="1"/>
    <col min="15" max="17" width="19.7109375" style="133" customWidth="1"/>
    <col min="18" max="18" width="15.140625" style="133" customWidth="1"/>
    <col min="19" max="19" width="17" style="133" customWidth="1"/>
    <col min="20" max="20" width="16.42578125" style="133" customWidth="1"/>
    <col min="21" max="22" width="8.85546875" style="131"/>
    <col min="23" max="16384" width="8.85546875" style="23"/>
  </cols>
  <sheetData>
    <row r="2" spans="1:18" ht="52.5" customHeight="1" x14ac:dyDescent="0.25">
      <c r="M2" s="506" t="s">
        <v>240</v>
      </c>
      <c r="N2" s="507"/>
    </row>
    <row r="3" spans="1:18" ht="15.75" customHeight="1" x14ac:dyDescent="0.25">
      <c r="A3" s="508" t="s">
        <v>121</v>
      </c>
      <c r="B3" s="508"/>
      <c r="C3" s="508"/>
      <c r="D3" s="508"/>
      <c r="E3" s="508"/>
      <c r="F3" s="508"/>
      <c r="G3" s="508"/>
      <c r="H3" s="508"/>
      <c r="I3" s="508"/>
      <c r="J3" s="508"/>
      <c r="K3" s="508"/>
      <c r="L3" s="29"/>
      <c r="M3" s="29"/>
      <c r="N3" s="29"/>
    </row>
    <row r="4" spans="1:18" ht="15.75" customHeight="1" x14ac:dyDescent="0.25"/>
    <row r="5" spans="1:18" ht="30" customHeight="1" x14ac:dyDescent="0.25">
      <c r="A5" s="419" t="s">
        <v>193</v>
      </c>
      <c r="B5" s="419" t="s">
        <v>4</v>
      </c>
      <c r="C5" s="421" t="s">
        <v>194</v>
      </c>
      <c r="D5" s="421" t="s">
        <v>195</v>
      </c>
      <c r="E5" s="512" t="s">
        <v>196</v>
      </c>
      <c r="F5" s="513"/>
      <c r="G5" s="513"/>
      <c r="H5" s="513"/>
      <c r="I5" s="514"/>
      <c r="J5" s="515"/>
      <c r="K5" s="644" t="s">
        <v>120</v>
      </c>
      <c r="L5" s="644"/>
      <c r="M5" s="644"/>
      <c r="N5" s="644"/>
    </row>
    <row r="6" spans="1:18" ht="16.5" customHeight="1" x14ac:dyDescent="0.25">
      <c r="A6" s="419"/>
      <c r="B6" s="419"/>
      <c r="C6" s="509"/>
      <c r="D6" s="511"/>
      <c r="E6" s="421" t="s">
        <v>18</v>
      </c>
      <c r="F6" s="421" t="s">
        <v>88</v>
      </c>
      <c r="G6" s="512" t="s">
        <v>90</v>
      </c>
      <c r="H6" s="514"/>
      <c r="I6" s="514"/>
      <c r="J6" s="515"/>
      <c r="K6" s="580" t="s">
        <v>161</v>
      </c>
      <c r="L6" s="581" t="s">
        <v>150</v>
      </c>
      <c r="M6" s="581" t="s">
        <v>197</v>
      </c>
      <c r="N6" s="581" t="s">
        <v>357</v>
      </c>
    </row>
    <row r="7" spans="1:18" ht="30" customHeight="1" x14ac:dyDescent="0.25">
      <c r="A7" s="419"/>
      <c r="B7" s="419"/>
      <c r="C7" s="509"/>
      <c r="D7" s="511"/>
      <c r="E7" s="509"/>
      <c r="F7" s="509"/>
      <c r="G7" s="512" t="s">
        <v>150</v>
      </c>
      <c r="H7" s="515"/>
      <c r="I7" s="419" t="s">
        <v>197</v>
      </c>
      <c r="J7" s="419" t="s">
        <v>357</v>
      </c>
      <c r="K7" s="523"/>
      <c r="L7" s="582"/>
      <c r="M7" s="582"/>
      <c r="N7" s="582"/>
      <c r="O7" s="347"/>
      <c r="P7" s="347"/>
      <c r="Q7" s="347"/>
      <c r="R7" s="347"/>
    </row>
    <row r="8" spans="1:18" ht="29.25" customHeight="1" x14ac:dyDescent="0.25">
      <c r="A8" s="419"/>
      <c r="B8" s="419"/>
      <c r="C8" s="510"/>
      <c r="D8" s="422"/>
      <c r="E8" s="510"/>
      <c r="F8" s="510"/>
      <c r="G8" s="22"/>
      <c r="H8" s="2" t="s">
        <v>54</v>
      </c>
      <c r="I8" s="523"/>
      <c r="J8" s="523"/>
      <c r="K8" s="523"/>
      <c r="L8" s="582"/>
      <c r="M8" s="582"/>
      <c r="N8" s="582"/>
      <c r="O8" s="347"/>
      <c r="P8" s="347"/>
      <c r="Q8" s="347"/>
      <c r="R8" s="347"/>
    </row>
    <row r="9" spans="1:18" x14ac:dyDescent="0.25">
      <c r="A9" s="26">
        <v>1</v>
      </c>
      <c r="B9" s="26">
        <v>2</v>
      </c>
      <c r="C9" s="26">
        <v>3</v>
      </c>
      <c r="D9" s="26">
        <v>4</v>
      </c>
      <c r="E9" s="26">
        <v>5</v>
      </c>
      <c r="F9" s="22">
        <v>6</v>
      </c>
      <c r="G9" s="22">
        <v>7</v>
      </c>
      <c r="H9" s="22">
        <v>8</v>
      </c>
      <c r="I9" s="22">
        <v>9</v>
      </c>
      <c r="J9" s="22">
        <v>10</v>
      </c>
      <c r="K9" s="26">
        <v>11</v>
      </c>
      <c r="L9" s="26">
        <v>12</v>
      </c>
      <c r="M9" s="26">
        <v>13</v>
      </c>
      <c r="N9" s="26">
        <v>14</v>
      </c>
      <c r="O9" s="347"/>
      <c r="P9" s="347"/>
      <c r="Q9" s="347"/>
      <c r="R9" s="347"/>
    </row>
    <row r="10" spans="1:18" ht="22.5" customHeight="1" x14ac:dyDescent="0.3">
      <c r="A10" s="539" t="s">
        <v>96</v>
      </c>
      <c r="B10" s="539" t="s">
        <v>13</v>
      </c>
      <c r="C10" s="541" t="s">
        <v>13</v>
      </c>
      <c r="D10" s="642" t="s">
        <v>97</v>
      </c>
      <c r="E10" s="681" t="str">
        <f t="shared" ref="E10:J10" si="0">E14</f>
        <v xml:space="preserve">количество созданных и функционирующих детских технопарков «Кванториум» </v>
      </c>
      <c r="F10" s="682" t="str">
        <f t="shared" si="0"/>
        <v>ед.</v>
      </c>
      <c r="G10" s="682">
        <f t="shared" si="0"/>
        <v>2</v>
      </c>
      <c r="H10" s="682" t="s">
        <v>13</v>
      </c>
      <c r="I10" s="682">
        <f t="shared" si="0"/>
        <v>0</v>
      </c>
      <c r="J10" s="682">
        <f t="shared" si="0"/>
        <v>0</v>
      </c>
      <c r="K10" s="230" t="s">
        <v>147</v>
      </c>
      <c r="L10" s="230">
        <f>L11+L12</f>
        <v>3614381.0239999997</v>
      </c>
      <c r="M10" s="230">
        <f>M11+M12</f>
        <v>67807.22</v>
      </c>
      <c r="N10" s="230">
        <f>N11+N12</f>
        <v>67708.179999999993</v>
      </c>
      <c r="O10" s="363"/>
      <c r="P10" s="363"/>
      <c r="Q10" s="363"/>
      <c r="R10" s="347"/>
    </row>
    <row r="11" spans="1:18" ht="22.5" customHeight="1" x14ac:dyDescent="0.3">
      <c r="A11" s="540"/>
      <c r="B11" s="540"/>
      <c r="C11" s="542"/>
      <c r="D11" s="643"/>
      <c r="E11" s="681"/>
      <c r="F11" s="682"/>
      <c r="G11" s="682"/>
      <c r="H11" s="682"/>
      <c r="I11" s="682"/>
      <c r="J11" s="682"/>
      <c r="K11" s="230" t="s">
        <v>148</v>
      </c>
      <c r="L11" s="230">
        <f t="shared" ref="L11:N12" si="1">L15+L27+L33+L39+L45</f>
        <v>3006017.7739999997</v>
      </c>
      <c r="M11" s="230">
        <f t="shared" si="1"/>
        <v>33903.61</v>
      </c>
      <c r="N11" s="230">
        <f t="shared" si="1"/>
        <v>33854.089999999997</v>
      </c>
      <c r="O11" s="363"/>
      <c r="P11" s="363"/>
      <c r="Q11" s="363"/>
      <c r="R11" s="347"/>
    </row>
    <row r="12" spans="1:18" ht="27.75" customHeight="1" x14ac:dyDescent="0.3">
      <c r="A12" s="540"/>
      <c r="B12" s="540"/>
      <c r="C12" s="542"/>
      <c r="D12" s="643"/>
      <c r="E12" s="692" t="s">
        <v>323</v>
      </c>
      <c r="F12" s="541" t="str">
        <f>F26</f>
        <v>ед.</v>
      </c>
      <c r="G12" s="694">
        <f>G32+G38+G44+G20</f>
        <v>3481</v>
      </c>
      <c r="H12" s="541" t="s">
        <v>13</v>
      </c>
      <c r="I12" s="694">
        <f>I32+I38</f>
        <v>0</v>
      </c>
      <c r="J12" s="541">
        <v>0</v>
      </c>
      <c r="K12" s="230" t="s">
        <v>298</v>
      </c>
      <c r="L12" s="230">
        <f t="shared" si="1"/>
        <v>608363.25</v>
      </c>
      <c r="M12" s="230">
        <f t="shared" si="1"/>
        <v>33903.61</v>
      </c>
      <c r="N12" s="230">
        <f t="shared" si="1"/>
        <v>33854.089999999997</v>
      </c>
      <c r="O12" s="363"/>
      <c r="P12" s="363"/>
      <c r="Q12" s="363"/>
      <c r="R12" s="347"/>
    </row>
    <row r="13" spans="1:18" ht="25.5" customHeight="1" x14ac:dyDescent="0.3">
      <c r="A13" s="88"/>
      <c r="B13" s="88"/>
      <c r="C13" s="89"/>
      <c r="D13" s="97"/>
      <c r="E13" s="693"/>
      <c r="F13" s="564"/>
      <c r="G13" s="695"/>
      <c r="H13" s="564"/>
      <c r="I13" s="695"/>
      <c r="J13" s="564"/>
      <c r="K13" s="230" t="s">
        <v>219</v>
      </c>
      <c r="L13" s="230">
        <v>0</v>
      </c>
      <c r="M13" s="230">
        <v>0</v>
      </c>
      <c r="N13" s="230">
        <v>0</v>
      </c>
      <c r="O13" s="347"/>
      <c r="P13" s="347"/>
      <c r="Q13" s="347"/>
      <c r="R13" s="347"/>
    </row>
    <row r="14" spans="1:18" ht="28.5" customHeight="1" x14ac:dyDescent="0.25">
      <c r="A14" s="458" t="s">
        <v>96</v>
      </c>
      <c r="B14" s="458" t="s">
        <v>326</v>
      </c>
      <c r="C14" s="455" t="s">
        <v>13</v>
      </c>
      <c r="D14" s="594" t="s">
        <v>325</v>
      </c>
      <c r="E14" s="498" t="s">
        <v>322</v>
      </c>
      <c r="F14" s="455" t="s">
        <v>98</v>
      </c>
      <c r="G14" s="455">
        <v>2</v>
      </c>
      <c r="H14" s="569" t="s">
        <v>85</v>
      </c>
      <c r="I14" s="683">
        <v>0</v>
      </c>
      <c r="J14" s="683">
        <v>0</v>
      </c>
      <c r="K14" s="231" t="s">
        <v>147</v>
      </c>
      <c r="L14" s="231">
        <f>L15+L16</f>
        <v>42389.29</v>
      </c>
      <c r="M14" s="231">
        <f>M15+M16</f>
        <v>0</v>
      </c>
      <c r="N14" s="231">
        <f>N15+N16</f>
        <v>0</v>
      </c>
      <c r="O14" s="364"/>
      <c r="P14" s="347"/>
      <c r="Q14" s="347"/>
      <c r="R14" s="347"/>
    </row>
    <row r="15" spans="1:18" ht="32.25" customHeight="1" x14ac:dyDescent="0.25">
      <c r="A15" s="459"/>
      <c r="B15" s="459"/>
      <c r="C15" s="456"/>
      <c r="D15" s="595"/>
      <c r="E15" s="499"/>
      <c r="F15" s="456"/>
      <c r="G15" s="456"/>
      <c r="H15" s="570"/>
      <c r="I15" s="684"/>
      <c r="J15" s="684"/>
      <c r="K15" s="231" t="s">
        <v>148</v>
      </c>
      <c r="L15" s="231">
        <f t="shared" ref="L15:N16" si="2">L18</f>
        <v>42346.94</v>
      </c>
      <c r="M15" s="231">
        <f t="shared" si="2"/>
        <v>0</v>
      </c>
      <c r="N15" s="231">
        <f t="shared" si="2"/>
        <v>0</v>
      </c>
      <c r="O15" s="347"/>
      <c r="P15" s="347"/>
      <c r="Q15" s="347"/>
      <c r="R15" s="347"/>
    </row>
    <row r="16" spans="1:18" ht="32.25" customHeight="1" x14ac:dyDescent="0.25">
      <c r="A16" s="459"/>
      <c r="B16" s="459"/>
      <c r="C16" s="456"/>
      <c r="D16" s="595"/>
      <c r="E16" s="499"/>
      <c r="F16" s="456"/>
      <c r="G16" s="456"/>
      <c r="H16" s="570"/>
      <c r="I16" s="684"/>
      <c r="J16" s="684"/>
      <c r="K16" s="231" t="s">
        <v>298</v>
      </c>
      <c r="L16" s="231">
        <f t="shared" si="2"/>
        <v>42.35</v>
      </c>
      <c r="M16" s="231">
        <f t="shared" si="2"/>
        <v>0</v>
      </c>
      <c r="N16" s="231">
        <f t="shared" si="2"/>
        <v>0</v>
      </c>
      <c r="O16" s="347"/>
      <c r="P16" s="347"/>
      <c r="Q16" s="347"/>
      <c r="R16" s="347"/>
    </row>
    <row r="17" spans="1:22" ht="32.25" customHeight="1" x14ac:dyDescent="0.25">
      <c r="A17" s="74"/>
      <c r="B17" s="74"/>
      <c r="C17" s="76"/>
      <c r="D17" s="596"/>
      <c r="E17" s="94"/>
      <c r="F17" s="76"/>
      <c r="G17" s="140"/>
      <c r="H17" s="143"/>
      <c r="I17" s="154"/>
      <c r="J17" s="154"/>
      <c r="K17" s="231" t="s">
        <v>219</v>
      </c>
      <c r="L17" s="231">
        <v>0</v>
      </c>
      <c r="M17" s="231">
        <v>0</v>
      </c>
      <c r="N17" s="231">
        <v>0</v>
      </c>
      <c r="O17" s="347"/>
      <c r="P17" s="347"/>
      <c r="Q17" s="347"/>
      <c r="R17" s="347"/>
    </row>
    <row r="18" spans="1:22" s="25" customFormat="1" ht="19.5" customHeight="1" x14ac:dyDescent="0.2">
      <c r="A18" s="444" t="s">
        <v>96</v>
      </c>
      <c r="B18" s="444" t="s">
        <v>326</v>
      </c>
      <c r="C18" s="446" t="s">
        <v>376</v>
      </c>
      <c r="D18" s="606" t="s">
        <v>230</v>
      </c>
      <c r="E18" s="446" t="s">
        <v>324</v>
      </c>
      <c r="F18" s="504" t="s">
        <v>98</v>
      </c>
      <c r="G18" s="504">
        <v>2</v>
      </c>
      <c r="H18" s="444" t="s">
        <v>292</v>
      </c>
      <c r="I18" s="685">
        <v>0</v>
      </c>
      <c r="J18" s="685">
        <v>0</v>
      </c>
      <c r="K18" s="232" t="s">
        <v>148</v>
      </c>
      <c r="L18" s="122">
        <v>42346.94</v>
      </c>
      <c r="M18" s="122">
        <v>0</v>
      </c>
      <c r="N18" s="129">
        <v>0</v>
      </c>
      <c r="O18" s="364"/>
      <c r="P18" s="360"/>
      <c r="Q18" s="360"/>
      <c r="R18" s="360"/>
      <c r="S18" s="197"/>
      <c r="T18" s="197"/>
      <c r="U18" s="123"/>
      <c r="V18" s="123"/>
    </row>
    <row r="19" spans="1:22" ht="19.5" customHeight="1" x14ac:dyDescent="0.25">
      <c r="A19" s="445"/>
      <c r="B19" s="445"/>
      <c r="C19" s="447"/>
      <c r="D19" s="687"/>
      <c r="E19" s="552"/>
      <c r="F19" s="553"/>
      <c r="G19" s="553"/>
      <c r="H19" s="503"/>
      <c r="I19" s="686"/>
      <c r="J19" s="686"/>
      <c r="K19" s="232" t="s">
        <v>298</v>
      </c>
      <c r="L19" s="122">
        <v>42.35</v>
      </c>
      <c r="M19" s="122">
        <v>0</v>
      </c>
      <c r="N19" s="122">
        <v>0</v>
      </c>
      <c r="O19" s="364"/>
      <c r="P19" s="347"/>
      <c r="Q19" s="347"/>
      <c r="R19" s="347"/>
    </row>
    <row r="20" spans="1:22" s="225" customFormat="1" ht="36" customHeight="1" x14ac:dyDescent="0.25">
      <c r="A20" s="458" t="s">
        <v>96</v>
      </c>
      <c r="B20" s="458" t="s">
        <v>217</v>
      </c>
      <c r="C20" s="455" t="s">
        <v>13</v>
      </c>
      <c r="D20" s="676" t="s">
        <v>218</v>
      </c>
      <c r="E20" s="498" t="s">
        <v>323</v>
      </c>
      <c r="F20" s="455" t="s">
        <v>98</v>
      </c>
      <c r="G20" s="488">
        <v>1101</v>
      </c>
      <c r="H20" s="488" t="s">
        <v>85</v>
      </c>
      <c r="I20" s="488">
        <v>0</v>
      </c>
      <c r="J20" s="488">
        <v>0</v>
      </c>
      <c r="K20" s="231" t="s">
        <v>147</v>
      </c>
      <c r="L20" s="233" t="s">
        <v>458</v>
      </c>
      <c r="M20" s="231">
        <f>M21+M22</f>
        <v>0</v>
      </c>
      <c r="N20" s="231">
        <f>N21+N22</f>
        <v>0</v>
      </c>
      <c r="O20" s="347"/>
      <c r="P20" s="347"/>
      <c r="Q20" s="346"/>
      <c r="R20" s="346"/>
    </row>
    <row r="21" spans="1:22" s="225" customFormat="1" ht="36" customHeight="1" x14ac:dyDescent="0.25">
      <c r="A21" s="459"/>
      <c r="B21" s="459"/>
      <c r="C21" s="456"/>
      <c r="D21" s="677"/>
      <c r="E21" s="499"/>
      <c r="F21" s="456"/>
      <c r="G21" s="489"/>
      <c r="H21" s="489"/>
      <c r="I21" s="489"/>
      <c r="J21" s="489"/>
      <c r="K21" s="231" t="s">
        <v>148</v>
      </c>
      <c r="L21" s="233" t="s">
        <v>458</v>
      </c>
      <c r="M21" s="231">
        <f t="shared" ref="M21:N21" si="3">M24</f>
        <v>0</v>
      </c>
      <c r="N21" s="231">
        <f t="shared" si="3"/>
        <v>0</v>
      </c>
      <c r="O21" s="347"/>
      <c r="P21" s="347"/>
      <c r="Q21" s="346"/>
      <c r="R21" s="346"/>
    </row>
    <row r="22" spans="1:22" s="225" customFormat="1" ht="36" customHeight="1" x14ac:dyDescent="0.25">
      <c r="A22" s="459"/>
      <c r="B22" s="459"/>
      <c r="C22" s="456"/>
      <c r="D22" s="677"/>
      <c r="E22" s="499"/>
      <c r="F22" s="456"/>
      <c r="G22" s="489"/>
      <c r="H22" s="489"/>
      <c r="I22" s="489"/>
      <c r="J22" s="489"/>
      <c r="K22" s="231" t="s">
        <v>298</v>
      </c>
      <c r="L22" s="233" t="s">
        <v>458</v>
      </c>
      <c r="M22" s="231">
        <f t="shared" ref="M22:N22" si="4">M25</f>
        <v>0</v>
      </c>
      <c r="N22" s="231">
        <f t="shared" si="4"/>
        <v>0</v>
      </c>
      <c r="O22" s="347"/>
      <c r="P22" s="347"/>
      <c r="Q22" s="346"/>
      <c r="R22" s="346"/>
    </row>
    <row r="23" spans="1:22" s="225" customFormat="1" ht="36" customHeight="1" x14ac:dyDescent="0.25">
      <c r="A23" s="238"/>
      <c r="B23" s="238"/>
      <c r="C23" s="239"/>
      <c r="D23" s="243"/>
      <c r="E23" s="500"/>
      <c r="F23" s="239"/>
      <c r="G23" s="242"/>
      <c r="H23" s="242"/>
      <c r="I23" s="244"/>
      <c r="J23" s="242"/>
      <c r="K23" s="231" t="s">
        <v>219</v>
      </c>
      <c r="L23" s="231">
        <v>0</v>
      </c>
      <c r="M23" s="231">
        <v>0</v>
      </c>
      <c r="N23" s="231">
        <v>0</v>
      </c>
      <c r="O23" s="347"/>
      <c r="P23" s="347"/>
      <c r="Q23" s="346"/>
      <c r="R23" s="346"/>
    </row>
    <row r="24" spans="1:22" s="225" customFormat="1" ht="23.25" customHeight="1" x14ac:dyDescent="0.25">
      <c r="A24" s="504" t="s">
        <v>96</v>
      </c>
      <c r="B24" s="670" t="s">
        <v>217</v>
      </c>
      <c r="C24" s="446" t="s">
        <v>349</v>
      </c>
      <c r="D24" s="471" t="s">
        <v>303</v>
      </c>
      <c r="E24" s="471" t="s">
        <v>79</v>
      </c>
      <c r="F24" s="504" t="s">
        <v>98</v>
      </c>
      <c r="G24" s="672">
        <v>1101</v>
      </c>
      <c r="H24" s="673" t="s">
        <v>292</v>
      </c>
      <c r="I24" s="674">
        <v>0</v>
      </c>
      <c r="J24" s="675">
        <v>0</v>
      </c>
      <c r="K24" s="232" t="s">
        <v>148</v>
      </c>
      <c r="L24" s="129" t="s">
        <v>458</v>
      </c>
      <c r="M24" s="232">
        <v>0</v>
      </c>
      <c r="N24" s="232">
        <v>0</v>
      </c>
      <c r="O24" s="347"/>
      <c r="P24" s="347"/>
      <c r="Q24" s="346"/>
      <c r="R24" s="346"/>
    </row>
    <row r="25" spans="1:22" s="227" customFormat="1" ht="23.25" customHeight="1" x14ac:dyDescent="0.2">
      <c r="A25" s="553"/>
      <c r="B25" s="671"/>
      <c r="C25" s="447"/>
      <c r="D25" s="471"/>
      <c r="E25" s="471"/>
      <c r="F25" s="553"/>
      <c r="G25" s="672"/>
      <c r="H25" s="673"/>
      <c r="I25" s="674"/>
      <c r="J25" s="675"/>
      <c r="K25" s="232" t="s">
        <v>298</v>
      </c>
      <c r="L25" s="129" t="s">
        <v>458</v>
      </c>
      <c r="M25" s="232">
        <v>0</v>
      </c>
      <c r="N25" s="232">
        <v>0</v>
      </c>
      <c r="O25" s="360"/>
      <c r="P25" s="360"/>
      <c r="Q25" s="356"/>
      <c r="R25" s="356"/>
    </row>
    <row r="26" spans="1:22" ht="36" customHeight="1" x14ac:dyDescent="0.25">
      <c r="A26" s="458" t="s">
        <v>96</v>
      </c>
      <c r="B26" s="458" t="s">
        <v>217</v>
      </c>
      <c r="C26" s="455" t="s">
        <v>13</v>
      </c>
      <c r="D26" s="594" t="s">
        <v>218</v>
      </c>
      <c r="E26" s="498" t="s">
        <v>457</v>
      </c>
      <c r="F26" s="455" t="s">
        <v>98</v>
      </c>
      <c r="G26" s="488">
        <f>G30</f>
        <v>1</v>
      </c>
      <c r="H26" s="488" t="s">
        <v>85</v>
      </c>
      <c r="I26" s="488">
        <f>I30</f>
        <v>1</v>
      </c>
      <c r="J26" s="488">
        <f>J30</f>
        <v>1</v>
      </c>
      <c r="K26" s="231" t="s">
        <v>147</v>
      </c>
      <c r="L26" s="231">
        <f>L27+L28</f>
        <v>88725.59</v>
      </c>
      <c r="M26" s="231">
        <f>M27+M28</f>
        <v>67807.22</v>
      </c>
      <c r="N26" s="231">
        <f>N27+N28</f>
        <v>67708.179999999993</v>
      </c>
      <c r="O26" s="364"/>
      <c r="P26" s="364"/>
      <c r="Q26" s="364"/>
      <c r="R26" s="347"/>
    </row>
    <row r="27" spans="1:22" ht="36" customHeight="1" x14ac:dyDescent="0.25">
      <c r="A27" s="459"/>
      <c r="B27" s="459"/>
      <c r="C27" s="456"/>
      <c r="D27" s="595"/>
      <c r="E27" s="499"/>
      <c r="F27" s="456"/>
      <c r="G27" s="489"/>
      <c r="H27" s="489"/>
      <c r="I27" s="489"/>
      <c r="J27" s="489"/>
      <c r="K27" s="231" t="s">
        <v>148</v>
      </c>
      <c r="L27" s="231">
        <f>L30</f>
        <v>88725.59</v>
      </c>
      <c r="M27" s="231">
        <f t="shared" ref="M27:N27" si="5">M30</f>
        <v>33903.61</v>
      </c>
      <c r="N27" s="231">
        <f t="shared" si="5"/>
        <v>33854.089999999997</v>
      </c>
      <c r="O27" s="347"/>
      <c r="P27" s="347"/>
      <c r="Q27" s="347"/>
      <c r="R27" s="347"/>
    </row>
    <row r="28" spans="1:22" ht="36" customHeight="1" x14ac:dyDescent="0.25">
      <c r="A28" s="459"/>
      <c r="B28" s="459"/>
      <c r="C28" s="456"/>
      <c r="D28" s="595"/>
      <c r="E28" s="499"/>
      <c r="F28" s="456"/>
      <c r="G28" s="489"/>
      <c r="H28" s="489"/>
      <c r="I28" s="489"/>
      <c r="J28" s="489"/>
      <c r="K28" s="231" t="s">
        <v>298</v>
      </c>
      <c r="L28" s="231">
        <f>L31</f>
        <v>0</v>
      </c>
      <c r="M28" s="231">
        <f t="shared" ref="M28:N28" si="6">M31</f>
        <v>33903.61</v>
      </c>
      <c r="N28" s="231">
        <f t="shared" si="6"/>
        <v>33854.089999999997</v>
      </c>
      <c r="O28" s="347"/>
      <c r="P28" s="347"/>
      <c r="Q28" s="347"/>
      <c r="R28" s="347"/>
    </row>
    <row r="29" spans="1:22" ht="36" customHeight="1" x14ac:dyDescent="0.25">
      <c r="A29" s="74"/>
      <c r="B29" s="74"/>
      <c r="C29" s="76"/>
      <c r="D29" s="96"/>
      <c r="E29" s="499"/>
      <c r="F29" s="76"/>
      <c r="G29" s="137"/>
      <c r="H29" s="93"/>
      <c r="I29" s="155"/>
      <c r="J29" s="141"/>
      <c r="K29" s="231" t="s">
        <v>219</v>
      </c>
      <c r="L29" s="231">
        <v>0</v>
      </c>
      <c r="M29" s="231">
        <v>0</v>
      </c>
      <c r="N29" s="231">
        <v>0</v>
      </c>
      <c r="O29" s="347"/>
      <c r="P29" s="347"/>
      <c r="Q29" s="347"/>
      <c r="R29" s="347"/>
    </row>
    <row r="30" spans="1:22" s="25" customFormat="1" ht="23.25" customHeight="1" x14ac:dyDescent="0.2">
      <c r="A30" s="504" t="s">
        <v>96</v>
      </c>
      <c r="B30" s="678" t="s">
        <v>217</v>
      </c>
      <c r="C30" s="446" t="s">
        <v>103</v>
      </c>
      <c r="D30" s="471" t="s">
        <v>456</v>
      </c>
      <c r="E30" s="471" t="s">
        <v>110</v>
      </c>
      <c r="F30" s="472" t="s">
        <v>98</v>
      </c>
      <c r="G30" s="688">
        <v>1</v>
      </c>
      <c r="H30" s="673" t="s">
        <v>292</v>
      </c>
      <c r="I30" s="674">
        <v>1</v>
      </c>
      <c r="J30" s="675">
        <v>1</v>
      </c>
      <c r="K30" s="232" t="s">
        <v>148</v>
      </c>
      <c r="L30" s="122">
        <v>88725.59</v>
      </c>
      <c r="M30" s="122">
        <v>33903.61</v>
      </c>
      <c r="N30" s="129">
        <v>33854.089999999997</v>
      </c>
      <c r="O30" s="360"/>
      <c r="P30" s="360"/>
      <c r="Q30" s="360"/>
      <c r="R30" s="360"/>
      <c r="S30" s="197"/>
      <c r="T30" s="197"/>
      <c r="U30" s="123"/>
      <c r="V30" s="123"/>
    </row>
    <row r="31" spans="1:22" s="25" customFormat="1" ht="23.25" customHeight="1" x14ac:dyDescent="0.2">
      <c r="A31" s="553"/>
      <c r="B31" s="679"/>
      <c r="C31" s="552"/>
      <c r="D31" s="446"/>
      <c r="E31" s="471"/>
      <c r="F31" s="472"/>
      <c r="G31" s="688"/>
      <c r="H31" s="673"/>
      <c r="I31" s="674"/>
      <c r="J31" s="675"/>
      <c r="K31" s="232" t="s">
        <v>298</v>
      </c>
      <c r="L31" s="122">
        <v>0</v>
      </c>
      <c r="M31" s="122">
        <v>33903.61</v>
      </c>
      <c r="N31" s="129">
        <v>33854.089999999997</v>
      </c>
      <c r="O31" s="360"/>
      <c r="P31" s="360"/>
      <c r="Q31" s="360"/>
      <c r="R31" s="360"/>
      <c r="S31" s="197"/>
      <c r="T31" s="197"/>
      <c r="U31" s="123"/>
      <c r="V31" s="123"/>
    </row>
    <row r="32" spans="1:22" s="25" customFormat="1" ht="37.15" customHeight="1" x14ac:dyDescent="0.25">
      <c r="A32" s="458" t="s">
        <v>96</v>
      </c>
      <c r="B32" s="689" t="s">
        <v>231</v>
      </c>
      <c r="C32" s="455" t="s">
        <v>13</v>
      </c>
      <c r="D32" s="498" t="s">
        <v>232</v>
      </c>
      <c r="E32" s="498" t="s">
        <v>323</v>
      </c>
      <c r="F32" s="455" t="s">
        <v>98</v>
      </c>
      <c r="G32" s="488">
        <v>1150</v>
      </c>
      <c r="H32" s="458" t="s">
        <v>85</v>
      </c>
      <c r="I32" s="488">
        <v>0</v>
      </c>
      <c r="J32" s="494">
        <v>0</v>
      </c>
      <c r="K32" s="231" t="s">
        <v>147</v>
      </c>
      <c r="L32" s="231">
        <f>L33+L34</f>
        <v>2137032.75</v>
      </c>
      <c r="M32" s="231">
        <f>M33+M34</f>
        <v>0</v>
      </c>
      <c r="N32" s="231">
        <f>N33+N34</f>
        <v>0</v>
      </c>
      <c r="O32" s="360"/>
      <c r="P32" s="360"/>
      <c r="Q32" s="360"/>
      <c r="R32" s="360"/>
      <c r="S32" s="197"/>
      <c r="T32" s="197"/>
      <c r="U32" s="123"/>
      <c r="V32" s="123"/>
    </row>
    <row r="33" spans="1:22" s="25" customFormat="1" ht="37.15" customHeight="1" x14ac:dyDescent="0.25">
      <c r="A33" s="459"/>
      <c r="B33" s="690"/>
      <c r="C33" s="456"/>
      <c r="D33" s="499"/>
      <c r="E33" s="499"/>
      <c r="F33" s="456"/>
      <c r="G33" s="456"/>
      <c r="H33" s="459"/>
      <c r="I33" s="489"/>
      <c r="J33" s="495"/>
      <c r="K33" s="231" t="s">
        <v>148</v>
      </c>
      <c r="L33" s="231">
        <f>L36</f>
        <v>1615491.77</v>
      </c>
      <c r="M33" s="231">
        <f t="shared" ref="M33:N33" si="7">M36</f>
        <v>0</v>
      </c>
      <c r="N33" s="231">
        <f t="shared" si="7"/>
        <v>0</v>
      </c>
      <c r="O33" s="360"/>
      <c r="P33" s="360"/>
      <c r="Q33" s="360"/>
      <c r="R33" s="360"/>
      <c r="S33" s="197"/>
      <c r="T33" s="197"/>
      <c r="U33" s="123"/>
      <c r="V33" s="123"/>
    </row>
    <row r="34" spans="1:22" s="25" customFormat="1" ht="37.15" customHeight="1" x14ac:dyDescent="0.25">
      <c r="A34" s="459"/>
      <c r="B34" s="690"/>
      <c r="C34" s="456"/>
      <c r="D34" s="499"/>
      <c r="E34" s="499"/>
      <c r="F34" s="456"/>
      <c r="G34" s="456"/>
      <c r="H34" s="459"/>
      <c r="I34" s="489"/>
      <c r="J34" s="495"/>
      <c r="K34" s="231" t="s">
        <v>298</v>
      </c>
      <c r="L34" s="231">
        <f>L37</f>
        <v>521540.98</v>
      </c>
      <c r="M34" s="231">
        <f t="shared" ref="M34:N34" si="8">M37</f>
        <v>0</v>
      </c>
      <c r="N34" s="231">
        <f t="shared" si="8"/>
        <v>0</v>
      </c>
      <c r="O34" s="360"/>
      <c r="P34" s="360"/>
      <c r="Q34" s="360"/>
      <c r="R34" s="360"/>
      <c r="S34" s="197"/>
      <c r="T34" s="197"/>
      <c r="U34" s="123"/>
      <c r="V34" s="123"/>
    </row>
    <row r="35" spans="1:22" s="25" customFormat="1" ht="37.15" customHeight="1" x14ac:dyDescent="0.25">
      <c r="A35" s="460"/>
      <c r="B35" s="691"/>
      <c r="C35" s="474"/>
      <c r="D35" s="500"/>
      <c r="E35" s="500"/>
      <c r="F35" s="474"/>
      <c r="G35" s="76"/>
      <c r="H35" s="460"/>
      <c r="I35" s="490"/>
      <c r="J35" s="496"/>
      <c r="K35" s="231" t="s">
        <v>219</v>
      </c>
      <c r="L35" s="231">
        <v>0</v>
      </c>
      <c r="M35" s="231">
        <v>0</v>
      </c>
      <c r="N35" s="233">
        <v>0</v>
      </c>
      <c r="O35" s="360"/>
      <c r="P35" s="360"/>
      <c r="Q35" s="360"/>
      <c r="R35" s="360"/>
      <c r="S35" s="197"/>
      <c r="T35" s="197"/>
      <c r="U35" s="123"/>
      <c r="V35" s="123"/>
    </row>
    <row r="36" spans="1:22" s="25" customFormat="1" ht="23.25" customHeight="1" x14ac:dyDescent="0.2">
      <c r="A36" s="444" t="s">
        <v>96</v>
      </c>
      <c r="B36" s="678" t="s">
        <v>231</v>
      </c>
      <c r="C36" s="446" t="s">
        <v>349</v>
      </c>
      <c r="D36" s="471" t="s">
        <v>304</v>
      </c>
      <c r="E36" s="446" t="s">
        <v>79</v>
      </c>
      <c r="F36" s="504" t="s">
        <v>98</v>
      </c>
      <c r="G36" s="567">
        <v>1150</v>
      </c>
      <c r="H36" s="504" t="s">
        <v>292</v>
      </c>
      <c r="I36" s="504">
        <v>0</v>
      </c>
      <c r="J36" s="567">
        <v>0</v>
      </c>
      <c r="K36" s="232" t="s">
        <v>148</v>
      </c>
      <c r="L36" s="122">
        <v>1615491.77</v>
      </c>
      <c r="M36" s="122">
        <v>0</v>
      </c>
      <c r="N36" s="122">
        <v>0</v>
      </c>
      <c r="O36" s="360"/>
      <c r="P36" s="360"/>
      <c r="Q36" s="360"/>
      <c r="R36" s="360"/>
      <c r="S36" s="197"/>
      <c r="T36" s="197"/>
      <c r="U36" s="123"/>
      <c r="V36" s="123"/>
    </row>
    <row r="37" spans="1:22" s="25" customFormat="1" ht="23.25" customHeight="1" x14ac:dyDescent="0.2">
      <c r="A37" s="445"/>
      <c r="B37" s="529"/>
      <c r="C37" s="447"/>
      <c r="D37" s="471"/>
      <c r="E37" s="552"/>
      <c r="F37" s="553"/>
      <c r="G37" s="553"/>
      <c r="H37" s="553"/>
      <c r="I37" s="553"/>
      <c r="J37" s="680"/>
      <c r="K37" s="232" t="s">
        <v>298</v>
      </c>
      <c r="L37" s="122">
        <v>521540.98</v>
      </c>
      <c r="M37" s="122">
        <v>0</v>
      </c>
      <c r="N37" s="122">
        <v>0</v>
      </c>
      <c r="O37" s="360"/>
      <c r="P37" s="360"/>
      <c r="Q37" s="360"/>
      <c r="R37" s="360"/>
      <c r="S37" s="197"/>
      <c r="T37" s="197"/>
      <c r="U37" s="123"/>
      <c r="V37" s="123"/>
    </row>
    <row r="38" spans="1:22" s="35" customFormat="1" ht="23.25" customHeight="1" x14ac:dyDescent="0.25">
      <c r="A38" s="455">
        <v>7</v>
      </c>
      <c r="B38" s="689" t="s">
        <v>233</v>
      </c>
      <c r="C38" s="455" t="s">
        <v>13</v>
      </c>
      <c r="D38" s="498" t="s">
        <v>234</v>
      </c>
      <c r="E38" s="498" t="s">
        <v>323</v>
      </c>
      <c r="F38" s="455" t="s">
        <v>98</v>
      </c>
      <c r="G38" s="455">
        <v>600</v>
      </c>
      <c r="H38" s="458" t="s">
        <v>85</v>
      </c>
      <c r="I38" s="488">
        <v>0</v>
      </c>
      <c r="J38" s="494">
        <v>0</v>
      </c>
      <c r="K38" s="231" t="s">
        <v>147</v>
      </c>
      <c r="L38" s="231">
        <f>L39+L40</f>
        <v>450466.40399999998</v>
      </c>
      <c r="M38" s="231">
        <f>M39+M40</f>
        <v>0</v>
      </c>
      <c r="N38" s="231">
        <f>N39+N40</f>
        <v>0</v>
      </c>
      <c r="O38" s="347"/>
      <c r="P38" s="347"/>
      <c r="Q38" s="348"/>
      <c r="R38" s="348"/>
      <c r="S38" s="198"/>
      <c r="T38" s="198"/>
      <c r="U38" s="199"/>
      <c r="V38" s="199"/>
    </row>
    <row r="39" spans="1:22" s="35" customFormat="1" ht="23.25" customHeight="1" x14ac:dyDescent="0.25">
      <c r="A39" s="456"/>
      <c r="B39" s="690"/>
      <c r="C39" s="456"/>
      <c r="D39" s="499"/>
      <c r="E39" s="499"/>
      <c r="F39" s="456"/>
      <c r="G39" s="456"/>
      <c r="H39" s="459"/>
      <c r="I39" s="489"/>
      <c r="J39" s="495"/>
      <c r="K39" s="231" t="s">
        <v>148</v>
      </c>
      <c r="L39" s="231">
        <f t="shared" ref="L39:N40" si="9">L42</f>
        <v>424733.15399999998</v>
      </c>
      <c r="M39" s="231">
        <f t="shared" si="9"/>
        <v>0</v>
      </c>
      <c r="N39" s="231">
        <f t="shared" si="9"/>
        <v>0</v>
      </c>
      <c r="O39" s="348"/>
      <c r="P39" s="348"/>
      <c r="Q39" s="348"/>
      <c r="R39" s="348"/>
      <c r="S39" s="198"/>
      <c r="T39" s="198"/>
      <c r="U39" s="199"/>
      <c r="V39" s="199"/>
    </row>
    <row r="40" spans="1:22" s="35" customFormat="1" ht="23.25" customHeight="1" x14ac:dyDescent="0.25">
      <c r="A40" s="456"/>
      <c r="B40" s="690"/>
      <c r="C40" s="456"/>
      <c r="D40" s="499"/>
      <c r="E40" s="499"/>
      <c r="F40" s="456"/>
      <c r="G40" s="456"/>
      <c r="H40" s="459"/>
      <c r="I40" s="489"/>
      <c r="J40" s="495"/>
      <c r="K40" s="231" t="s">
        <v>298</v>
      </c>
      <c r="L40" s="231">
        <f t="shared" si="9"/>
        <v>25733.25</v>
      </c>
      <c r="M40" s="231">
        <f t="shared" si="9"/>
        <v>0</v>
      </c>
      <c r="N40" s="231">
        <f t="shared" si="9"/>
        <v>0</v>
      </c>
      <c r="O40" s="348"/>
      <c r="P40" s="348"/>
      <c r="Q40" s="348"/>
      <c r="R40" s="348"/>
      <c r="S40" s="198"/>
      <c r="T40" s="198"/>
      <c r="U40" s="199"/>
      <c r="V40" s="199"/>
    </row>
    <row r="41" spans="1:22" s="35" customFormat="1" ht="23.25" customHeight="1" x14ac:dyDescent="0.25">
      <c r="A41" s="474"/>
      <c r="B41" s="691"/>
      <c r="C41" s="474"/>
      <c r="D41" s="500"/>
      <c r="E41" s="500"/>
      <c r="F41" s="474"/>
      <c r="G41" s="474"/>
      <c r="H41" s="460"/>
      <c r="I41" s="490"/>
      <c r="J41" s="496"/>
      <c r="K41" s="231" t="s">
        <v>219</v>
      </c>
      <c r="L41" s="231">
        <v>0</v>
      </c>
      <c r="M41" s="231">
        <v>0</v>
      </c>
      <c r="N41" s="233">
        <v>0</v>
      </c>
      <c r="O41" s="348"/>
      <c r="P41" s="348"/>
      <c r="Q41" s="348"/>
      <c r="R41" s="348"/>
      <c r="S41" s="198"/>
      <c r="T41" s="198"/>
      <c r="U41" s="199"/>
      <c r="V41" s="199"/>
    </row>
    <row r="42" spans="1:22" s="25" customFormat="1" ht="23.25" customHeight="1" x14ac:dyDescent="0.2">
      <c r="A42" s="444" t="s">
        <v>96</v>
      </c>
      <c r="B42" s="504" t="s">
        <v>233</v>
      </c>
      <c r="C42" s="446" t="s">
        <v>349</v>
      </c>
      <c r="D42" s="446" t="s">
        <v>344</v>
      </c>
      <c r="E42" s="446" t="s">
        <v>79</v>
      </c>
      <c r="F42" s="504" t="s">
        <v>98</v>
      </c>
      <c r="G42" s="504">
        <v>600</v>
      </c>
      <c r="H42" s="444" t="s">
        <v>292</v>
      </c>
      <c r="I42" s="668">
        <v>0</v>
      </c>
      <c r="J42" s="668">
        <v>0</v>
      </c>
      <c r="K42" s="232" t="s">
        <v>148</v>
      </c>
      <c r="L42" s="122">
        <v>424733.15399999998</v>
      </c>
      <c r="M42" s="122">
        <v>0</v>
      </c>
      <c r="N42" s="129">
        <v>0</v>
      </c>
      <c r="O42" s="360"/>
      <c r="P42" s="360"/>
      <c r="Q42" s="360"/>
      <c r="R42" s="360"/>
      <c r="S42" s="197"/>
      <c r="T42" s="197"/>
      <c r="U42" s="123"/>
      <c r="V42" s="123"/>
    </row>
    <row r="43" spans="1:22" s="25" customFormat="1" ht="23.25" customHeight="1" x14ac:dyDescent="0.2">
      <c r="A43" s="445"/>
      <c r="B43" s="505"/>
      <c r="C43" s="447"/>
      <c r="D43" s="447"/>
      <c r="E43" s="447"/>
      <c r="F43" s="505"/>
      <c r="G43" s="505"/>
      <c r="H43" s="445"/>
      <c r="I43" s="669"/>
      <c r="J43" s="669"/>
      <c r="K43" s="232" t="s">
        <v>298</v>
      </c>
      <c r="L43" s="122">
        <v>25733.25</v>
      </c>
      <c r="M43" s="122">
        <v>0</v>
      </c>
      <c r="N43" s="129">
        <v>0</v>
      </c>
      <c r="O43" s="360"/>
      <c r="P43" s="360"/>
      <c r="Q43" s="360"/>
      <c r="R43" s="360"/>
      <c r="S43" s="197"/>
      <c r="T43" s="197"/>
      <c r="U43" s="123"/>
      <c r="V43" s="123"/>
    </row>
    <row r="44" spans="1:22" s="35" customFormat="1" ht="26.25" customHeight="1" x14ac:dyDescent="0.25">
      <c r="A44" s="455">
        <v>7</v>
      </c>
      <c r="B44" s="689" t="s">
        <v>354</v>
      </c>
      <c r="C44" s="455" t="s">
        <v>13</v>
      </c>
      <c r="D44" s="498" t="s">
        <v>355</v>
      </c>
      <c r="E44" s="498" t="s">
        <v>323</v>
      </c>
      <c r="F44" s="455" t="s">
        <v>98</v>
      </c>
      <c r="G44" s="455">
        <v>630</v>
      </c>
      <c r="H44" s="458" t="s">
        <v>85</v>
      </c>
      <c r="I44" s="488">
        <v>0</v>
      </c>
      <c r="J44" s="494">
        <v>0</v>
      </c>
      <c r="K44" s="231" t="s">
        <v>147</v>
      </c>
      <c r="L44" s="231">
        <f>L45+L46</f>
        <v>895766.99</v>
      </c>
      <c r="M44" s="231">
        <f>M45+M46</f>
        <v>0</v>
      </c>
      <c r="N44" s="231">
        <f>N45+N46</f>
        <v>0</v>
      </c>
      <c r="O44" s="347"/>
      <c r="P44" s="347"/>
      <c r="Q44" s="348"/>
      <c r="R44" s="348"/>
      <c r="S44" s="198"/>
      <c r="T44" s="198"/>
      <c r="U44" s="199"/>
      <c r="V44" s="199"/>
    </row>
    <row r="45" spans="1:22" s="35" customFormat="1" ht="26.25" customHeight="1" x14ac:dyDescent="0.25">
      <c r="A45" s="456"/>
      <c r="B45" s="690"/>
      <c r="C45" s="456"/>
      <c r="D45" s="499"/>
      <c r="E45" s="499"/>
      <c r="F45" s="456"/>
      <c r="G45" s="456"/>
      <c r="H45" s="459"/>
      <c r="I45" s="489"/>
      <c r="J45" s="495"/>
      <c r="K45" s="231" t="s">
        <v>148</v>
      </c>
      <c r="L45" s="231">
        <f t="shared" ref="L45:N45" si="10">L48</f>
        <v>834720.32</v>
      </c>
      <c r="M45" s="231">
        <f t="shared" si="10"/>
        <v>0</v>
      </c>
      <c r="N45" s="231">
        <f t="shared" si="10"/>
        <v>0</v>
      </c>
      <c r="O45" s="348"/>
      <c r="P45" s="348"/>
      <c r="Q45" s="348"/>
      <c r="R45" s="348"/>
      <c r="S45" s="198"/>
      <c r="T45" s="198"/>
      <c r="U45" s="199"/>
      <c r="V45" s="199"/>
    </row>
    <row r="46" spans="1:22" s="35" customFormat="1" ht="26.25" customHeight="1" x14ac:dyDescent="0.25">
      <c r="A46" s="456"/>
      <c r="B46" s="690"/>
      <c r="C46" s="456"/>
      <c r="D46" s="499"/>
      <c r="E46" s="499"/>
      <c r="F46" s="456"/>
      <c r="G46" s="456"/>
      <c r="H46" s="459"/>
      <c r="I46" s="489"/>
      <c r="J46" s="495"/>
      <c r="K46" s="231" t="s">
        <v>298</v>
      </c>
      <c r="L46" s="231">
        <f t="shared" ref="L46:N46" si="11">L49</f>
        <v>61046.67</v>
      </c>
      <c r="M46" s="231">
        <f t="shared" si="11"/>
        <v>0</v>
      </c>
      <c r="N46" s="231">
        <f t="shared" si="11"/>
        <v>0</v>
      </c>
      <c r="O46" s="348"/>
      <c r="P46" s="348"/>
      <c r="Q46" s="348"/>
      <c r="R46" s="348"/>
      <c r="S46" s="198"/>
      <c r="T46" s="198"/>
      <c r="U46" s="199"/>
      <c r="V46" s="199"/>
    </row>
    <row r="47" spans="1:22" s="35" customFormat="1" ht="26.25" customHeight="1" x14ac:dyDescent="0.25">
      <c r="A47" s="474"/>
      <c r="B47" s="691"/>
      <c r="C47" s="474"/>
      <c r="D47" s="500"/>
      <c r="E47" s="500"/>
      <c r="F47" s="474"/>
      <c r="G47" s="474"/>
      <c r="H47" s="460"/>
      <c r="I47" s="490"/>
      <c r="J47" s="496"/>
      <c r="K47" s="231" t="s">
        <v>219</v>
      </c>
      <c r="L47" s="231">
        <v>0</v>
      </c>
      <c r="M47" s="231">
        <v>0</v>
      </c>
      <c r="N47" s="233">
        <v>0</v>
      </c>
      <c r="O47" s="348"/>
      <c r="P47" s="348"/>
      <c r="Q47" s="348"/>
      <c r="R47" s="348"/>
      <c r="S47" s="198"/>
      <c r="T47" s="198"/>
      <c r="U47" s="199"/>
      <c r="V47" s="199"/>
    </row>
    <row r="48" spans="1:22" s="25" customFormat="1" ht="23.25" customHeight="1" x14ac:dyDescent="0.2">
      <c r="A48" s="444" t="s">
        <v>96</v>
      </c>
      <c r="B48" s="504" t="s">
        <v>354</v>
      </c>
      <c r="C48" s="446" t="s">
        <v>349</v>
      </c>
      <c r="D48" s="446" t="s">
        <v>356</v>
      </c>
      <c r="E48" s="446" t="s">
        <v>79</v>
      </c>
      <c r="F48" s="504" t="s">
        <v>98</v>
      </c>
      <c r="G48" s="504">
        <v>630</v>
      </c>
      <c r="H48" s="444" t="s">
        <v>292</v>
      </c>
      <c r="I48" s="668">
        <v>0</v>
      </c>
      <c r="J48" s="668">
        <v>0</v>
      </c>
      <c r="K48" s="232" t="s">
        <v>148</v>
      </c>
      <c r="L48" s="122">
        <v>834720.32</v>
      </c>
      <c r="M48" s="122">
        <v>0</v>
      </c>
      <c r="N48" s="129">
        <v>0</v>
      </c>
      <c r="O48" s="360"/>
      <c r="P48" s="360"/>
      <c r="Q48" s="360"/>
      <c r="R48" s="360"/>
      <c r="S48" s="197"/>
      <c r="T48" s="197"/>
      <c r="U48" s="123"/>
      <c r="V48" s="123"/>
    </row>
    <row r="49" spans="1:22" s="25" customFormat="1" ht="23.25" customHeight="1" x14ac:dyDescent="0.2">
      <c r="A49" s="445"/>
      <c r="B49" s="505"/>
      <c r="C49" s="447"/>
      <c r="D49" s="447"/>
      <c r="E49" s="447"/>
      <c r="F49" s="505"/>
      <c r="G49" s="505"/>
      <c r="H49" s="445"/>
      <c r="I49" s="669"/>
      <c r="J49" s="669"/>
      <c r="K49" s="232" t="s">
        <v>298</v>
      </c>
      <c r="L49" s="122">
        <v>61046.67</v>
      </c>
      <c r="M49" s="122">
        <v>0</v>
      </c>
      <c r="N49" s="129">
        <v>0</v>
      </c>
      <c r="O49" s="360"/>
      <c r="P49" s="360"/>
      <c r="Q49" s="360"/>
      <c r="R49" s="360"/>
      <c r="S49" s="197"/>
      <c r="T49" s="197"/>
      <c r="U49" s="123"/>
      <c r="V49" s="123"/>
    </row>
    <row r="51" spans="1:22" x14ac:dyDescent="0.25">
      <c r="B51" s="86"/>
      <c r="C51" s="86"/>
      <c r="D51" s="86"/>
      <c r="E51" s="86"/>
      <c r="F51" s="86"/>
      <c r="G51" s="86"/>
      <c r="H51" s="86"/>
      <c r="I51" s="86"/>
      <c r="J51" s="86"/>
      <c r="K51" s="86"/>
      <c r="L51" s="86"/>
      <c r="M51" s="86"/>
      <c r="N51" s="86"/>
    </row>
  </sheetData>
  <mergeCells count="154">
    <mergeCell ref="A5:A8"/>
    <mergeCell ref="B5:B8"/>
    <mergeCell ref="C5:C8"/>
    <mergeCell ref="D5:D8"/>
    <mergeCell ref="J44:J47"/>
    <mergeCell ref="A48:A49"/>
    <mergeCell ref="B48:B49"/>
    <mergeCell ref="C48:C49"/>
    <mergeCell ref="D48:D49"/>
    <mergeCell ref="E48:E49"/>
    <mergeCell ref="F48:F49"/>
    <mergeCell ref="G48:G49"/>
    <mergeCell ref="H48:H49"/>
    <mergeCell ref="I48:I49"/>
    <mergeCell ref="J48:J49"/>
    <mergeCell ref="A44:A47"/>
    <mergeCell ref="B44:B47"/>
    <mergeCell ref="C44:C47"/>
    <mergeCell ref="D44:D47"/>
    <mergeCell ref="E44:E47"/>
    <mergeCell ref="F44:F47"/>
    <mergeCell ref="G44:G47"/>
    <mergeCell ref="H44:H47"/>
    <mergeCell ref="I44:I47"/>
    <mergeCell ref="A26:A28"/>
    <mergeCell ref="A32:A35"/>
    <mergeCell ref="B32:B35"/>
    <mergeCell ref="C32:C35"/>
    <mergeCell ref="D32:D35"/>
    <mergeCell ref="B26:B28"/>
    <mergeCell ref="C26:C28"/>
    <mergeCell ref="H32:H35"/>
    <mergeCell ref="I26:I28"/>
    <mergeCell ref="F26:F28"/>
    <mergeCell ref="G26:G28"/>
    <mergeCell ref="H26:H28"/>
    <mergeCell ref="F32:F35"/>
    <mergeCell ref="G32:G34"/>
    <mergeCell ref="F6:F8"/>
    <mergeCell ref="I18:I19"/>
    <mergeCell ref="H10:H11"/>
    <mergeCell ref="D14:D17"/>
    <mergeCell ref="E26:E29"/>
    <mergeCell ref="I10:I11"/>
    <mergeCell ref="G6:J6"/>
    <mergeCell ref="J7:J8"/>
    <mergeCell ref="H18:H19"/>
    <mergeCell ref="J10:J11"/>
    <mergeCell ref="E12:E13"/>
    <mergeCell ref="F12:F13"/>
    <mergeCell ref="G12:G13"/>
    <mergeCell ref="H12:H13"/>
    <mergeCell ref="I12:I13"/>
    <mergeCell ref="J12:J13"/>
    <mergeCell ref="A42:A43"/>
    <mergeCell ref="B42:B43"/>
    <mergeCell ref="A36:A37"/>
    <mergeCell ref="G30:G31"/>
    <mergeCell ref="E30:E31"/>
    <mergeCell ref="A30:A31"/>
    <mergeCell ref="D36:D37"/>
    <mergeCell ref="A38:A41"/>
    <mergeCell ref="B38:B41"/>
    <mergeCell ref="D42:D43"/>
    <mergeCell ref="D38:D41"/>
    <mergeCell ref="C42:C43"/>
    <mergeCell ref="C38:C41"/>
    <mergeCell ref="C30:C31"/>
    <mergeCell ref="F30:F31"/>
    <mergeCell ref="E32:E35"/>
    <mergeCell ref="C36:C37"/>
    <mergeCell ref="G38:G41"/>
    <mergeCell ref="A10:A12"/>
    <mergeCell ref="B10:B12"/>
    <mergeCell ref="A18:A19"/>
    <mergeCell ref="B18:B19"/>
    <mergeCell ref="A14:A16"/>
    <mergeCell ref="B14:B16"/>
    <mergeCell ref="C14:C16"/>
    <mergeCell ref="E14:E16"/>
    <mergeCell ref="C18:C19"/>
    <mergeCell ref="D18:D19"/>
    <mergeCell ref="I42:I43"/>
    <mergeCell ref="E42:E43"/>
    <mergeCell ref="G42:G43"/>
    <mergeCell ref="E38:E41"/>
    <mergeCell ref="F38:F41"/>
    <mergeCell ref="H38:H41"/>
    <mergeCell ref="I38:I41"/>
    <mergeCell ref="M2:N2"/>
    <mergeCell ref="A3:K3"/>
    <mergeCell ref="F14:F16"/>
    <mergeCell ref="G14:G16"/>
    <mergeCell ref="H14:H16"/>
    <mergeCell ref="I14:I16"/>
    <mergeCell ref="E18:E19"/>
    <mergeCell ref="C10:C12"/>
    <mergeCell ref="D10:D12"/>
    <mergeCell ref="J14:J16"/>
    <mergeCell ref="K6:K8"/>
    <mergeCell ref="L6:L8"/>
    <mergeCell ref="M6:M8"/>
    <mergeCell ref="N6:N8"/>
    <mergeCell ref="G7:H7"/>
    <mergeCell ref="I7:I8"/>
    <mergeCell ref="J18:J19"/>
    <mergeCell ref="K5:N5"/>
    <mergeCell ref="E6:E8"/>
    <mergeCell ref="B36:B37"/>
    <mergeCell ref="D26:D28"/>
    <mergeCell ref="B30:B31"/>
    <mergeCell ref="D30:D31"/>
    <mergeCell ref="H30:H31"/>
    <mergeCell ref="I30:I31"/>
    <mergeCell ref="J30:J31"/>
    <mergeCell ref="F36:F37"/>
    <mergeCell ref="G36:G37"/>
    <mergeCell ref="H36:H37"/>
    <mergeCell ref="I36:I37"/>
    <mergeCell ref="J36:J37"/>
    <mergeCell ref="I32:I35"/>
    <mergeCell ref="J32:J35"/>
    <mergeCell ref="E5:J5"/>
    <mergeCell ref="E10:E11"/>
    <mergeCell ref="F10:F11"/>
    <mergeCell ref="G10:G11"/>
    <mergeCell ref="J26:J28"/>
    <mergeCell ref="F18:F19"/>
    <mergeCell ref="G18:G19"/>
    <mergeCell ref="E36:E37"/>
    <mergeCell ref="J42:J43"/>
    <mergeCell ref="F42:F43"/>
    <mergeCell ref="J38:J41"/>
    <mergeCell ref="J20:J22"/>
    <mergeCell ref="A24:A25"/>
    <mergeCell ref="B24:B25"/>
    <mergeCell ref="C24:C25"/>
    <mergeCell ref="D24:D25"/>
    <mergeCell ref="E24:E25"/>
    <mergeCell ref="F24:F25"/>
    <mergeCell ref="G24:G25"/>
    <mergeCell ref="H24:H25"/>
    <mergeCell ref="I24:I25"/>
    <mergeCell ref="J24:J25"/>
    <mergeCell ref="A20:A22"/>
    <mergeCell ref="B20:B22"/>
    <mergeCell ref="C20:C22"/>
    <mergeCell ref="D20:D22"/>
    <mergeCell ref="E20:E23"/>
    <mergeCell ref="F20:F22"/>
    <mergeCell ref="G20:G22"/>
    <mergeCell ref="H20:H22"/>
    <mergeCell ref="I20:I22"/>
    <mergeCell ref="H42:H43"/>
  </mergeCells>
  <phoneticPr fontId="24" type="noConversion"/>
  <printOptions horizontalCentered="1"/>
  <pageMargins left="0.25" right="0.25" top="0.75" bottom="0.75" header="0.3" footer="0.3"/>
  <pageSetup paperSize="9" scale="41"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Q28"/>
  <sheetViews>
    <sheetView zoomScale="70" zoomScaleNormal="70" workbookViewId="0">
      <selection activeCell="L9" sqref="L9"/>
    </sheetView>
  </sheetViews>
  <sheetFormatPr defaultColWidth="8.85546875" defaultRowHeight="15.75" x14ac:dyDescent="0.25"/>
  <cols>
    <col min="1" max="1" width="15.140625" style="23" customWidth="1"/>
    <col min="2" max="2" width="18.28515625" style="23" customWidth="1"/>
    <col min="3" max="3" width="38.28515625" style="23" customWidth="1"/>
    <col min="4" max="4" width="40.5703125" style="23" customWidth="1"/>
    <col min="5" max="5" width="48.42578125" style="25" customWidth="1"/>
    <col min="6" max="6" width="11.140625" style="32" customWidth="1"/>
    <col min="7" max="7" width="11.42578125" style="32" customWidth="1"/>
    <col min="8" max="8" width="16.140625" style="32" customWidth="1"/>
    <col min="9" max="10" width="14.85546875" style="32" customWidth="1"/>
    <col min="11" max="11" width="17.85546875" style="30" customWidth="1"/>
    <col min="12" max="14" width="18.42578125" style="30" customWidth="1"/>
    <col min="15" max="15" width="17.7109375" style="23" customWidth="1"/>
    <col min="16" max="16" width="17" style="23" customWidth="1"/>
    <col min="17" max="17" width="18.42578125" style="23" customWidth="1"/>
    <col min="18" max="16384" width="8.85546875" style="23"/>
  </cols>
  <sheetData>
    <row r="2" spans="1:17" ht="52.5" customHeight="1" x14ac:dyDescent="0.25">
      <c r="M2" s="506" t="s">
        <v>173</v>
      </c>
      <c r="N2" s="506"/>
    </row>
    <row r="3" spans="1:17" ht="22.5" customHeight="1" x14ac:dyDescent="0.25">
      <c r="A3" s="508" t="s">
        <v>137</v>
      </c>
      <c r="B3" s="508"/>
      <c r="C3" s="508"/>
      <c r="D3" s="508"/>
      <c r="E3" s="508"/>
      <c r="F3" s="508"/>
      <c r="G3" s="508"/>
      <c r="H3" s="508"/>
      <c r="I3" s="508"/>
      <c r="J3" s="508"/>
      <c r="K3" s="508"/>
      <c r="L3" s="29"/>
      <c r="M3" s="29"/>
      <c r="N3" s="29"/>
    </row>
    <row r="4" spans="1:17" ht="30" customHeight="1" x14ac:dyDescent="0.25">
      <c r="A4" s="419" t="s">
        <v>193</v>
      </c>
      <c r="B4" s="419" t="s">
        <v>4</v>
      </c>
      <c r="C4" s="421" t="s">
        <v>194</v>
      </c>
      <c r="D4" s="421" t="s">
        <v>195</v>
      </c>
      <c r="E4" s="512" t="s">
        <v>196</v>
      </c>
      <c r="F4" s="513"/>
      <c r="G4" s="513"/>
      <c r="H4" s="513"/>
      <c r="I4" s="514"/>
      <c r="J4" s="515"/>
      <c r="K4" s="516" t="s">
        <v>120</v>
      </c>
      <c r="L4" s="517"/>
      <c r="M4" s="517"/>
      <c r="N4" s="518"/>
    </row>
    <row r="5" spans="1:17" ht="16.5" customHeight="1" x14ac:dyDescent="0.25">
      <c r="A5" s="419"/>
      <c r="B5" s="419"/>
      <c r="C5" s="509"/>
      <c r="D5" s="511"/>
      <c r="E5" s="421" t="s">
        <v>18</v>
      </c>
      <c r="F5" s="421" t="s">
        <v>88</v>
      </c>
      <c r="G5" s="512" t="s">
        <v>90</v>
      </c>
      <c r="H5" s="514"/>
      <c r="I5" s="514"/>
      <c r="J5" s="515"/>
      <c r="K5" s="519" t="s">
        <v>161</v>
      </c>
      <c r="L5" s="520" t="s">
        <v>150</v>
      </c>
      <c r="M5" s="520" t="s">
        <v>197</v>
      </c>
      <c r="N5" s="520" t="s">
        <v>357</v>
      </c>
    </row>
    <row r="6" spans="1:17" ht="30" customHeight="1" x14ac:dyDescent="0.25">
      <c r="A6" s="419"/>
      <c r="B6" s="419"/>
      <c r="C6" s="509"/>
      <c r="D6" s="511"/>
      <c r="E6" s="509"/>
      <c r="F6" s="509"/>
      <c r="G6" s="512" t="s">
        <v>150</v>
      </c>
      <c r="H6" s="515"/>
      <c r="I6" s="419" t="s">
        <v>197</v>
      </c>
      <c r="J6" s="419" t="s">
        <v>357</v>
      </c>
      <c r="K6" s="509"/>
      <c r="L6" s="521"/>
      <c r="M6" s="521"/>
      <c r="N6" s="521"/>
    </row>
    <row r="7" spans="1:17" ht="29.25" customHeight="1" x14ac:dyDescent="0.25">
      <c r="A7" s="419"/>
      <c r="B7" s="419"/>
      <c r="C7" s="510"/>
      <c r="D7" s="422"/>
      <c r="E7" s="510"/>
      <c r="F7" s="510"/>
      <c r="G7" s="22"/>
      <c r="H7" s="2" t="s">
        <v>54</v>
      </c>
      <c r="I7" s="523"/>
      <c r="J7" s="523"/>
      <c r="K7" s="510"/>
      <c r="L7" s="522"/>
      <c r="M7" s="522"/>
      <c r="N7" s="522"/>
    </row>
    <row r="8" spans="1:17" x14ac:dyDescent="0.25">
      <c r="A8" s="26">
        <v>1</v>
      </c>
      <c r="B8" s="26">
        <v>2</v>
      </c>
      <c r="C8" s="26">
        <v>3</v>
      </c>
      <c r="D8" s="26">
        <v>4</v>
      </c>
      <c r="E8" s="26">
        <v>5</v>
      </c>
      <c r="F8" s="22">
        <v>6</v>
      </c>
      <c r="G8" s="22">
        <v>7</v>
      </c>
      <c r="H8" s="22">
        <v>8</v>
      </c>
      <c r="I8" s="22">
        <v>9</v>
      </c>
      <c r="J8" s="22">
        <v>10</v>
      </c>
      <c r="K8" s="26">
        <v>11</v>
      </c>
      <c r="L8" s="26">
        <v>12</v>
      </c>
      <c r="M8" s="26">
        <v>13</v>
      </c>
      <c r="N8" s="26">
        <v>14</v>
      </c>
    </row>
    <row r="9" spans="1:17" ht="114" customHeight="1" x14ac:dyDescent="0.3">
      <c r="A9" s="539">
        <v>10</v>
      </c>
      <c r="B9" s="539" t="s">
        <v>13</v>
      </c>
      <c r="C9" s="541" t="s">
        <v>13</v>
      </c>
      <c r="D9" s="696" t="s">
        <v>100</v>
      </c>
      <c r="E9" s="153" t="str">
        <f>E13</f>
        <v xml:space="preserve">количество учащихся муниципальных общеобразовательных учреждений, получивших адресную поддержку за особые достижения в сфере образования </v>
      </c>
      <c r="F9" s="146" t="str">
        <f>F13</f>
        <v>чел.</v>
      </c>
      <c r="G9" s="146">
        <f>G13</f>
        <v>56</v>
      </c>
      <c r="H9" s="146" t="s">
        <v>13</v>
      </c>
      <c r="I9" s="146" t="str">
        <f>I13</f>
        <v>56</v>
      </c>
      <c r="J9" s="146" t="str">
        <f>J13</f>
        <v>56</v>
      </c>
      <c r="K9" s="44" t="s">
        <v>147</v>
      </c>
      <c r="L9" s="44">
        <f>L10+L11</f>
        <v>8593.619999999999</v>
      </c>
      <c r="M9" s="44">
        <f>M10+M11</f>
        <v>9124.16</v>
      </c>
      <c r="N9" s="44">
        <f>N10+N11</f>
        <v>9124.16</v>
      </c>
      <c r="O9" s="226"/>
      <c r="P9" s="226"/>
      <c r="Q9" s="226"/>
    </row>
    <row r="10" spans="1:17" ht="140.25" customHeight="1" x14ac:dyDescent="0.3">
      <c r="A10" s="540"/>
      <c r="B10" s="540"/>
      <c r="C10" s="542"/>
      <c r="D10" s="697"/>
      <c r="E10" s="153" t="str">
        <f>E15</f>
        <v>количество учащихся муниципальных общеобразовательных учреждений и воспитанников муниципальных образовательных учреждений, получивших адресную поддержку за успехи в творческой деятельности</v>
      </c>
      <c r="F10" s="146" t="str">
        <f>F15</f>
        <v>чел.</v>
      </c>
      <c r="G10" s="146">
        <f>G15</f>
        <v>20</v>
      </c>
      <c r="H10" s="146" t="s">
        <v>13</v>
      </c>
      <c r="I10" s="146" t="str">
        <f>I15</f>
        <v>20</v>
      </c>
      <c r="J10" s="146" t="str">
        <f>J15</f>
        <v>20</v>
      </c>
      <c r="K10" s="44" t="s">
        <v>148</v>
      </c>
      <c r="L10" s="44">
        <f t="shared" ref="L10:N11" si="0">L14+L20+L25</f>
        <v>0</v>
      </c>
      <c r="M10" s="44">
        <f t="shared" si="0"/>
        <v>0</v>
      </c>
      <c r="N10" s="44">
        <f t="shared" si="0"/>
        <v>0</v>
      </c>
      <c r="O10" s="226"/>
      <c r="P10" s="226"/>
      <c r="Q10" s="226"/>
    </row>
    <row r="11" spans="1:17" ht="102.75" customHeight="1" x14ac:dyDescent="0.3">
      <c r="A11" s="540"/>
      <c r="B11" s="540"/>
      <c r="C11" s="542"/>
      <c r="D11" s="697"/>
      <c r="E11" s="153" t="str">
        <f>E19</f>
        <v>количество мероприятий, торжественных церемоний, общегородских мероприятий и фестивалей, олимпиад, смотров, конкурсов</v>
      </c>
      <c r="F11" s="146" t="str">
        <f>F19</f>
        <v>ед.</v>
      </c>
      <c r="G11" s="146">
        <f>G19</f>
        <v>28</v>
      </c>
      <c r="H11" s="146" t="s">
        <v>13</v>
      </c>
      <c r="I11" s="146" t="str">
        <f>I19</f>
        <v>28</v>
      </c>
      <c r="J11" s="146" t="str">
        <f>J19</f>
        <v>28</v>
      </c>
      <c r="K11" s="44" t="s">
        <v>298</v>
      </c>
      <c r="L11" s="44">
        <f t="shared" si="0"/>
        <v>8593.619999999999</v>
      </c>
      <c r="M11" s="44">
        <f t="shared" si="0"/>
        <v>9124.16</v>
      </c>
      <c r="N11" s="44">
        <f t="shared" si="0"/>
        <v>9124.16</v>
      </c>
      <c r="O11" s="226"/>
      <c r="P11" s="226"/>
      <c r="Q11" s="226"/>
    </row>
    <row r="12" spans="1:17" ht="112.5" x14ac:dyDescent="0.3">
      <c r="A12" s="88"/>
      <c r="B12" s="88"/>
      <c r="C12" s="89"/>
      <c r="D12" s="90"/>
      <c r="E12" s="153" t="str">
        <f>E24</f>
        <v>количество обучающихся, принявших участие во всероссийских, международных конкурсах, олимпиадах, соревнованиях за счет средств городского бюджета</v>
      </c>
      <c r="F12" s="146" t="str">
        <f>F24</f>
        <v>чел.</v>
      </c>
      <c r="G12" s="146">
        <f>G24</f>
        <v>10</v>
      </c>
      <c r="H12" s="146" t="s">
        <v>13</v>
      </c>
      <c r="I12" s="146" t="str">
        <f>I24</f>
        <v>10</v>
      </c>
      <c r="J12" s="146" t="str">
        <f>J24</f>
        <v>10</v>
      </c>
      <c r="K12" s="44" t="s">
        <v>219</v>
      </c>
      <c r="L12" s="44">
        <v>0</v>
      </c>
      <c r="M12" s="44">
        <v>0</v>
      </c>
      <c r="N12" s="44">
        <v>0</v>
      </c>
    </row>
    <row r="13" spans="1:17" ht="44.25" customHeight="1" x14ac:dyDescent="0.25">
      <c r="A13" s="458" t="s">
        <v>125</v>
      </c>
      <c r="B13" s="458" t="s">
        <v>225</v>
      </c>
      <c r="C13" s="455" t="s">
        <v>13</v>
      </c>
      <c r="D13" s="698" t="s">
        <v>158</v>
      </c>
      <c r="E13" s="498" t="s">
        <v>190</v>
      </c>
      <c r="F13" s="454" t="s">
        <v>69</v>
      </c>
      <c r="G13" s="455">
        <v>56</v>
      </c>
      <c r="H13" s="458" t="s">
        <v>85</v>
      </c>
      <c r="I13" s="458" t="s">
        <v>151</v>
      </c>
      <c r="J13" s="458" t="s">
        <v>151</v>
      </c>
      <c r="K13" s="45" t="s">
        <v>147</v>
      </c>
      <c r="L13" s="45">
        <f>L17+L18</f>
        <v>1368</v>
      </c>
      <c r="M13" s="45">
        <f>M17+M18</f>
        <v>1368</v>
      </c>
      <c r="N13" s="45">
        <f>N17+N18</f>
        <v>1368</v>
      </c>
      <c r="O13" s="226"/>
      <c r="P13" s="226"/>
      <c r="Q13" s="226"/>
    </row>
    <row r="14" spans="1:17" ht="44.25" customHeight="1" x14ac:dyDescent="0.25">
      <c r="A14" s="459"/>
      <c r="B14" s="459"/>
      <c r="C14" s="456"/>
      <c r="D14" s="699"/>
      <c r="E14" s="500"/>
      <c r="F14" s="454"/>
      <c r="G14" s="474"/>
      <c r="H14" s="460"/>
      <c r="I14" s="460"/>
      <c r="J14" s="460"/>
      <c r="K14" s="45" t="s">
        <v>148</v>
      </c>
      <c r="L14" s="45">
        <v>0</v>
      </c>
      <c r="M14" s="45">
        <v>0</v>
      </c>
      <c r="N14" s="45">
        <v>0</v>
      </c>
    </row>
    <row r="15" spans="1:17" ht="54" customHeight="1" x14ac:dyDescent="0.25">
      <c r="A15" s="459"/>
      <c r="B15" s="459"/>
      <c r="C15" s="456"/>
      <c r="D15" s="699"/>
      <c r="E15" s="498" t="s">
        <v>186</v>
      </c>
      <c r="F15" s="454" t="s">
        <v>69</v>
      </c>
      <c r="G15" s="455">
        <v>20</v>
      </c>
      <c r="H15" s="73" t="s">
        <v>85</v>
      </c>
      <c r="I15" s="73" t="s">
        <v>152</v>
      </c>
      <c r="J15" s="73" t="s">
        <v>152</v>
      </c>
      <c r="K15" s="45" t="s">
        <v>298</v>
      </c>
      <c r="L15" s="45">
        <f>L17+L18</f>
        <v>1368</v>
      </c>
      <c r="M15" s="45">
        <f>M17+M18</f>
        <v>1368</v>
      </c>
      <c r="N15" s="45">
        <f>N17+N18</f>
        <v>1368</v>
      </c>
    </row>
    <row r="16" spans="1:17" ht="54" customHeight="1" x14ac:dyDescent="0.25">
      <c r="A16" s="74"/>
      <c r="B16" s="74"/>
      <c r="C16" s="76"/>
      <c r="D16" s="99"/>
      <c r="E16" s="500"/>
      <c r="F16" s="454"/>
      <c r="G16" s="474"/>
      <c r="H16" s="91"/>
      <c r="I16" s="91"/>
      <c r="J16" s="91"/>
      <c r="K16" s="45" t="s">
        <v>219</v>
      </c>
      <c r="L16" s="45">
        <v>0</v>
      </c>
      <c r="M16" s="45">
        <v>0</v>
      </c>
      <c r="N16" s="45">
        <v>0</v>
      </c>
    </row>
    <row r="17" spans="1:17" s="25" customFormat="1" ht="32.25" customHeight="1" x14ac:dyDescent="0.2">
      <c r="A17" s="28" t="s">
        <v>125</v>
      </c>
      <c r="B17" s="28" t="s">
        <v>225</v>
      </c>
      <c r="C17" s="42" t="s">
        <v>208</v>
      </c>
      <c r="D17" s="27" t="s">
        <v>153</v>
      </c>
      <c r="E17" s="27" t="s">
        <v>112</v>
      </c>
      <c r="F17" s="22" t="s">
        <v>69</v>
      </c>
      <c r="G17" s="22">
        <v>56</v>
      </c>
      <c r="H17" s="28" t="s">
        <v>198</v>
      </c>
      <c r="I17" s="28" t="s">
        <v>151</v>
      </c>
      <c r="J17" s="28" t="s">
        <v>151</v>
      </c>
      <c r="K17" s="46" t="s">
        <v>298</v>
      </c>
      <c r="L17" s="122">
        <v>1008</v>
      </c>
      <c r="M17" s="122">
        <v>1008</v>
      </c>
      <c r="N17" s="122">
        <v>1008</v>
      </c>
    </row>
    <row r="18" spans="1:17" s="25" customFormat="1" ht="32.25" customHeight="1" x14ac:dyDescent="0.2">
      <c r="A18" s="28" t="s">
        <v>125</v>
      </c>
      <c r="B18" s="28" t="s">
        <v>225</v>
      </c>
      <c r="C18" s="42" t="s">
        <v>208</v>
      </c>
      <c r="D18" s="27" t="s">
        <v>154</v>
      </c>
      <c r="E18" s="27" t="s">
        <v>112</v>
      </c>
      <c r="F18" s="22" t="s">
        <v>69</v>
      </c>
      <c r="G18" s="22">
        <v>20</v>
      </c>
      <c r="H18" s="28" t="s">
        <v>198</v>
      </c>
      <c r="I18" s="28" t="s">
        <v>152</v>
      </c>
      <c r="J18" s="28" t="s">
        <v>152</v>
      </c>
      <c r="K18" s="46" t="s">
        <v>298</v>
      </c>
      <c r="L18" s="122">
        <v>360</v>
      </c>
      <c r="M18" s="122">
        <v>360</v>
      </c>
      <c r="N18" s="122">
        <v>360</v>
      </c>
    </row>
    <row r="19" spans="1:17" ht="50.25" customHeight="1" x14ac:dyDescent="0.25">
      <c r="A19" s="458" t="s">
        <v>125</v>
      </c>
      <c r="B19" s="458" t="s">
        <v>226</v>
      </c>
      <c r="C19" s="455" t="s">
        <v>13</v>
      </c>
      <c r="D19" s="698" t="s">
        <v>207</v>
      </c>
      <c r="E19" s="498" t="s">
        <v>187</v>
      </c>
      <c r="F19" s="455" t="s">
        <v>98</v>
      </c>
      <c r="G19" s="455">
        <f>G23</f>
        <v>28</v>
      </c>
      <c r="H19" s="458" t="s">
        <v>85</v>
      </c>
      <c r="I19" s="458" t="s">
        <v>145</v>
      </c>
      <c r="J19" s="458" t="s">
        <v>145</v>
      </c>
      <c r="K19" s="45" t="s">
        <v>147</v>
      </c>
      <c r="L19" s="45">
        <f>SUM(L23)</f>
        <v>7225.62</v>
      </c>
      <c r="M19" s="45">
        <f>M23</f>
        <v>7556.16</v>
      </c>
      <c r="N19" s="45">
        <f>N23</f>
        <v>7556.16</v>
      </c>
      <c r="O19" s="226"/>
      <c r="P19" s="226"/>
      <c r="Q19" s="226"/>
    </row>
    <row r="20" spans="1:17" ht="50.25" customHeight="1" x14ac:dyDescent="0.25">
      <c r="A20" s="459"/>
      <c r="B20" s="459"/>
      <c r="C20" s="456"/>
      <c r="D20" s="699"/>
      <c r="E20" s="499"/>
      <c r="F20" s="456"/>
      <c r="G20" s="456"/>
      <c r="H20" s="459"/>
      <c r="I20" s="459"/>
      <c r="J20" s="459"/>
      <c r="K20" s="45" t="s">
        <v>148</v>
      </c>
      <c r="L20" s="45">
        <v>0</v>
      </c>
      <c r="M20" s="45">
        <v>0</v>
      </c>
      <c r="N20" s="45">
        <v>0</v>
      </c>
    </row>
    <row r="21" spans="1:17" ht="50.25" customHeight="1" x14ac:dyDescent="0.25">
      <c r="A21" s="459"/>
      <c r="B21" s="459"/>
      <c r="C21" s="456"/>
      <c r="D21" s="699"/>
      <c r="E21" s="499"/>
      <c r="F21" s="456"/>
      <c r="G21" s="456"/>
      <c r="H21" s="459"/>
      <c r="I21" s="459"/>
      <c r="J21" s="459"/>
      <c r="K21" s="45" t="s">
        <v>298</v>
      </c>
      <c r="L21" s="45">
        <f>L23</f>
        <v>7225.62</v>
      </c>
      <c r="M21" s="45">
        <f>M23</f>
        <v>7556.16</v>
      </c>
      <c r="N21" s="45">
        <f>N23</f>
        <v>7556.16</v>
      </c>
    </row>
    <row r="22" spans="1:17" ht="50.25" customHeight="1" x14ac:dyDescent="0.25">
      <c r="A22" s="460"/>
      <c r="B22" s="460"/>
      <c r="C22" s="474"/>
      <c r="D22" s="700"/>
      <c r="E22" s="500"/>
      <c r="F22" s="76"/>
      <c r="G22" s="135"/>
      <c r="H22" s="74"/>
      <c r="I22" s="74"/>
      <c r="J22" s="74"/>
      <c r="K22" s="45" t="s">
        <v>219</v>
      </c>
      <c r="L22" s="45">
        <v>0</v>
      </c>
      <c r="M22" s="45">
        <v>0</v>
      </c>
      <c r="N22" s="45">
        <v>0</v>
      </c>
    </row>
    <row r="23" spans="1:17" s="25" customFormat="1" ht="64.5" customHeight="1" x14ac:dyDescent="0.2">
      <c r="A23" s="28" t="s">
        <v>125</v>
      </c>
      <c r="B23" s="28" t="s">
        <v>226</v>
      </c>
      <c r="C23" s="34" t="s">
        <v>111</v>
      </c>
      <c r="D23" s="31" t="s">
        <v>228</v>
      </c>
      <c r="E23" s="27" t="s">
        <v>113</v>
      </c>
      <c r="F23" s="22" t="s">
        <v>98</v>
      </c>
      <c r="G23" s="22">
        <v>28</v>
      </c>
      <c r="H23" s="28" t="s">
        <v>198</v>
      </c>
      <c r="I23" s="28" t="s">
        <v>145</v>
      </c>
      <c r="J23" s="28" t="s">
        <v>145</v>
      </c>
      <c r="K23" s="46" t="s">
        <v>298</v>
      </c>
      <c r="L23" s="122">
        <v>7225.62</v>
      </c>
      <c r="M23" s="122">
        <v>7556.16</v>
      </c>
      <c r="N23" s="122">
        <v>7556.16</v>
      </c>
    </row>
    <row r="24" spans="1:17" ht="55.5" customHeight="1" x14ac:dyDescent="0.25">
      <c r="A24" s="458" t="s">
        <v>125</v>
      </c>
      <c r="B24" s="458" t="s">
        <v>227</v>
      </c>
      <c r="C24" s="455" t="s">
        <v>13</v>
      </c>
      <c r="D24" s="698" t="s">
        <v>159</v>
      </c>
      <c r="E24" s="498" t="s">
        <v>188</v>
      </c>
      <c r="F24" s="455" t="s">
        <v>69</v>
      </c>
      <c r="G24" s="455">
        <f>G28</f>
        <v>10</v>
      </c>
      <c r="H24" s="458" t="s">
        <v>85</v>
      </c>
      <c r="I24" s="458" t="s">
        <v>125</v>
      </c>
      <c r="J24" s="458" t="s">
        <v>125</v>
      </c>
      <c r="K24" s="45" t="s">
        <v>147</v>
      </c>
      <c r="L24" s="45">
        <f>L28</f>
        <v>0</v>
      </c>
      <c r="M24" s="45">
        <f>M28</f>
        <v>200</v>
      </c>
      <c r="N24" s="45">
        <f>N28</f>
        <v>200</v>
      </c>
    </row>
    <row r="25" spans="1:17" ht="55.5" customHeight="1" x14ac:dyDescent="0.25">
      <c r="A25" s="459"/>
      <c r="B25" s="459"/>
      <c r="C25" s="456"/>
      <c r="D25" s="699"/>
      <c r="E25" s="499"/>
      <c r="F25" s="456"/>
      <c r="G25" s="456"/>
      <c r="H25" s="459"/>
      <c r="I25" s="459"/>
      <c r="J25" s="459"/>
      <c r="K25" s="45" t="s">
        <v>148</v>
      </c>
      <c r="L25" s="45">
        <v>0</v>
      </c>
      <c r="M25" s="45">
        <v>0</v>
      </c>
      <c r="N25" s="45">
        <v>0</v>
      </c>
    </row>
    <row r="26" spans="1:17" ht="55.5" customHeight="1" x14ac:dyDescent="0.25">
      <c r="A26" s="459"/>
      <c r="B26" s="459"/>
      <c r="C26" s="456"/>
      <c r="D26" s="699"/>
      <c r="E26" s="499"/>
      <c r="F26" s="456"/>
      <c r="G26" s="456"/>
      <c r="H26" s="459"/>
      <c r="I26" s="459"/>
      <c r="J26" s="459"/>
      <c r="K26" s="45" t="s">
        <v>298</v>
      </c>
      <c r="L26" s="45">
        <f>L28</f>
        <v>0</v>
      </c>
      <c r="M26" s="45">
        <f>M28</f>
        <v>200</v>
      </c>
      <c r="N26" s="45">
        <f>N28</f>
        <v>200</v>
      </c>
    </row>
    <row r="27" spans="1:17" ht="55.5" customHeight="1" x14ac:dyDescent="0.25">
      <c r="A27" s="74"/>
      <c r="B27" s="74"/>
      <c r="C27" s="76"/>
      <c r="D27" s="99"/>
      <c r="E27" s="94"/>
      <c r="F27" s="76"/>
      <c r="G27" s="135"/>
      <c r="H27" s="74"/>
      <c r="I27" s="74"/>
      <c r="J27" s="74"/>
      <c r="K27" s="45" t="s">
        <v>219</v>
      </c>
      <c r="L27" s="45">
        <v>0</v>
      </c>
      <c r="M27" s="45">
        <v>0</v>
      </c>
      <c r="N27" s="45">
        <v>0</v>
      </c>
    </row>
    <row r="28" spans="1:17" s="25" customFormat="1" ht="44.25" customHeight="1" x14ac:dyDescent="0.2">
      <c r="A28" s="28" t="s">
        <v>125</v>
      </c>
      <c r="B28" s="28" t="s">
        <v>227</v>
      </c>
      <c r="C28" s="42" t="s">
        <v>209</v>
      </c>
      <c r="D28" s="31" t="s">
        <v>229</v>
      </c>
      <c r="E28" s="27" t="s">
        <v>115</v>
      </c>
      <c r="F28" s="22" t="s">
        <v>69</v>
      </c>
      <c r="G28" s="22">
        <v>10</v>
      </c>
      <c r="H28" s="28" t="s">
        <v>292</v>
      </c>
      <c r="I28" s="28" t="s">
        <v>125</v>
      </c>
      <c r="J28" s="28" t="s">
        <v>125</v>
      </c>
      <c r="K28" s="46" t="s">
        <v>298</v>
      </c>
      <c r="L28" s="122">
        <v>0</v>
      </c>
      <c r="M28" s="122">
        <v>200</v>
      </c>
      <c r="N28" s="122">
        <v>200</v>
      </c>
    </row>
  </sheetData>
  <mergeCells count="55">
    <mergeCell ref="J24:J26"/>
    <mergeCell ref="A24:A26"/>
    <mergeCell ref="B24:B26"/>
    <mergeCell ref="C24:C26"/>
    <mergeCell ref="D24:D26"/>
    <mergeCell ref="E24:E26"/>
    <mergeCell ref="F24:F26"/>
    <mergeCell ref="G24:G26"/>
    <mergeCell ref="H24:H26"/>
    <mergeCell ref="I24:I26"/>
    <mergeCell ref="A19:A22"/>
    <mergeCell ref="B19:B22"/>
    <mergeCell ref="C19:C22"/>
    <mergeCell ref="D19:D22"/>
    <mergeCell ref="E19:E22"/>
    <mergeCell ref="J19:J21"/>
    <mergeCell ref="F19:F21"/>
    <mergeCell ref="G19:G21"/>
    <mergeCell ref="H19:H21"/>
    <mergeCell ref="I19:I21"/>
    <mergeCell ref="J13:J14"/>
    <mergeCell ref="A13:A15"/>
    <mergeCell ref="B13:B15"/>
    <mergeCell ref="C13:C15"/>
    <mergeCell ref="D13:D15"/>
    <mergeCell ref="H13:H14"/>
    <mergeCell ref="I13:I14"/>
    <mergeCell ref="E15:E16"/>
    <mergeCell ref="F15:F16"/>
    <mergeCell ref="G15:G16"/>
    <mergeCell ref="E13:E14"/>
    <mergeCell ref="F13:F14"/>
    <mergeCell ref="G13:G14"/>
    <mergeCell ref="M2:N2"/>
    <mergeCell ref="A3:K3"/>
    <mergeCell ref="A9:A11"/>
    <mergeCell ref="B9:B11"/>
    <mergeCell ref="C9:C11"/>
    <mergeCell ref="D9:D11"/>
    <mergeCell ref="A4:A7"/>
    <mergeCell ref="B4:B7"/>
    <mergeCell ref="C4:C7"/>
    <mergeCell ref="D4:D7"/>
    <mergeCell ref="E4:J4"/>
    <mergeCell ref="K4:N4"/>
    <mergeCell ref="E5:E7"/>
    <mergeCell ref="F5:F7"/>
    <mergeCell ref="G5:J5"/>
    <mergeCell ref="K5:K7"/>
    <mergeCell ref="L5:L7"/>
    <mergeCell ref="M5:M7"/>
    <mergeCell ref="N5:N7"/>
    <mergeCell ref="G6:H6"/>
    <mergeCell ref="I6:I7"/>
    <mergeCell ref="J6:J7"/>
  </mergeCells>
  <phoneticPr fontId="24" type="noConversion"/>
  <printOptions horizontalCentered="1"/>
  <pageMargins left="0.25" right="0.25" top="0.75" bottom="0.75" header="0.3" footer="0.3"/>
  <pageSetup paperSize="9" scale="48" fitToHeight="0" orientation="landscape" r:id="rId1"/>
  <headerFooter differentFirst="1">
    <oddHeader>&amp;C&amp;P</oddHeader>
  </headerFooter>
  <ignoredErrors>
    <ignoredError sqref="I17:I19 J17:J19 I28:J28 I23:J2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2</vt:i4>
      </vt:variant>
    </vt:vector>
  </HeadingPairs>
  <TitlesOfParts>
    <vt:vector size="15" baseType="lpstr">
      <vt:lpstr>пример</vt:lpstr>
      <vt:lpstr>квартальный отчет Вариант 1</vt:lpstr>
      <vt:lpstr>всего </vt:lpstr>
      <vt:lpstr>01</vt:lpstr>
      <vt:lpstr>02</vt:lpstr>
      <vt:lpstr>3</vt:lpstr>
      <vt:lpstr>4</vt:lpstr>
      <vt:lpstr>7</vt:lpstr>
      <vt:lpstr>10</vt:lpstr>
      <vt:lpstr>11</vt:lpstr>
      <vt:lpstr>12</vt:lpstr>
      <vt:lpstr>13</vt:lpstr>
      <vt:lpstr>14</vt:lpstr>
      <vt:lpstr>'3'!Заголовки_для_печати</vt:lpstr>
      <vt:lpstr>'4'!Область_печати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Охотникова</dc:creator>
  <cp:lastModifiedBy>Григель Наталья Сергеевна</cp:lastModifiedBy>
  <cp:lastPrinted>2024-10-11T12:46:16Z</cp:lastPrinted>
  <dcterms:created xsi:type="dcterms:W3CDTF">2020-09-17T13:48:54Z</dcterms:created>
  <dcterms:modified xsi:type="dcterms:W3CDTF">2024-11-19T15:05:04Z</dcterms:modified>
</cp:coreProperties>
</file>