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6030" tabRatio="633" activeTab="1"/>
  </bookViews>
  <sheets>
    <sheet name="Приложение №1" sheetId="1" r:id="rId1"/>
    <sheet name="Приложение №2" sheetId="2" r:id="rId2"/>
    <sheet name="Сводная таблица" sheetId="3" r:id="rId3"/>
    <sheet name="переплата" sheetId="4" r:id="rId4"/>
    <sheet name="Формы" sheetId="5" r:id="rId5"/>
  </sheets>
  <definedNames>
    <definedName name="_xlnm.Print_Titles" localSheetId="0">'Приложение №1'!$12:$12</definedName>
    <definedName name="_xlnm.Print_Titles" localSheetId="1">'Приложение №2'!$10:$10</definedName>
    <definedName name="_xlnm.Print_Area" localSheetId="3">'переплата'!$A:$L</definedName>
    <definedName name="_xlnm.Print_Area" localSheetId="0">'Приложение №1'!$A$2:$J$23</definedName>
    <definedName name="_xlnm.Print_Area" localSheetId="1">'Приложение №2'!$A$1:$K$290</definedName>
    <definedName name="_xlnm.Print_Area" localSheetId="2">'Сводная таблица'!$A$2:$J$30</definedName>
    <definedName name="_xlnm.Print_Area" localSheetId="4">'Формы'!$A$1:$H$35</definedName>
  </definedNames>
  <calcPr fullCalcOnLoad="1"/>
</workbook>
</file>

<file path=xl/sharedStrings.xml><?xml version="1.0" encoding="utf-8"?>
<sst xmlns="http://schemas.openxmlformats.org/spreadsheetml/2006/main" count="460" uniqueCount="336">
  <si>
    <t>№
п/п</t>
  </si>
  <si>
    <t>Наименование 
организации</t>
  </si>
  <si>
    <t>Электроэнергия</t>
  </si>
  <si>
    <t>тыс. кВт/ч.</t>
  </si>
  <si>
    <t>Тепловая
энергия</t>
  </si>
  <si>
    <t>тыс.
руб.
(с НДС)</t>
  </si>
  <si>
    <t>Гкал</t>
  </si>
  <si>
    <t>Водопотребление</t>
  </si>
  <si>
    <t>Водоотведение</t>
  </si>
  <si>
    <t>Детская поликлиника №4</t>
  </si>
  <si>
    <t>Роддом №2</t>
  </si>
  <si>
    <t>Поликлиника №1</t>
  </si>
  <si>
    <t>Поликлиника №2</t>
  </si>
  <si>
    <t>Поликлиника №8</t>
  </si>
  <si>
    <t>Детская поликлиника №1</t>
  </si>
  <si>
    <t>Детская поликлиника №2</t>
  </si>
  <si>
    <t>Детская поликлиника №6</t>
  </si>
  <si>
    <t>Городская больница №5</t>
  </si>
  <si>
    <t>Роддом №3</t>
  </si>
  <si>
    <t>Объединение подростковых клубов</t>
  </si>
  <si>
    <t>Городская больница №1</t>
  </si>
  <si>
    <t>Городская больница №6</t>
  </si>
  <si>
    <t>Детская больница №3</t>
  </si>
  <si>
    <t>Поликлиника №6</t>
  </si>
  <si>
    <t>Центральный район</t>
  </si>
  <si>
    <t>Балтийский район</t>
  </si>
  <si>
    <t>Ленинградский район</t>
  </si>
  <si>
    <t>Московский район</t>
  </si>
  <si>
    <t>Октябрьский район</t>
  </si>
  <si>
    <t>Управление образования</t>
  </si>
  <si>
    <t>Отдел по культуре</t>
  </si>
  <si>
    <t>Мэрия</t>
  </si>
  <si>
    <t>Всего по городу</t>
  </si>
  <si>
    <t>Управление здравоохранения</t>
  </si>
  <si>
    <t>Управление труда и социального 
развития</t>
  </si>
  <si>
    <t>Отдел по делам молодёжи</t>
  </si>
  <si>
    <t>Отдел физкультуры и спорта</t>
  </si>
  <si>
    <t>Родильный дом №4</t>
  </si>
  <si>
    <t>Детская поликлиника №5</t>
  </si>
  <si>
    <t>Городская больница №3</t>
  </si>
  <si>
    <t>Многопрофильная больница</t>
  </si>
  <si>
    <t>Дом сестринского ухода</t>
  </si>
  <si>
    <t>Молочная кухня</t>
  </si>
  <si>
    <t>Поликлиника №7</t>
  </si>
  <si>
    <t>Центр восстановительного лечения 
(ул. Мариупольская в здании д/сада)</t>
  </si>
  <si>
    <t>ИТОГО:</t>
  </si>
  <si>
    <t>Управление труда и социального развития</t>
  </si>
  <si>
    <t>МУ СРЦН "Мост"</t>
  </si>
  <si>
    <t>Получатели бюджетных средств</t>
  </si>
  <si>
    <t>Управление ГО и ЧС</t>
  </si>
  <si>
    <t>Детская городская больница №1</t>
  </si>
  <si>
    <t>Стоматологическая поликлиника №2</t>
  </si>
  <si>
    <t>Детская стоматологическая 
поликлиника</t>
  </si>
  <si>
    <t>разница</t>
  </si>
  <si>
    <t>тепловая энергия</t>
  </si>
  <si>
    <t>МУ КМКДЦ "Золотой осьминог"</t>
  </si>
  <si>
    <t>МУП "ССМ"</t>
  </si>
  <si>
    <t xml:space="preserve">Ленинградский район </t>
  </si>
  <si>
    <t>1. Электриеческая энергия</t>
  </si>
  <si>
    <t>№№
п.п.</t>
  </si>
  <si>
    <t>Наименование юридических
 лиц бюджетной сферы</t>
  </si>
  <si>
    <t>Экономия
(перерасход)
тыс. руб</t>
  </si>
  <si>
    <t>тыс. кВт/ч</t>
  </si>
  <si>
    <t>тыс. руб</t>
  </si>
  <si>
    <t>начисленно</t>
  </si>
  <si>
    <t>оплачено</t>
  </si>
  <si>
    <t>…</t>
  </si>
  <si>
    <t>2. Тепловая энергия</t>
  </si>
  <si>
    <t>3.Водопотребление / водоотведение</t>
  </si>
  <si>
    <t>ИТОГО (общая экономия п.п. 1,2,3.)</t>
  </si>
  <si>
    <t>Обьединение подростковых клубов</t>
  </si>
  <si>
    <t xml:space="preserve"> </t>
  </si>
  <si>
    <t>Больница скорой мед помощи</t>
  </si>
  <si>
    <t>МУ "Эксплуатация здания мэрии"</t>
  </si>
  <si>
    <t>тарифы:</t>
  </si>
  <si>
    <t>ОАО "Янтарьэнерго"</t>
  </si>
  <si>
    <t>МУП "Калининградтеплосеть"</t>
  </si>
  <si>
    <t>тепло</t>
  </si>
  <si>
    <t>МУП "Водоканал"</t>
  </si>
  <si>
    <t>водопотребление</t>
  </si>
  <si>
    <t>водоотведение</t>
  </si>
  <si>
    <t>______________________</t>
  </si>
  <si>
    <t>МДОУ детский сад №2</t>
  </si>
  <si>
    <t>МДОУ детский сад №4</t>
  </si>
  <si>
    <t>МДОУ детский сад №5</t>
  </si>
  <si>
    <t>МДОУ детский сад №6</t>
  </si>
  <si>
    <t>МДОУ детский сад №9</t>
  </si>
  <si>
    <t>МДОУ детский сад №11</t>
  </si>
  <si>
    <t>МДОУ детский сад №12</t>
  </si>
  <si>
    <t>МДОУ детский сад №13</t>
  </si>
  <si>
    <t>МДОУ детский сад №16</t>
  </si>
  <si>
    <t>МДОУ детский сад №18</t>
  </si>
  <si>
    <t>МДОУ детский сад №21</t>
  </si>
  <si>
    <t>МДОУ детский сад №22</t>
  </si>
  <si>
    <t>МДОУ детский сад №24</t>
  </si>
  <si>
    <t>МДОУ детский сад №26</t>
  </si>
  <si>
    <t>МДОУ детский сад №28</t>
  </si>
  <si>
    <t>МДОУ детский сад №35</t>
  </si>
  <si>
    <t>МДОУ детский сад №36</t>
  </si>
  <si>
    <t>МДОУ детский сад №40</t>
  </si>
  <si>
    <t>МДОУ детский сад №42</t>
  </si>
  <si>
    <t>МДОУ детский сад №44</t>
  </si>
  <si>
    <t>МДОУ детский сад №46</t>
  </si>
  <si>
    <t>МДОУ детский сад №49</t>
  </si>
  <si>
    <t>МДОУ детский сад №50</t>
  </si>
  <si>
    <t>МДОУ детский сад №52</t>
  </si>
  <si>
    <t>МДОУ детский сад №61</t>
  </si>
  <si>
    <t>МДОУ детский сад №64</t>
  </si>
  <si>
    <t>МДОУ детский сад №68</t>
  </si>
  <si>
    <t>МДОУ детский сад №71</t>
  </si>
  <si>
    <t>МДОУ детский сад №73</t>
  </si>
  <si>
    <t>МДОУ детский сад №76</t>
  </si>
  <si>
    <t>МДОУ детский сад №77</t>
  </si>
  <si>
    <t>МДОУ детский сад №78</t>
  </si>
  <si>
    <t>МДОУ детский сад №79</t>
  </si>
  <si>
    <t>МДОУ детский сад №87</t>
  </si>
  <si>
    <t>МДОУ детский сад №90</t>
  </si>
  <si>
    <t>МДОУ детский сад №95</t>
  </si>
  <si>
    <t>МДОУ детский сад №100</t>
  </si>
  <si>
    <t>МДОУ детский сад №104</t>
  </si>
  <si>
    <t>МДОУ детский сад №107</t>
  </si>
  <si>
    <t>МДОУ детский сад №115</t>
  </si>
  <si>
    <t>МДОУ детский сад №119</t>
  </si>
  <si>
    <t>МДОУ детский сад №124</t>
  </si>
  <si>
    <t>МДОУ детский сад №130</t>
  </si>
  <si>
    <t>МОУ гимназия №1</t>
  </si>
  <si>
    <t>МОУ лицей №17</t>
  </si>
  <si>
    <t>МОУ лицей №18</t>
  </si>
  <si>
    <t>МОУ лицей №23</t>
  </si>
  <si>
    <t>МОУ гимназия №32</t>
  </si>
  <si>
    <t>МОУ лицей №35</t>
  </si>
  <si>
    <t>МОУ гимназия №40</t>
  </si>
  <si>
    <t>МОУ лицей №49</t>
  </si>
  <si>
    <t>ГМОУ Калининградский морской лицей</t>
  </si>
  <si>
    <t>ГМО школа-интернат-лицей-интернат</t>
  </si>
  <si>
    <t>МОУ детский дом №1</t>
  </si>
  <si>
    <t>МОУ детский дом "Гаврош"</t>
  </si>
  <si>
    <t>МОУ детский дом "Надежда"</t>
  </si>
  <si>
    <t>МОУ детский дом "Родничок"</t>
  </si>
  <si>
    <t>МОУ детский дом "Факел"</t>
  </si>
  <si>
    <t>МОУ детский дом "Янтарик"</t>
  </si>
  <si>
    <t>МОУ ДОД СДЮСШОР №2</t>
  </si>
  <si>
    <t>МОУ ДОД СДЮСШОР №5</t>
  </si>
  <si>
    <t>МОУ ДОД СДЮСШОР №9</t>
  </si>
  <si>
    <t>МОУ ДОД СДЮСШОР №10</t>
  </si>
  <si>
    <t>МОУ ДСОЛ "Им. В. Терешковой"</t>
  </si>
  <si>
    <t>МОУ ЦППРиК (п. Прегольский)</t>
  </si>
  <si>
    <t>МОУ ЦППРиК (ул. Чапаева, 34а)</t>
  </si>
  <si>
    <t>МОУ ДОД ЦТРиГО "Инф-ые технологии"</t>
  </si>
  <si>
    <t>МОУ СОШ №2</t>
  </si>
  <si>
    <t>МОУ СОШ №3</t>
  </si>
  <si>
    <t>МОУ СОШ №4</t>
  </si>
  <si>
    <t>МОУ СОШ №5</t>
  </si>
  <si>
    <t>МОУ СОШ №7</t>
  </si>
  <si>
    <t>МОУ СОШ №8</t>
  </si>
  <si>
    <t>МОУ СОШ №10</t>
  </si>
  <si>
    <t>МОУ СОШ №11</t>
  </si>
  <si>
    <t>МОУ СОШ №12</t>
  </si>
  <si>
    <t>МОУ СОШ №13</t>
  </si>
  <si>
    <t>МОУ СОШ №14</t>
  </si>
  <si>
    <t>МОУ СОШ №16</t>
  </si>
  <si>
    <t>МОУ СОШ №19</t>
  </si>
  <si>
    <t>МОУ СОШ №20</t>
  </si>
  <si>
    <t>МОУ СОШ №21</t>
  </si>
  <si>
    <t>МОУ СОШ №24</t>
  </si>
  <si>
    <t>МОУ СОШ №26</t>
  </si>
  <si>
    <t>МОУ СОШ №28</t>
  </si>
  <si>
    <t>МОУ СОШ №29</t>
  </si>
  <si>
    <t>МОУ СОШ №30</t>
  </si>
  <si>
    <t>МОУ СОШ №31</t>
  </si>
  <si>
    <t>МОУ СОШ №33</t>
  </si>
  <si>
    <t>МОУ СОШ №34</t>
  </si>
  <si>
    <t>МОУ СОШ №36</t>
  </si>
  <si>
    <t>МОУ СОШ №38</t>
  </si>
  <si>
    <t>МОУ СОШ №39</t>
  </si>
  <si>
    <t>МОУ СОШ №41</t>
  </si>
  <si>
    <t>МОУ СОШ №43</t>
  </si>
  <si>
    <t>МОУ СОШ №44</t>
  </si>
  <si>
    <t>МОУ СОШ №45</t>
  </si>
  <si>
    <t>МОУ СОШ №47</t>
  </si>
  <si>
    <t>МОУ СОШ №48</t>
  </si>
  <si>
    <t>МОУ СОШ №50</t>
  </si>
  <si>
    <t>Мед. вытрезвитель №1</t>
  </si>
  <si>
    <t>Спецприёмник УВД</t>
  </si>
  <si>
    <t>МУ "Служба защиты животных"</t>
  </si>
  <si>
    <t xml:space="preserve"> Управление социальной политики</t>
  </si>
  <si>
    <t xml:space="preserve"> ОГУСО "Соц.приют для дет.и подростков"</t>
  </si>
  <si>
    <t xml:space="preserve">ОГУСО Интернатдля престарелых "Берег надежды" </t>
  </si>
  <si>
    <t xml:space="preserve"> МУ "Гуманитарно-благотворительный центр"</t>
  </si>
  <si>
    <t xml:space="preserve"> ОГУСО "Центр срциальной помощи семье и детям</t>
  </si>
  <si>
    <t xml:space="preserve"> ОГУСО"Центр социального обслуживания населения"</t>
  </si>
  <si>
    <t xml:space="preserve"> МУ "Забота"</t>
  </si>
  <si>
    <t xml:space="preserve"> МУ "Кал-ский центр жилищных субсидий"</t>
  </si>
  <si>
    <t xml:space="preserve"> ОГУСО "Центр социально-трудовой реабилитации"</t>
  </si>
  <si>
    <t>Район</t>
  </si>
  <si>
    <t>Окт.</t>
  </si>
  <si>
    <t>Центр.</t>
  </si>
  <si>
    <t>Балт.</t>
  </si>
  <si>
    <t>Упр. обр.</t>
  </si>
  <si>
    <t>Лен.</t>
  </si>
  <si>
    <t>Моск.</t>
  </si>
  <si>
    <t>МОУ ДОД ДЮСШ Восточных единоборств</t>
  </si>
  <si>
    <t xml:space="preserve"> Управление по делам молодежи</t>
  </si>
  <si>
    <t xml:space="preserve"> Управление культуры</t>
  </si>
  <si>
    <t xml:space="preserve"> МУК "Централизованная библиотечная система"</t>
  </si>
  <si>
    <t xml:space="preserve"> МУК "Симфонический оркестр"</t>
  </si>
  <si>
    <t xml:space="preserve"> МУК КТК "Дом искуств"</t>
  </si>
  <si>
    <t xml:space="preserve"> МУК "Зоопарк"</t>
  </si>
  <si>
    <t>МУ Экологический Центр "ЕКАТ- Калининград"</t>
  </si>
  <si>
    <t xml:space="preserve"> Отдел милиции ОМ БППРИАЗ</t>
  </si>
  <si>
    <t>Отдел физической культуры и спорта</t>
  </si>
  <si>
    <t>МОУ ООШ №15</t>
  </si>
  <si>
    <t>МДОУ детский сад №8</t>
  </si>
  <si>
    <t>МДОУ детский сад №14</t>
  </si>
  <si>
    <t>МДОУ детский сад №15</t>
  </si>
  <si>
    <t xml:space="preserve">МДОУ детский сад №20 </t>
  </si>
  <si>
    <t>МДОУ детский сад № 23</t>
  </si>
  <si>
    <t>МДОУ детский сад №27</t>
  </si>
  <si>
    <t>МДОУ детский сад №30</t>
  </si>
  <si>
    <t>МДОУ детский сад №32</t>
  </si>
  <si>
    <t xml:space="preserve">МДОУ детский сад №33 </t>
  </si>
  <si>
    <t>МДОУ детский сад №34</t>
  </si>
  <si>
    <t>МОУ гимназия №22</t>
  </si>
  <si>
    <t>МОУ ООШ №27</t>
  </si>
  <si>
    <t>МОУ НОШ №53</t>
  </si>
  <si>
    <t>МОУ НОШ №55</t>
  </si>
  <si>
    <t>МОУ ВСОШ №2</t>
  </si>
  <si>
    <t>МОУ ВСОШ №3</t>
  </si>
  <si>
    <t>МОУ ВСОШ №6</t>
  </si>
  <si>
    <t>ГМОУ школа-инернат для детей-сирот № 3</t>
  </si>
  <si>
    <t>МОУ межшкольный учебный комбинат Ленин.р-на</t>
  </si>
  <si>
    <t>МОУ межшкольный учебный комбинат Центр.р-на</t>
  </si>
  <si>
    <t>МОУ ДОД Дворец творчества детей и молодежи</t>
  </si>
  <si>
    <t>МОУ ДОД городская станция юных техников</t>
  </si>
  <si>
    <t>МОУ ДОД Дворец спорта для детей и юношества "Юность"</t>
  </si>
  <si>
    <t xml:space="preserve">МОУ ДОД СДЮСШ спортивных единоборств </t>
  </si>
  <si>
    <t>МОУ ДСОЛ "Юность" (г. Светлогорск)</t>
  </si>
  <si>
    <t xml:space="preserve">МДОУ детский сад №17 </t>
  </si>
  <si>
    <t>1.</t>
  </si>
  <si>
    <t>2.</t>
  </si>
  <si>
    <t>3.</t>
  </si>
  <si>
    <r>
      <t>тыс.м</t>
    </r>
    <r>
      <rPr>
        <b/>
        <vertAlign val="superscript"/>
        <sz val="10"/>
        <rFont val="Times New Roman"/>
        <family val="1"/>
      </rPr>
      <t>3</t>
    </r>
  </si>
  <si>
    <r>
      <t xml:space="preserve"> Распорядители бюджетных средств
</t>
    </r>
    <r>
      <rPr>
        <b/>
        <u val="single"/>
        <sz val="12"/>
        <rFont val="Times New Roman"/>
        <family val="1"/>
      </rPr>
      <t>Управление образования</t>
    </r>
    <r>
      <rPr>
        <b/>
        <u val="single"/>
        <sz val="14"/>
        <rFont val="Times New Roman"/>
        <family val="1"/>
      </rPr>
      <t xml:space="preserve">
</t>
    </r>
  </si>
  <si>
    <t xml:space="preserve">Женская консультация </t>
  </si>
  <si>
    <t>МОУ ДОД СДЮСШОР по силовым видам спорта</t>
  </si>
  <si>
    <t>МУС "Центр "Здоровье"</t>
  </si>
  <si>
    <t>МДОУ детский сад №54</t>
  </si>
  <si>
    <t>МДОУ детский сад №55</t>
  </si>
  <si>
    <t>МОУ ДОД ДЮЦ "На Молодежной"</t>
  </si>
  <si>
    <t>МОУ ДОД ДЮЦ "Московский"</t>
  </si>
  <si>
    <t>МОУ ДОД ДДТ "Янтарь"</t>
  </si>
  <si>
    <t>МОУ ДОД ДЮЦ    "на Комсомольской"</t>
  </si>
  <si>
    <t>МОУ ДОД ДДТ "Родник"</t>
  </si>
  <si>
    <t>МОУ ДОД ДЮСШ №13 по кик-боксингу</t>
  </si>
  <si>
    <t>МОУ ДОД СДЮСШОР №7</t>
  </si>
  <si>
    <r>
      <t xml:space="preserve">СВОДНАЯ ТАБЛИЦА
</t>
    </r>
    <r>
      <rPr>
        <sz val="12"/>
        <rFont val="Times New Roman"/>
        <family val="1"/>
      </rPr>
      <t>Лимита на электрическую и тепловую энергию, водоснабжение и водоотведение
в натуральном и стоимостном выражении
на 2008 год</t>
    </r>
  </si>
  <si>
    <r>
      <t>Информация</t>
    </r>
    <r>
      <rPr>
        <sz val="12"/>
        <rFont val="Times New Roman"/>
        <family val="1"/>
      </rPr>
      <t xml:space="preserve">
об использовании и экономии  топливно-энергетических ресурсов за …… кварталы 2008 года</t>
    </r>
  </si>
  <si>
    <t>Установленный лимит 
за 2008 г.</t>
  </si>
  <si>
    <t>Фактический уровень рассходов
за кварталы 2008 г.</t>
  </si>
  <si>
    <t>МУ ЦОПМИ "Огонек"</t>
  </si>
  <si>
    <t>МУ"ОПК" Балтийского района</t>
  </si>
  <si>
    <t xml:space="preserve">МУ "ОПК" Ленинградского района </t>
  </si>
  <si>
    <t>МУ "ОПК" Московского района</t>
  </si>
  <si>
    <t>МУ "ОПК" Октябрьского района</t>
  </si>
  <si>
    <t>МУ "ОПК" Центрального района</t>
  </si>
  <si>
    <t>МУК Музей "Фридландские ворота"</t>
  </si>
  <si>
    <t>МУП ПКиО "Балтийский"</t>
  </si>
  <si>
    <t>МУК ДК  "Машиностроитель"</t>
  </si>
  <si>
    <t>Администрация Балтийчкого района</t>
  </si>
  <si>
    <t>МУ Служба заказчика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</si>
  <si>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</si>
  <si>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</si>
  <si>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</si>
  <si>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</si>
  <si>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Главные распорядители бюджетных средств
</t>
  </si>
  <si>
    <t>4,26р</t>
  </si>
  <si>
    <t>2,63р</t>
  </si>
  <si>
    <t>МОУ ДОД "Детская художественная школа"</t>
  </si>
  <si>
    <t>МОУ ДОД "ДМШ им. Р.М. Глиэра"</t>
  </si>
  <si>
    <t>МОУ ДОД" ДМШ  им. Глинки М.И."</t>
  </si>
  <si>
    <t>МОУ ДОД " ДМШ им.Э.Т.А. Гофмана"</t>
  </si>
  <si>
    <t>МОУ ДОД "ДМШ пос. Прибрежный"</t>
  </si>
  <si>
    <t>МОУ ДОД  "ДШИ Ленинградского района"</t>
  </si>
  <si>
    <t>МОУ ДОД "ДМШ им. Д.Д.Шостаковича"</t>
  </si>
  <si>
    <t>МОУ ДОД "ДШИ им. Чайковского П.И."</t>
  </si>
  <si>
    <t>МОУ ДОД "ДШИ "Гармония"</t>
  </si>
  <si>
    <t>Станция скорой медицинской помощи</t>
  </si>
  <si>
    <t>МДОУ ЦРР детский сад №7</t>
  </si>
  <si>
    <t>МДОУ ЦРР детский сад №19</t>
  </si>
  <si>
    <t>МДОУ ЦРР детский сад №31</t>
  </si>
  <si>
    <t>МДОУ ЦРР детский сад №43</t>
  </si>
  <si>
    <t>МДОУ ЦРР детский сад №47</t>
  </si>
  <si>
    <t>МДОУ ЦРР детский сад №53</t>
  </si>
  <si>
    <t>МДОУ ЦРР детский сад №70</t>
  </si>
  <si>
    <t>МДОУ ЦРР детский сад №83</t>
  </si>
  <si>
    <t>МДОУ ЦРРдетский сад №86</t>
  </si>
  <si>
    <t>МДОУ ЦРР детский сад №94</t>
  </si>
  <si>
    <t>МДОУ ЦРР детский сад №98</t>
  </si>
  <si>
    <t>МДОУ ЦРР детский сад №99</t>
  </si>
  <si>
    <t>МДОУ ЦРР детский сад №101</t>
  </si>
  <si>
    <t>МДОУ ЦРР детский сад №102</t>
  </si>
  <si>
    <t>МДОУ ЦРР детский сад №105</t>
  </si>
  <si>
    <t>МДОУ ЦРР детский сад №110</t>
  </si>
  <si>
    <t>МДОУ ЦРР детский сад №111</t>
  </si>
  <si>
    <t>МДОУ ЦРР детский сад №116</t>
  </si>
  <si>
    <t>МДОУ ЦРР детский сад №121</t>
  </si>
  <si>
    <t>МДОУ ЦРР детский сад №122</t>
  </si>
  <si>
    <t>МДОУ ЦРР детский сад №113</t>
  </si>
  <si>
    <t>МДОУ ЦРР детский сад №114</t>
  </si>
  <si>
    <t>МДОУ ЦРР детский сад №127</t>
  </si>
  <si>
    <t>МДОУ ЦРР детский сад №128</t>
  </si>
  <si>
    <t>МДОУ ЦРР детский сад №131</t>
  </si>
  <si>
    <t>МДОУ ЦРР детский сад №133</t>
  </si>
  <si>
    <t>МДОУ ЦРР детский сад №134</t>
  </si>
  <si>
    <t>МДОУ ЦРР детский сад №136</t>
  </si>
  <si>
    <t>МОУ СОШ №6 с УИП</t>
  </si>
  <si>
    <t>МОУ СОШ №25 с УИП</t>
  </si>
  <si>
    <t>МОУ СОШ №46 с УИП</t>
  </si>
  <si>
    <t>МОУ ДОД ДООЛ "Чайка"</t>
  </si>
  <si>
    <t>МОУ ДОД ДООЛ  "Олимп"</t>
  </si>
  <si>
    <t>МОУ ДООЛ "Бригантина"</t>
  </si>
  <si>
    <t>МОУ ДОД  ДООЛ им. А.Гайдара</t>
  </si>
  <si>
    <t>ИТОГО</t>
  </si>
  <si>
    <t>ИТОГО ПО ОТДЕЛАМ</t>
  </si>
  <si>
    <t>МУ "Служба заказчика Балтийского района"</t>
  </si>
  <si>
    <t>МОУ ДО "ДЮСШ по водным видам спорта"</t>
  </si>
  <si>
    <t>ГОБ ДПС ГИБДД</t>
  </si>
  <si>
    <t>МОУ ДОД по водным видам спорта "Морская школа"</t>
  </si>
  <si>
    <t>ОМО Управление образования мэрии (ул.Чайковск.)</t>
  </si>
  <si>
    <t>МДОУ детский сад №51</t>
  </si>
  <si>
    <t xml:space="preserve">МОУ СОШ №9 </t>
  </si>
  <si>
    <t>МОУ ДОД СДЮСШОР №4</t>
  </si>
  <si>
    <t>Приложение 4
к постановлению администрации  городского округа "Город Калининград"
от "___"___________ 2008 г №______</t>
  </si>
  <si>
    <t>Приложение 3
к постановлению администрации  городского округа "Город Калининград"
от "___" _________ 2008 г № ____</t>
  </si>
  <si>
    <t>Приложение 2
к постановлению  администрации  городского округа "Город Калининград" 
от "----" -------------2008 г.</t>
  </si>
  <si>
    <t>Приложение 1
к постановлению администрации  городского округа "Город  Калининград"
от "___" _________ 2008 г № 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</si>
</sst>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[$-FC19]d\ mmmm\ yyyy\ &quot;г.&quot;"/>
    <numFmt numFmtId="175" formatCode="0.00,\р\у\б"/>
    <numFmt numFmtId="176" formatCode="#,##0.00&quot;р.&quot;"/>
    <numFmt numFmtId="177" formatCode="#,##0.000&quot;р.&quot;"/>
    <numFmt numFmtId="178" formatCode="#,##0.0000&quot;р.&quot;"/>
    <numFmt numFmtId="179" formatCode="#,##0.00000&quot;р.&quot;"/>
    <numFmt numFmtId="180" formatCode="#,##0.0&quot;р.&quot;"/>
    <numFmt numFmtId="181" formatCode="_-* #,##0.000&quot;р.&quot;_-;\-* #,##0.000&quot;р.&quot;_-;_-* &quot;-&quot;??&quot;р.&quot;_-;_-@_-"/>
    <numFmt numFmtId="182" formatCode="_-* #,##0.0&quot;р.&quot;_-;\-* #,##0.0&quot;р.&quot;_-;_-* &quot;-&quot;??&quot;р.&quot;_-;_-@_-"/>
    <numFmt numFmtId="183" formatCode="_-* #,##0&quot;р.&quot;_-;\-* #,##0&quot;р.&quot;_-;_-* &quot;-&quot;??&quot;р.&quot;_-;_-@_-"/>
    <numFmt numFmtId="184" formatCode="_-* #,##0.0_р_._-;\-* #,##0.0_р_._-;_-* &quot;-&quot;?_р_._-;_-@_-"/>
    <numFmt numFmtId="185" formatCode="_-* #,##0.000_р_._-;\-* #,##0.000_р_._-;_-* &quot;-&quot;???_р_._-;_-@_-"/>
    <numFmt numFmtId="186" formatCode="_-* #,##0.0000&quot;р.&quot;_-;\-* #,##0.0000&quot;р.&quot;_-;_-* &quot;-&quot;??&quot;р.&quot;_-;_-@_-"/>
  </numFmts>
  <fonts count="18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8" fontId="0" fillId="0" borderId="0" xfId="0" applyNumberFormat="1" applyAlignment="1">
      <alignment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2" fontId="0" fillId="0" borderId="8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18" applyFont="1" applyBorder="1">
      <alignment/>
      <protection/>
    </xf>
    <xf numFmtId="168" fontId="0" fillId="0" borderId="0" xfId="0" applyNumberFormat="1" applyBorder="1" applyAlignment="1">
      <alignment horizontal="center" vertical="center"/>
    </xf>
    <xf numFmtId="0" fontId="1" fillId="0" borderId="0" xfId="18" applyFont="1" applyFill="1" applyBorder="1">
      <alignment/>
      <protection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18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18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18" applyFont="1" applyBorder="1">
      <alignment/>
      <protection/>
    </xf>
    <xf numFmtId="0" fontId="8" fillId="0" borderId="1" xfId="18" applyFont="1" applyBorder="1" applyAlignment="1">
      <alignment horizontal="center"/>
      <protection/>
    </xf>
    <xf numFmtId="168" fontId="8" fillId="0" borderId="1" xfId="18" applyNumberFormat="1" applyFont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18" applyFont="1" applyFill="1" applyBorder="1">
      <alignment/>
      <protection/>
    </xf>
    <xf numFmtId="0" fontId="8" fillId="0" borderId="1" xfId="18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68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8" applyFont="1" applyBorder="1">
      <alignment/>
      <protection/>
    </xf>
    <xf numFmtId="1" fontId="8" fillId="0" borderId="0" xfId="18" applyNumberFormat="1" applyFont="1" applyBorder="1" applyAlignment="1">
      <alignment horizontal="center" vertical="center"/>
      <protection/>
    </xf>
    <xf numFmtId="168" fontId="8" fillId="0" borderId="0" xfId="18" applyNumberFormat="1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2" fontId="8" fillId="0" borderId="0" xfId="18" applyNumberFormat="1" applyFont="1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0" fontId="8" fillId="0" borderId="1" xfId="18" applyFont="1" applyBorder="1" applyAlignment="1">
      <alignment horizontal="center" vertical="center"/>
      <protection/>
    </xf>
    <xf numFmtId="0" fontId="8" fillId="0" borderId="1" xfId="18" applyFont="1" applyFill="1" applyBorder="1" applyAlignment="1">
      <alignment wrapText="1"/>
      <protection/>
    </xf>
    <xf numFmtId="0" fontId="8" fillId="0" borderId="1" xfId="0" applyFont="1" applyBorder="1" applyAlignment="1">
      <alignment horizontal="left"/>
    </xf>
    <xf numFmtId="182" fontId="8" fillId="0" borderId="0" xfId="0" applyNumberFormat="1" applyFont="1" applyAlignment="1">
      <alignment/>
    </xf>
    <xf numFmtId="2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8" fillId="0" borderId="1" xfId="18" applyFont="1" applyBorder="1" applyAlignment="1">
      <alignment horizontal="left"/>
      <protection/>
    </xf>
    <xf numFmtId="0" fontId="8" fillId="0" borderId="1" xfId="0" applyFont="1" applyFill="1" applyBorder="1" applyAlignment="1">
      <alignment horizontal="left"/>
    </xf>
    <xf numFmtId="0" fontId="8" fillId="0" borderId="1" xfId="18" applyFont="1" applyFill="1" applyBorder="1" applyAlignment="1">
      <alignment horizontal="left"/>
      <protection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8" fontId="8" fillId="0" borderId="0" xfId="0" applyNumberFormat="1" applyFont="1" applyBorder="1" applyAlignment="1">
      <alignment horizontal="center"/>
    </xf>
    <xf numFmtId="0" fontId="8" fillId="0" borderId="1" xfId="18" applyFont="1" applyBorder="1" applyAlignment="1">
      <alignment horizontal="left" vertical="center"/>
      <protection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82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right"/>
    </xf>
    <xf numFmtId="1" fontId="1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 applyAlignment="1">
      <alignment horizontal="center" vertical="center"/>
    </xf>
    <xf numFmtId="2" fontId="8" fillId="0" borderId="1" xfId="18" applyNumberFormat="1" applyFont="1" applyBorder="1" applyAlignment="1">
      <alignment horizontal="center" vertical="center"/>
      <protection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9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1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wrapText="1"/>
      <protection/>
    </xf>
    <xf numFmtId="0" fontId="11" fillId="0" borderId="1" xfId="18" applyFont="1" applyBorder="1" applyAlignment="1">
      <alignment horizontal="center"/>
      <protection/>
    </xf>
    <xf numFmtId="0" fontId="9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wrapText="1"/>
      <protection/>
    </xf>
    <xf numFmtId="0" fontId="12" fillId="0" borderId="9" xfId="18" applyFont="1" applyBorder="1" applyAlignment="1">
      <alignment horizontal="center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13" xfId="18" applyFont="1" applyBorder="1" applyAlignment="1">
      <alignment horizontal="center" vertical="center" wrapText="1"/>
      <protection/>
    </xf>
    <xf numFmtId="0" fontId="12" fillId="0" borderId="14" xfId="18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 wrapText="1" indent="9"/>
    </xf>
    <xf numFmtId="0" fontId="17" fillId="0" borderId="1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zoomScaleSheetLayoutView="75" workbookViewId="0" topLeftCell="A1">
      <selection activeCell="F4" sqref="A3:J27"/>
    </sheetView>
  </sheetViews>
  <sheetFormatPr defaultColWidth="9.00390625" defaultRowHeight="12.75"/>
  <cols>
    <col min="1" max="1" width="4.875" style="0" customWidth="1"/>
    <col min="2" max="2" width="41.125" style="0" customWidth="1"/>
    <col min="3" max="3" width="12.00390625" style="0" customWidth="1"/>
    <col min="4" max="4" width="9.375" style="0" customWidth="1"/>
    <col min="5" max="5" width="10.875" style="0" customWidth="1"/>
    <col min="6" max="6" width="11.25390625" style="0" customWidth="1"/>
    <col min="7" max="7" width="10.25390625" style="0" customWidth="1"/>
    <col min="8" max="8" width="10.625" style="0" customWidth="1"/>
    <col min="9" max="9" width="12.00390625" style="0" customWidth="1"/>
    <col min="10" max="10" width="12.75390625" style="0" customWidth="1"/>
  </cols>
  <sheetData>
    <row r="3" spans="1:10" ht="12.75">
      <c r="A3" s="48"/>
      <c r="B3" s="48"/>
      <c r="C3" s="48"/>
      <c r="D3" s="48"/>
      <c r="E3" s="48"/>
      <c r="F3" s="48"/>
      <c r="G3" s="138" t="s">
        <v>335</v>
      </c>
      <c r="H3" s="138"/>
      <c r="I3" s="138"/>
      <c r="J3" s="48"/>
    </row>
    <row r="4" spans="1:10" ht="12.75">
      <c r="A4" s="48"/>
      <c r="B4" s="48"/>
      <c r="C4" s="48"/>
      <c r="D4" s="48"/>
      <c r="E4" s="48"/>
      <c r="F4" s="48"/>
      <c r="G4" s="138"/>
      <c r="H4" s="138"/>
      <c r="I4" s="138"/>
      <c r="J4" s="48"/>
    </row>
    <row r="5" spans="1:10" ht="12.75" customHeight="1">
      <c r="A5" s="48"/>
      <c r="B5" s="48"/>
      <c r="C5" s="48"/>
      <c r="D5" s="48"/>
      <c r="E5" s="48"/>
      <c r="F5" s="48"/>
      <c r="G5" s="138"/>
      <c r="H5" s="138"/>
      <c r="I5" s="138"/>
      <c r="J5" s="48"/>
    </row>
    <row r="6" spans="1:10" ht="12.75">
      <c r="A6" s="48"/>
      <c r="B6" s="48"/>
      <c r="C6" s="48"/>
      <c r="D6" s="48"/>
      <c r="E6" s="48"/>
      <c r="F6" s="48"/>
      <c r="G6" s="138"/>
      <c r="H6" s="138"/>
      <c r="I6" s="138"/>
      <c r="J6" s="48"/>
    </row>
    <row r="7" spans="1:10" ht="12.75">
      <c r="A7" s="48"/>
      <c r="B7" s="48"/>
      <c r="C7" s="48"/>
      <c r="D7" s="48"/>
      <c r="E7" s="48"/>
      <c r="F7" s="48"/>
      <c r="G7" s="138"/>
      <c r="H7" s="138"/>
      <c r="I7" s="138"/>
      <c r="J7" s="48"/>
    </row>
    <row r="8" spans="1:10" ht="12.75">
      <c r="A8" s="48"/>
      <c r="B8" s="48"/>
      <c r="C8" s="48"/>
      <c r="D8" s="48"/>
      <c r="E8" s="48"/>
      <c r="F8" s="48"/>
      <c r="G8" s="138"/>
      <c r="H8" s="138"/>
      <c r="I8" s="138"/>
      <c r="J8" s="48"/>
    </row>
    <row r="9" spans="1:10" ht="12.75">
      <c r="A9" s="48"/>
      <c r="B9" s="48"/>
      <c r="C9" s="48"/>
      <c r="D9" s="48"/>
      <c r="E9" s="48"/>
      <c r="F9" s="48"/>
      <c r="G9" s="47"/>
      <c r="H9" s="47"/>
      <c r="I9" s="47"/>
      <c r="J9" s="48"/>
    </row>
    <row r="10" spans="1:10" ht="28.5" customHeight="1">
      <c r="A10" s="142" t="s">
        <v>0</v>
      </c>
      <c r="B10" s="142" t="s">
        <v>1</v>
      </c>
      <c r="C10" s="139" t="s">
        <v>2</v>
      </c>
      <c r="D10" s="139"/>
      <c r="E10" s="143" t="s">
        <v>4</v>
      </c>
      <c r="F10" s="143"/>
      <c r="G10" s="139" t="s">
        <v>7</v>
      </c>
      <c r="H10" s="139"/>
      <c r="I10" s="139" t="s">
        <v>8</v>
      </c>
      <c r="J10" s="139"/>
    </row>
    <row r="11" spans="1:10" ht="38.25">
      <c r="A11" s="142"/>
      <c r="B11" s="142"/>
      <c r="C11" s="45" t="s">
        <v>3</v>
      </c>
      <c r="D11" s="49" t="s">
        <v>5</v>
      </c>
      <c r="E11" s="45" t="s">
        <v>6</v>
      </c>
      <c r="F11" s="49" t="s">
        <v>5</v>
      </c>
      <c r="G11" s="45" t="s">
        <v>241</v>
      </c>
      <c r="H11" s="49" t="s">
        <v>5</v>
      </c>
      <c r="I11" s="45" t="s">
        <v>241</v>
      </c>
      <c r="J11" s="49" t="s">
        <v>5</v>
      </c>
    </row>
    <row r="12" spans="1:10" ht="12.7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</row>
    <row r="13" spans="1:10" ht="12.75">
      <c r="A13" s="140" t="s">
        <v>274</v>
      </c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79">
        <v>1</v>
      </c>
      <c r="B18" s="51" t="s">
        <v>268</v>
      </c>
      <c r="C18" s="53">
        <v>61.1</v>
      </c>
      <c r="D18" s="64">
        <f aca="true" t="shared" si="0" ref="D18:D23">C18*2.63</f>
        <v>160.69299999999998</v>
      </c>
      <c r="E18" s="68">
        <v>148.9</v>
      </c>
      <c r="F18" s="121">
        <f aca="true" t="shared" si="1" ref="F18:F23">E18*1100.94/1000</f>
        <v>163.929966</v>
      </c>
      <c r="G18" s="64">
        <v>0.6</v>
      </c>
      <c r="H18" s="121">
        <f aca="true" t="shared" si="2" ref="H18:H23">G18*9.83</f>
        <v>5.898</v>
      </c>
      <c r="I18" s="64">
        <v>0.6</v>
      </c>
      <c r="J18" s="121">
        <f aca="true" t="shared" si="3" ref="J18:J23">I18*4.26</f>
        <v>2.5559999999999996</v>
      </c>
    </row>
    <row r="19" spans="1:10" ht="12.75">
      <c r="A19" s="79">
        <v>2</v>
      </c>
      <c r="B19" s="51" t="s">
        <v>269</v>
      </c>
      <c r="C19" s="63">
        <v>2.5</v>
      </c>
      <c r="D19" s="64">
        <f t="shared" si="0"/>
        <v>6.574999999999999</v>
      </c>
      <c r="E19" s="68">
        <v>8</v>
      </c>
      <c r="F19" s="121">
        <f t="shared" si="1"/>
        <v>8.80752</v>
      </c>
      <c r="G19" s="64">
        <v>0.036</v>
      </c>
      <c r="H19" s="121">
        <f t="shared" si="2"/>
        <v>0.35388</v>
      </c>
      <c r="I19" s="64">
        <v>0.036</v>
      </c>
      <c r="J19" s="121">
        <f t="shared" si="3"/>
        <v>0.15335999999999997</v>
      </c>
    </row>
    <row r="20" spans="1:10" ht="12.75">
      <c r="A20" s="63">
        <v>3</v>
      </c>
      <c r="B20" s="51" t="s">
        <v>270</v>
      </c>
      <c r="C20" s="53">
        <v>46</v>
      </c>
      <c r="D20" s="64">
        <f t="shared" si="0"/>
        <v>120.97999999999999</v>
      </c>
      <c r="E20" s="63">
        <v>587.7</v>
      </c>
      <c r="F20" s="121">
        <f t="shared" si="1"/>
        <v>647.0224380000001</v>
      </c>
      <c r="G20" s="63">
        <v>2.478</v>
      </c>
      <c r="H20" s="121">
        <f t="shared" si="2"/>
        <v>24.35874</v>
      </c>
      <c r="I20" s="64">
        <v>2.5</v>
      </c>
      <c r="J20" s="121">
        <f t="shared" si="3"/>
        <v>10.649999999999999</v>
      </c>
    </row>
    <row r="21" spans="1:10" ht="12.75">
      <c r="A21" s="57">
        <v>4</v>
      </c>
      <c r="B21" s="51" t="s">
        <v>271</v>
      </c>
      <c r="C21" s="63">
        <v>86.2</v>
      </c>
      <c r="D21" s="64">
        <f t="shared" si="0"/>
        <v>226.706</v>
      </c>
      <c r="E21" s="63">
        <v>295.6</v>
      </c>
      <c r="F21" s="121">
        <f t="shared" si="1"/>
        <v>325.43786400000005</v>
      </c>
      <c r="G21" s="64">
        <v>1</v>
      </c>
      <c r="H21" s="121">
        <f t="shared" si="2"/>
        <v>9.83</v>
      </c>
      <c r="I21" s="64">
        <v>1</v>
      </c>
      <c r="J21" s="121">
        <f t="shared" si="3"/>
        <v>4.26</v>
      </c>
    </row>
    <row r="22" spans="1:10" ht="12.75">
      <c r="A22" s="63">
        <v>5</v>
      </c>
      <c r="B22" s="51" t="s">
        <v>272</v>
      </c>
      <c r="C22" s="68">
        <v>46</v>
      </c>
      <c r="D22" s="64">
        <f t="shared" si="0"/>
        <v>120.97999999999999</v>
      </c>
      <c r="E22" s="63">
        <v>240</v>
      </c>
      <c r="F22" s="121">
        <f t="shared" si="1"/>
        <v>264.22560000000004</v>
      </c>
      <c r="G22" s="64">
        <v>0.3</v>
      </c>
      <c r="H22" s="121">
        <f t="shared" si="2"/>
        <v>2.949</v>
      </c>
      <c r="I22" s="64">
        <v>0.3</v>
      </c>
      <c r="J22" s="121">
        <f t="shared" si="3"/>
        <v>1.2779999999999998</v>
      </c>
    </row>
    <row r="23" spans="1:10" ht="15.75" customHeight="1">
      <c r="A23" s="57">
        <v>6</v>
      </c>
      <c r="B23" s="51" t="s">
        <v>273</v>
      </c>
      <c r="C23" s="68">
        <v>71</v>
      </c>
      <c r="D23" s="64">
        <f t="shared" si="0"/>
        <v>186.73</v>
      </c>
      <c r="E23" s="68">
        <v>340</v>
      </c>
      <c r="F23" s="121">
        <f t="shared" si="1"/>
        <v>374.31960000000004</v>
      </c>
      <c r="G23" s="64">
        <v>2.7</v>
      </c>
      <c r="H23" s="121">
        <f t="shared" si="2"/>
        <v>26.541</v>
      </c>
      <c r="I23" s="64">
        <v>2.7</v>
      </c>
      <c r="J23" s="121">
        <f t="shared" si="3"/>
        <v>11.502</v>
      </c>
    </row>
    <row r="24" spans="1:10" ht="18" customHeight="1">
      <c r="A24" s="57"/>
      <c r="B24" s="111" t="s">
        <v>45</v>
      </c>
      <c r="C24" s="112">
        <f aca="true" t="shared" si="4" ref="C24:J24">SUM(C18:C23)</f>
        <v>312.8</v>
      </c>
      <c r="D24" s="122">
        <f t="shared" si="4"/>
        <v>822.664</v>
      </c>
      <c r="E24" s="112">
        <f t="shared" si="4"/>
        <v>1620.2</v>
      </c>
      <c r="F24" s="122">
        <f t="shared" si="4"/>
        <v>1783.7429880000002</v>
      </c>
      <c r="G24" s="67">
        <f t="shared" si="4"/>
        <v>7.114000000000001</v>
      </c>
      <c r="H24" s="122">
        <f t="shared" si="4"/>
        <v>69.93062</v>
      </c>
      <c r="I24" s="67">
        <f t="shared" si="4"/>
        <v>7.136</v>
      </c>
      <c r="J24" s="122">
        <f t="shared" si="4"/>
        <v>30.39936</v>
      </c>
    </row>
    <row r="25" spans="1:10" ht="12.7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75">
      <c r="A26" s="48"/>
      <c r="B26" s="48"/>
      <c r="C26" s="137" t="s">
        <v>81</v>
      </c>
      <c r="D26" s="137"/>
      <c r="E26" s="137"/>
      <c r="F26" s="137"/>
      <c r="G26" s="137"/>
      <c r="H26" s="48"/>
      <c r="I26" s="48"/>
      <c r="J26" s="48"/>
    </row>
    <row r="27" spans="1:10" ht="12.75">
      <c r="A27" s="48"/>
      <c r="B27" s="48"/>
      <c r="C27" s="137"/>
      <c r="D27" s="137"/>
      <c r="E27" s="137"/>
      <c r="F27" s="137"/>
      <c r="G27" s="137"/>
      <c r="H27" s="48"/>
      <c r="I27" s="48"/>
      <c r="J27" s="48"/>
    </row>
    <row r="28" spans="1:10" ht="12.75">
      <c r="A28" s="48"/>
      <c r="B28" s="48" t="s">
        <v>74</v>
      </c>
      <c r="C28" s="48"/>
      <c r="D28" s="48"/>
      <c r="E28" s="48"/>
      <c r="F28" s="48"/>
      <c r="G28" s="48"/>
      <c r="H28" s="48"/>
      <c r="I28" s="48"/>
      <c r="J28" s="48"/>
    </row>
    <row r="29" spans="1:10" ht="12.75">
      <c r="A29" s="48" t="s">
        <v>238</v>
      </c>
      <c r="B29" s="48" t="s">
        <v>75</v>
      </c>
      <c r="C29" s="104" t="s">
        <v>276</v>
      </c>
      <c r="D29" s="48"/>
      <c r="E29" s="48"/>
      <c r="F29" s="48"/>
      <c r="G29" s="48"/>
      <c r="H29" s="48"/>
      <c r="I29" s="48"/>
      <c r="J29" s="48"/>
    </row>
    <row r="30" spans="1:10" ht="12.75">
      <c r="A30" s="48" t="s">
        <v>239</v>
      </c>
      <c r="B30" s="48" t="s">
        <v>76</v>
      </c>
      <c r="C30" s="107"/>
      <c r="D30" s="48"/>
      <c r="E30" s="48"/>
      <c r="F30" s="48"/>
      <c r="G30" s="48"/>
      <c r="H30" s="48"/>
      <c r="I30" s="48"/>
      <c r="J30" s="48"/>
    </row>
    <row r="31" spans="1:10" ht="12.75">
      <c r="A31" s="48"/>
      <c r="B31" s="48" t="s">
        <v>77</v>
      </c>
      <c r="C31" s="108">
        <v>1100.94</v>
      </c>
      <c r="D31" s="48"/>
      <c r="E31" s="48"/>
      <c r="F31" s="48"/>
      <c r="G31" s="48"/>
      <c r="H31" s="48"/>
      <c r="I31" s="48"/>
      <c r="J31" s="48"/>
    </row>
    <row r="32" spans="1:10" ht="12.75">
      <c r="A32" s="48" t="s">
        <v>240</v>
      </c>
      <c r="B32" s="48" t="s">
        <v>78</v>
      </c>
      <c r="C32" s="104"/>
      <c r="D32" s="48"/>
      <c r="E32" s="48"/>
      <c r="F32" s="48"/>
      <c r="G32" s="48"/>
      <c r="H32" s="48"/>
      <c r="I32" s="48"/>
      <c r="J32" s="48"/>
    </row>
    <row r="33" spans="1:10" ht="12.75">
      <c r="A33" s="48"/>
      <c r="B33" s="48" t="s">
        <v>79</v>
      </c>
      <c r="C33" s="109">
        <v>9.83</v>
      </c>
      <c r="D33" s="48"/>
      <c r="E33" s="48"/>
      <c r="F33" s="48"/>
      <c r="G33" s="48"/>
      <c r="H33" s="48"/>
      <c r="I33" s="48"/>
      <c r="J33" s="48"/>
    </row>
    <row r="34" spans="1:10" ht="12.75">
      <c r="A34" s="48"/>
      <c r="B34" s="48" t="s">
        <v>80</v>
      </c>
      <c r="C34" s="104" t="s">
        <v>275</v>
      </c>
      <c r="D34" s="48"/>
      <c r="E34" s="48"/>
      <c r="F34" s="48"/>
      <c r="G34" s="48"/>
      <c r="H34" s="48"/>
      <c r="I34" s="48"/>
      <c r="J34" s="48"/>
    </row>
    <row r="35" spans="1:10" ht="12.7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2.75">
      <c r="A36" s="48"/>
      <c r="B36" s="48"/>
      <c r="C36" s="82"/>
      <c r="D36" s="48"/>
      <c r="E36" s="48"/>
      <c r="F36" s="48"/>
      <c r="G36" s="48"/>
      <c r="H36" s="48"/>
      <c r="I36" s="48"/>
      <c r="J36" s="48"/>
    </row>
    <row r="37" ht="12.75">
      <c r="C37" s="29"/>
    </row>
    <row r="38" ht="12.75">
      <c r="C38" s="27"/>
    </row>
    <row r="40" ht="12.75">
      <c r="C40" s="27"/>
    </row>
    <row r="41" ht="12.75">
      <c r="C41" s="29"/>
    </row>
    <row r="42" ht="12.75">
      <c r="C42" s="29"/>
    </row>
    <row r="44" ht="12.75">
      <c r="C44" s="27"/>
    </row>
    <row r="45" ht="12.75">
      <c r="C45" s="29"/>
    </row>
    <row r="46" ht="12.75">
      <c r="C46" s="29"/>
    </row>
  </sheetData>
  <mergeCells count="9">
    <mergeCell ref="C26:G27"/>
    <mergeCell ref="G3:I8"/>
    <mergeCell ref="G10:H10"/>
    <mergeCell ref="I10:J10"/>
    <mergeCell ref="A13:J17"/>
    <mergeCell ref="A10:A11"/>
    <mergeCell ref="B10:B11"/>
    <mergeCell ref="C10:D10"/>
    <mergeCell ref="E10:F10"/>
  </mergeCells>
  <printOptions/>
  <pageMargins left="0.77" right="0.2755905511811024" top="0.2755905511811024" bottom="0.21" header="0.31496062992125984" footer="0.25"/>
  <pageSetup fitToHeight="1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A269">
      <selection activeCell="G2" sqref="A2:L306"/>
    </sheetView>
  </sheetViews>
  <sheetFormatPr defaultColWidth="9.00390625" defaultRowHeight="12.75"/>
  <cols>
    <col min="1" max="1" width="4.75390625" style="0" customWidth="1"/>
    <col min="2" max="2" width="44.75390625" style="0" customWidth="1"/>
    <col min="3" max="3" width="9.75390625" style="0" hidden="1" customWidth="1"/>
    <col min="4" max="4" width="12.125" style="0" customWidth="1"/>
    <col min="5" max="5" width="12.25390625" style="0" customWidth="1"/>
    <col min="6" max="6" width="10.75390625" style="0" customWidth="1"/>
    <col min="7" max="10" width="9.75390625" style="0" customWidth="1"/>
    <col min="11" max="11" width="10.00390625" style="0" customWidth="1"/>
  </cols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1" ht="12.75" customHeight="1">
      <c r="A2" s="46"/>
      <c r="B2" s="46"/>
      <c r="C2" s="46"/>
      <c r="D2" s="46"/>
      <c r="E2" s="46"/>
      <c r="F2" s="46"/>
      <c r="G2" s="149" t="s">
        <v>334</v>
      </c>
      <c r="H2" s="149"/>
      <c r="I2" s="149"/>
      <c r="J2" s="149"/>
      <c r="K2" s="149"/>
    </row>
    <row r="3" spans="1:11" ht="12.75" customHeight="1">
      <c r="A3" s="46"/>
      <c r="B3" s="46"/>
      <c r="C3" s="46"/>
      <c r="D3" s="46"/>
      <c r="E3" s="46"/>
      <c r="F3" s="46"/>
      <c r="G3" s="149"/>
      <c r="H3" s="149"/>
      <c r="I3" s="149"/>
      <c r="J3" s="149"/>
      <c r="K3" s="149"/>
    </row>
    <row r="4" spans="1:11" ht="12.75">
      <c r="A4" s="46"/>
      <c r="B4" s="46"/>
      <c r="C4" s="46"/>
      <c r="D4" s="46"/>
      <c r="E4" s="46"/>
      <c r="F4" s="46"/>
      <c r="G4" s="149"/>
      <c r="H4" s="149"/>
      <c r="I4" s="149"/>
      <c r="J4" s="149"/>
      <c r="K4" s="149"/>
    </row>
    <row r="5" spans="1:11" ht="12.75">
      <c r="A5" s="46"/>
      <c r="B5" s="46"/>
      <c r="C5" s="46"/>
      <c r="D5" s="46"/>
      <c r="E5" s="46"/>
      <c r="F5" s="46"/>
      <c r="G5" s="149"/>
      <c r="H5" s="149"/>
      <c r="I5" s="149"/>
      <c r="J5" s="149"/>
      <c r="K5" s="149"/>
    </row>
    <row r="6" spans="1:11" ht="12.75">
      <c r="A6" s="46"/>
      <c r="B6" s="46"/>
      <c r="C6" s="46"/>
      <c r="D6" s="46"/>
      <c r="E6" s="46"/>
      <c r="F6" s="46"/>
      <c r="G6" s="149"/>
      <c r="H6" s="149"/>
      <c r="I6" s="149"/>
      <c r="J6" s="149"/>
      <c r="K6" s="149"/>
    </row>
    <row r="7" spans="1:11" ht="12.75">
      <c r="A7" s="46"/>
      <c r="B7" s="46"/>
      <c r="C7" s="46"/>
      <c r="D7" s="46"/>
      <c r="E7" s="46"/>
      <c r="F7" s="46"/>
      <c r="G7" s="46"/>
      <c r="H7" s="113"/>
      <c r="I7" s="113"/>
      <c r="J7" s="113"/>
      <c r="K7" s="48"/>
    </row>
    <row r="8" spans="1:11" s="48" customFormat="1" ht="12.75" customHeight="1">
      <c r="A8" s="142" t="s">
        <v>0</v>
      </c>
      <c r="B8" s="142" t="s">
        <v>1</v>
      </c>
      <c r="C8" s="142" t="s">
        <v>194</v>
      </c>
      <c r="D8" s="139" t="s">
        <v>2</v>
      </c>
      <c r="E8" s="139"/>
      <c r="F8" s="143" t="s">
        <v>4</v>
      </c>
      <c r="G8" s="143"/>
      <c r="H8" s="139" t="s">
        <v>7</v>
      </c>
      <c r="I8" s="139"/>
      <c r="J8" s="139" t="s">
        <v>8</v>
      </c>
      <c r="K8" s="139"/>
    </row>
    <row r="9" spans="1:11" s="48" customFormat="1" ht="38.25">
      <c r="A9" s="142"/>
      <c r="B9" s="142"/>
      <c r="C9" s="142"/>
      <c r="D9" s="45" t="s">
        <v>3</v>
      </c>
      <c r="E9" s="49" t="s">
        <v>5</v>
      </c>
      <c r="F9" s="45" t="s">
        <v>6</v>
      </c>
      <c r="G9" s="49" t="s">
        <v>5</v>
      </c>
      <c r="H9" s="45" t="s">
        <v>241</v>
      </c>
      <c r="I9" s="49" t="s">
        <v>5</v>
      </c>
      <c r="J9" s="45" t="s">
        <v>241</v>
      </c>
      <c r="K9" s="49" t="s">
        <v>5</v>
      </c>
    </row>
    <row r="10" spans="1:11" s="48" customFormat="1" ht="12.75">
      <c r="A10" s="50">
        <v>1</v>
      </c>
      <c r="B10" s="50">
        <v>2</v>
      </c>
      <c r="C10" s="50">
        <v>3</v>
      </c>
      <c r="D10" s="50">
        <v>3</v>
      </c>
      <c r="E10" s="50">
        <v>4</v>
      </c>
      <c r="F10" s="50">
        <v>5</v>
      </c>
      <c r="G10" s="50">
        <v>6</v>
      </c>
      <c r="H10" s="50">
        <v>7</v>
      </c>
      <c r="I10" s="50">
        <v>8</v>
      </c>
      <c r="J10" s="50">
        <v>9</v>
      </c>
      <c r="K10" s="114">
        <v>10</v>
      </c>
    </row>
    <row r="11" spans="1:11" s="48" customFormat="1" ht="12.75" customHeight="1">
      <c r="A11" s="140" t="s">
        <v>242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s="48" customFormat="1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s="48" customFormat="1" ht="12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s="48" customFormat="1" ht="12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s="48" customFormat="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s="4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2" s="48" customFormat="1" ht="12" customHeight="1">
      <c r="A17" s="57">
        <v>1</v>
      </c>
      <c r="B17" s="81" t="s">
        <v>82</v>
      </c>
      <c r="C17" s="52"/>
      <c r="D17" s="59">
        <v>61</v>
      </c>
      <c r="E17" s="128">
        <f>D17*2.63</f>
        <v>160.43</v>
      </c>
      <c r="F17" s="59">
        <v>430</v>
      </c>
      <c r="G17" s="128">
        <f>F17*1100.94/1000</f>
        <v>473.4042</v>
      </c>
      <c r="H17" s="59">
        <v>5</v>
      </c>
      <c r="I17" s="68">
        <f>H17*9.83</f>
        <v>49.15</v>
      </c>
      <c r="J17" s="83">
        <f>H17</f>
        <v>5</v>
      </c>
      <c r="K17" s="68">
        <f>J17*4.26</f>
        <v>21.299999999999997</v>
      </c>
      <c r="L17" s="110"/>
    </row>
    <row r="18" spans="1:12" s="48" customFormat="1" ht="12" customHeight="1">
      <c r="A18" s="57">
        <v>2</v>
      </c>
      <c r="B18" s="89" t="s">
        <v>83</v>
      </c>
      <c r="C18" s="55"/>
      <c r="D18" s="59">
        <v>40</v>
      </c>
      <c r="E18" s="128">
        <f aca="true" t="shared" si="0" ref="E18:E81">D18*2.63</f>
        <v>105.19999999999999</v>
      </c>
      <c r="F18" s="59"/>
      <c r="G18" s="128"/>
      <c r="H18" s="59">
        <v>0.75</v>
      </c>
      <c r="I18" s="68">
        <f aca="true" t="shared" si="1" ref="I18:I81">H18*9.83</f>
        <v>7.3725000000000005</v>
      </c>
      <c r="J18" s="83">
        <f aca="true" t="shared" si="2" ref="J18:J83">H18</f>
        <v>0.75</v>
      </c>
      <c r="K18" s="68">
        <f aca="true" t="shared" si="3" ref="K18:K81">J18*4.26</f>
        <v>3.195</v>
      </c>
      <c r="L18" s="110"/>
    </row>
    <row r="19" spans="1:12" s="48" customFormat="1" ht="11.25" customHeight="1">
      <c r="A19" s="57">
        <v>3</v>
      </c>
      <c r="B19" s="89" t="s">
        <v>84</v>
      </c>
      <c r="C19" s="55"/>
      <c r="D19" s="59">
        <v>44</v>
      </c>
      <c r="E19" s="128">
        <f t="shared" si="0"/>
        <v>115.72</v>
      </c>
      <c r="F19" s="59"/>
      <c r="G19" s="128"/>
      <c r="H19" s="59">
        <v>2.9</v>
      </c>
      <c r="I19" s="68">
        <f t="shared" si="1"/>
        <v>28.506999999999998</v>
      </c>
      <c r="J19" s="83">
        <f t="shared" si="2"/>
        <v>2.9</v>
      </c>
      <c r="K19" s="68">
        <f t="shared" si="3"/>
        <v>12.354</v>
      </c>
      <c r="L19" s="110"/>
    </row>
    <row r="20" spans="1:12" s="48" customFormat="1" ht="12.75">
      <c r="A20" s="57">
        <v>4</v>
      </c>
      <c r="B20" s="81" t="s">
        <v>85</v>
      </c>
      <c r="C20" s="52"/>
      <c r="D20" s="59">
        <v>37</v>
      </c>
      <c r="E20" s="128">
        <f t="shared" si="0"/>
        <v>97.31</v>
      </c>
      <c r="F20" s="59">
        <v>200</v>
      </c>
      <c r="G20" s="128">
        <f aca="true" t="shared" si="4" ref="G20:G81">F20*1100.94/1000</f>
        <v>220.188</v>
      </c>
      <c r="H20" s="59">
        <v>2.2</v>
      </c>
      <c r="I20" s="68">
        <f t="shared" si="1"/>
        <v>21.626</v>
      </c>
      <c r="J20" s="83">
        <f t="shared" si="2"/>
        <v>2.2</v>
      </c>
      <c r="K20" s="68">
        <f t="shared" si="3"/>
        <v>9.372</v>
      </c>
      <c r="L20" s="110"/>
    </row>
    <row r="21" spans="1:12" s="48" customFormat="1" ht="12.75">
      <c r="A21" s="57">
        <v>5</v>
      </c>
      <c r="B21" s="81" t="s">
        <v>287</v>
      </c>
      <c r="C21" s="52" t="s">
        <v>195</v>
      </c>
      <c r="D21" s="59">
        <v>19</v>
      </c>
      <c r="E21" s="128">
        <f t="shared" si="0"/>
        <v>49.97</v>
      </c>
      <c r="F21" s="59"/>
      <c r="G21" s="128"/>
      <c r="H21" s="59">
        <v>1.4</v>
      </c>
      <c r="I21" s="68">
        <f t="shared" si="1"/>
        <v>13.761999999999999</v>
      </c>
      <c r="J21" s="83">
        <f t="shared" si="2"/>
        <v>1.4</v>
      </c>
      <c r="K21" s="68">
        <f t="shared" si="3"/>
        <v>5.9639999999999995</v>
      </c>
      <c r="L21" s="110"/>
    </row>
    <row r="22" spans="1:12" s="48" customFormat="1" ht="12.75">
      <c r="A22" s="57">
        <v>6</v>
      </c>
      <c r="B22" s="81" t="s">
        <v>212</v>
      </c>
      <c r="C22" s="52" t="s">
        <v>196</v>
      </c>
      <c r="D22" s="59">
        <v>17</v>
      </c>
      <c r="E22" s="128">
        <f t="shared" si="0"/>
        <v>44.71</v>
      </c>
      <c r="F22" s="59"/>
      <c r="G22" s="128"/>
      <c r="H22" s="59">
        <v>0.7</v>
      </c>
      <c r="I22" s="68">
        <f t="shared" si="1"/>
        <v>6.880999999999999</v>
      </c>
      <c r="J22" s="83">
        <f t="shared" si="2"/>
        <v>0.7</v>
      </c>
      <c r="K22" s="68">
        <f t="shared" si="3"/>
        <v>2.9819999999999998</v>
      </c>
      <c r="L22" s="110"/>
    </row>
    <row r="23" spans="1:12" s="48" customFormat="1" ht="12.75">
      <c r="A23" s="57">
        <v>7</v>
      </c>
      <c r="B23" s="81" t="s">
        <v>86</v>
      </c>
      <c r="C23" s="52"/>
      <c r="D23" s="59">
        <v>32.9</v>
      </c>
      <c r="E23" s="128">
        <f t="shared" si="0"/>
        <v>86.52699999999999</v>
      </c>
      <c r="F23" s="59"/>
      <c r="G23" s="128"/>
      <c r="H23" s="59">
        <v>0.6</v>
      </c>
      <c r="I23" s="68">
        <f t="shared" si="1"/>
        <v>5.898</v>
      </c>
      <c r="J23" s="83">
        <v>0.6</v>
      </c>
      <c r="K23" s="68">
        <f t="shared" si="3"/>
        <v>2.5559999999999996</v>
      </c>
      <c r="L23" s="110"/>
    </row>
    <row r="24" spans="1:12" s="48" customFormat="1" ht="12.75">
      <c r="A24" s="57">
        <v>8</v>
      </c>
      <c r="B24" s="81" t="s">
        <v>87</v>
      </c>
      <c r="C24" s="52"/>
      <c r="D24" s="59">
        <v>25</v>
      </c>
      <c r="E24" s="128">
        <f t="shared" si="0"/>
        <v>65.75</v>
      </c>
      <c r="F24" s="59"/>
      <c r="G24" s="128"/>
      <c r="H24" s="59">
        <v>2.8</v>
      </c>
      <c r="I24" s="68">
        <f t="shared" si="1"/>
        <v>27.523999999999997</v>
      </c>
      <c r="J24" s="83">
        <f t="shared" si="2"/>
        <v>2.8</v>
      </c>
      <c r="K24" s="68">
        <f t="shared" si="3"/>
        <v>11.927999999999999</v>
      </c>
      <c r="L24" s="110"/>
    </row>
    <row r="25" spans="1:12" s="48" customFormat="1" ht="12.75">
      <c r="A25" s="57">
        <v>9</v>
      </c>
      <c r="B25" s="81" t="s">
        <v>88</v>
      </c>
      <c r="C25" s="52"/>
      <c r="D25" s="59">
        <v>34</v>
      </c>
      <c r="E25" s="128">
        <f t="shared" si="0"/>
        <v>89.42</v>
      </c>
      <c r="F25" s="59"/>
      <c r="G25" s="128"/>
      <c r="H25" s="59">
        <v>1.55</v>
      </c>
      <c r="I25" s="68">
        <f t="shared" si="1"/>
        <v>15.236500000000001</v>
      </c>
      <c r="J25" s="83">
        <f t="shared" si="2"/>
        <v>1.55</v>
      </c>
      <c r="K25" s="68">
        <f t="shared" si="3"/>
        <v>6.603</v>
      </c>
      <c r="L25" s="110"/>
    </row>
    <row r="26" spans="1:12" s="48" customFormat="1" ht="12.75">
      <c r="A26" s="57">
        <v>10</v>
      </c>
      <c r="B26" s="81" t="s">
        <v>89</v>
      </c>
      <c r="C26" s="52"/>
      <c r="D26" s="59">
        <v>53</v>
      </c>
      <c r="E26" s="128">
        <f t="shared" si="0"/>
        <v>139.39</v>
      </c>
      <c r="F26" s="59"/>
      <c r="G26" s="128"/>
      <c r="H26" s="59">
        <v>1.6</v>
      </c>
      <c r="I26" s="68">
        <f t="shared" si="1"/>
        <v>15.728000000000002</v>
      </c>
      <c r="J26" s="83">
        <f t="shared" si="2"/>
        <v>1.6</v>
      </c>
      <c r="K26" s="68">
        <f t="shared" si="3"/>
        <v>6.816</v>
      </c>
      <c r="L26" s="110"/>
    </row>
    <row r="27" spans="1:12" s="48" customFormat="1" ht="11.25" customHeight="1">
      <c r="A27" s="57">
        <v>11</v>
      </c>
      <c r="B27" s="81" t="s">
        <v>213</v>
      </c>
      <c r="C27" s="52" t="s">
        <v>195</v>
      </c>
      <c r="D27" s="59">
        <v>30</v>
      </c>
      <c r="E27" s="128">
        <f t="shared" si="0"/>
        <v>78.89999999999999</v>
      </c>
      <c r="F27" s="59"/>
      <c r="G27" s="128"/>
      <c r="H27" s="59">
        <v>1.8</v>
      </c>
      <c r="I27" s="68">
        <f t="shared" si="1"/>
        <v>17.694</v>
      </c>
      <c r="J27" s="83">
        <v>1.8</v>
      </c>
      <c r="K27" s="68">
        <f t="shared" si="3"/>
        <v>7.668</v>
      </c>
      <c r="L27" s="110"/>
    </row>
    <row r="28" spans="1:12" s="48" customFormat="1" ht="11.25" customHeight="1">
      <c r="A28" s="57">
        <v>12</v>
      </c>
      <c r="B28" s="89" t="s">
        <v>214</v>
      </c>
      <c r="C28" s="55" t="s">
        <v>197</v>
      </c>
      <c r="D28" s="59">
        <v>12.5</v>
      </c>
      <c r="E28" s="128">
        <f t="shared" si="0"/>
        <v>32.875</v>
      </c>
      <c r="F28" s="59"/>
      <c r="G28" s="128"/>
      <c r="H28" s="59">
        <v>1</v>
      </c>
      <c r="I28" s="68">
        <f t="shared" si="1"/>
        <v>9.83</v>
      </c>
      <c r="J28" s="83">
        <f t="shared" si="2"/>
        <v>1</v>
      </c>
      <c r="K28" s="68">
        <f t="shared" si="3"/>
        <v>4.26</v>
      </c>
      <c r="L28" s="110"/>
    </row>
    <row r="29" spans="1:12" s="48" customFormat="1" ht="12.75">
      <c r="A29" s="57">
        <v>13</v>
      </c>
      <c r="B29" s="81" t="s">
        <v>90</v>
      </c>
      <c r="C29" s="52"/>
      <c r="D29" s="59">
        <v>50</v>
      </c>
      <c r="E29" s="128">
        <f t="shared" si="0"/>
        <v>131.5</v>
      </c>
      <c r="F29" s="59">
        <v>285</v>
      </c>
      <c r="G29" s="128">
        <f t="shared" si="4"/>
        <v>313.7679</v>
      </c>
      <c r="H29" s="59">
        <v>3</v>
      </c>
      <c r="I29" s="68">
        <f t="shared" si="1"/>
        <v>29.490000000000002</v>
      </c>
      <c r="J29" s="83">
        <v>3</v>
      </c>
      <c r="K29" s="68">
        <f t="shared" si="3"/>
        <v>12.78</v>
      </c>
      <c r="L29" s="110"/>
    </row>
    <row r="30" spans="1:12" s="48" customFormat="1" ht="12.75">
      <c r="A30" s="57">
        <v>14</v>
      </c>
      <c r="B30" s="81" t="s">
        <v>237</v>
      </c>
      <c r="C30" s="52" t="s">
        <v>199</v>
      </c>
      <c r="D30" s="59">
        <v>66</v>
      </c>
      <c r="E30" s="128">
        <f t="shared" si="0"/>
        <v>173.57999999999998</v>
      </c>
      <c r="F30" s="59"/>
      <c r="G30" s="128"/>
      <c r="H30" s="59">
        <v>4</v>
      </c>
      <c r="I30" s="68">
        <f t="shared" si="1"/>
        <v>39.32</v>
      </c>
      <c r="J30" s="83">
        <f t="shared" si="2"/>
        <v>4</v>
      </c>
      <c r="K30" s="68">
        <f t="shared" si="3"/>
        <v>17.04</v>
      </c>
      <c r="L30" s="110"/>
    </row>
    <row r="31" spans="1:12" s="48" customFormat="1" ht="12" customHeight="1">
      <c r="A31" s="57">
        <v>15</v>
      </c>
      <c r="B31" s="81" t="s">
        <v>91</v>
      </c>
      <c r="C31" s="52" t="s">
        <v>196</v>
      </c>
      <c r="D31" s="59">
        <v>58.3</v>
      </c>
      <c r="E31" s="128">
        <f t="shared" si="0"/>
        <v>153.32899999999998</v>
      </c>
      <c r="F31" s="59">
        <v>200</v>
      </c>
      <c r="G31" s="128">
        <f t="shared" si="4"/>
        <v>220.188</v>
      </c>
      <c r="H31" s="59">
        <v>1.78</v>
      </c>
      <c r="I31" s="68">
        <f t="shared" si="1"/>
        <v>17.4974</v>
      </c>
      <c r="J31" s="83">
        <f t="shared" si="2"/>
        <v>1.78</v>
      </c>
      <c r="K31" s="68">
        <f t="shared" si="3"/>
        <v>7.5828</v>
      </c>
      <c r="L31" s="110"/>
    </row>
    <row r="32" spans="1:12" s="48" customFormat="1" ht="12.75">
      <c r="A32" s="57">
        <v>16</v>
      </c>
      <c r="B32" s="81" t="s">
        <v>288</v>
      </c>
      <c r="C32" s="52"/>
      <c r="D32" s="59">
        <v>76.2</v>
      </c>
      <c r="E32" s="128">
        <f t="shared" si="0"/>
        <v>200.406</v>
      </c>
      <c r="F32" s="59">
        <v>380</v>
      </c>
      <c r="G32" s="128">
        <f t="shared" si="4"/>
        <v>418.35720000000003</v>
      </c>
      <c r="H32" s="59">
        <v>9.14</v>
      </c>
      <c r="I32" s="68">
        <f t="shared" si="1"/>
        <v>89.84620000000001</v>
      </c>
      <c r="J32" s="83">
        <f t="shared" si="2"/>
        <v>9.14</v>
      </c>
      <c r="K32" s="68">
        <f t="shared" si="3"/>
        <v>38.9364</v>
      </c>
      <c r="L32" s="110"/>
    </row>
    <row r="33" spans="1:12" s="48" customFormat="1" ht="12.75">
      <c r="A33" s="57">
        <v>17</v>
      </c>
      <c r="B33" s="81" t="s">
        <v>215</v>
      </c>
      <c r="C33" s="52" t="s">
        <v>199</v>
      </c>
      <c r="D33" s="59">
        <v>60</v>
      </c>
      <c r="E33" s="128">
        <f t="shared" si="0"/>
        <v>157.79999999999998</v>
      </c>
      <c r="F33" s="59">
        <v>423</v>
      </c>
      <c r="G33" s="128">
        <f t="shared" si="4"/>
        <v>465.69762</v>
      </c>
      <c r="H33" s="59">
        <v>3.6</v>
      </c>
      <c r="I33" s="68">
        <f t="shared" si="1"/>
        <v>35.388</v>
      </c>
      <c r="J33" s="83">
        <f t="shared" si="2"/>
        <v>3.6</v>
      </c>
      <c r="K33" s="68">
        <f t="shared" si="3"/>
        <v>15.336</v>
      </c>
      <c r="L33" s="110"/>
    </row>
    <row r="34" spans="1:12" s="48" customFormat="1" ht="12.75">
      <c r="A34" s="57">
        <v>18</v>
      </c>
      <c r="B34" s="81" t="s">
        <v>92</v>
      </c>
      <c r="C34" s="52" t="s">
        <v>198</v>
      </c>
      <c r="D34" s="59">
        <v>45.9</v>
      </c>
      <c r="E34" s="128">
        <f t="shared" si="0"/>
        <v>120.71699999999998</v>
      </c>
      <c r="F34" s="59">
        <v>350</v>
      </c>
      <c r="G34" s="128">
        <f t="shared" si="4"/>
        <v>385.329</v>
      </c>
      <c r="H34" s="59">
        <v>4.7</v>
      </c>
      <c r="I34" s="68">
        <f t="shared" si="1"/>
        <v>46.201</v>
      </c>
      <c r="J34" s="83">
        <f t="shared" si="2"/>
        <v>4.7</v>
      </c>
      <c r="K34" s="68">
        <f t="shared" si="3"/>
        <v>20.022</v>
      </c>
      <c r="L34" s="110"/>
    </row>
    <row r="35" spans="1:12" s="48" customFormat="1" ht="12.75">
      <c r="A35" s="57">
        <v>19</v>
      </c>
      <c r="B35" s="90" t="s">
        <v>93</v>
      </c>
      <c r="C35" s="52"/>
      <c r="D35" s="59">
        <v>33.2</v>
      </c>
      <c r="E35" s="128">
        <f t="shared" si="0"/>
        <v>87.316</v>
      </c>
      <c r="F35" s="59">
        <v>400</v>
      </c>
      <c r="G35" s="128">
        <f t="shared" si="4"/>
        <v>440.376</v>
      </c>
      <c r="H35" s="59">
        <v>3.4</v>
      </c>
      <c r="I35" s="68">
        <f t="shared" si="1"/>
        <v>33.422</v>
      </c>
      <c r="J35" s="83">
        <v>3.4</v>
      </c>
      <c r="K35" s="68">
        <f t="shared" si="3"/>
        <v>14.483999999999998</v>
      </c>
      <c r="L35" s="110"/>
    </row>
    <row r="36" spans="1:12" s="48" customFormat="1" ht="12.75">
      <c r="A36" s="57">
        <v>20</v>
      </c>
      <c r="B36" s="90" t="s">
        <v>216</v>
      </c>
      <c r="C36" s="58"/>
      <c r="D36" s="59">
        <v>19</v>
      </c>
      <c r="E36" s="128">
        <f t="shared" si="0"/>
        <v>49.97</v>
      </c>
      <c r="F36" s="59"/>
      <c r="G36" s="128"/>
      <c r="H36" s="59">
        <v>0.6</v>
      </c>
      <c r="I36" s="68">
        <f t="shared" si="1"/>
        <v>5.898</v>
      </c>
      <c r="J36" s="83">
        <f t="shared" si="2"/>
        <v>0.6</v>
      </c>
      <c r="K36" s="68">
        <f t="shared" si="3"/>
        <v>2.5559999999999996</v>
      </c>
      <c r="L36" s="110"/>
    </row>
    <row r="37" spans="1:12" s="48" customFormat="1" ht="12.75">
      <c r="A37" s="57">
        <v>21</v>
      </c>
      <c r="B37" s="81" t="s">
        <v>94</v>
      </c>
      <c r="C37" s="52"/>
      <c r="D37" s="59">
        <v>84</v>
      </c>
      <c r="E37" s="128">
        <f t="shared" si="0"/>
        <v>220.92</v>
      </c>
      <c r="F37" s="59">
        <v>830</v>
      </c>
      <c r="G37" s="128">
        <f t="shared" si="4"/>
        <v>913.7802</v>
      </c>
      <c r="H37" s="59">
        <v>6</v>
      </c>
      <c r="I37" s="68">
        <f t="shared" si="1"/>
        <v>58.980000000000004</v>
      </c>
      <c r="J37" s="83">
        <f t="shared" si="2"/>
        <v>6</v>
      </c>
      <c r="K37" s="68">
        <f t="shared" si="3"/>
        <v>25.56</v>
      </c>
      <c r="L37" s="110"/>
    </row>
    <row r="38" spans="1:12" s="48" customFormat="1" ht="12.75">
      <c r="A38" s="57">
        <v>22</v>
      </c>
      <c r="B38" s="89" t="s">
        <v>95</v>
      </c>
      <c r="C38" s="55"/>
      <c r="D38" s="59">
        <v>38.6</v>
      </c>
      <c r="E38" s="128">
        <f t="shared" si="0"/>
        <v>101.518</v>
      </c>
      <c r="F38" s="59">
        <v>400</v>
      </c>
      <c r="G38" s="128">
        <f t="shared" si="4"/>
        <v>440.376</v>
      </c>
      <c r="H38" s="59">
        <v>1.9</v>
      </c>
      <c r="I38" s="68">
        <f t="shared" si="1"/>
        <v>18.677</v>
      </c>
      <c r="J38" s="83">
        <f t="shared" si="2"/>
        <v>1.9</v>
      </c>
      <c r="K38" s="68">
        <f t="shared" si="3"/>
        <v>8.094</v>
      </c>
      <c r="L38" s="110"/>
    </row>
    <row r="39" spans="1:12" s="48" customFormat="1" ht="12.75">
      <c r="A39" s="57">
        <v>23</v>
      </c>
      <c r="B39" s="81" t="s">
        <v>217</v>
      </c>
      <c r="C39" s="52" t="s">
        <v>200</v>
      </c>
      <c r="D39" s="59">
        <v>62</v>
      </c>
      <c r="E39" s="128">
        <f t="shared" si="0"/>
        <v>163.06</v>
      </c>
      <c r="F39" s="59"/>
      <c r="G39" s="128"/>
      <c r="H39" s="59">
        <v>1.4</v>
      </c>
      <c r="I39" s="68">
        <f t="shared" si="1"/>
        <v>13.761999999999999</v>
      </c>
      <c r="J39" s="83">
        <f t="shared" si="2"/>
        <v>1.4</v>
      </c>
      <c r="K39" s="68">
        <f t="shared" si="3"/>
        <v>5.9639999999999995</v>
      </c>
      <c r="L39" s="110"/>
    </row>
    <row r="40" spans="1:12" s="48" customFormat="1" ht="12.75">
      <c r="A40" s="57">
        <v>24</v>
      </c>
      <c r="B40" s="81" t="s">
        <v>96</v>
      </c>
      <c r="C40" s="52" t="s">
        <v>195</v>
      </c>
      <c r="D40" s="59">
        <v>26.9</v>
      </c>
      <c r="E40" s="128">
        <f t="shared" si="0"/>
        <v>70.747</v>
      </c>
      <c r="F40" s="59"/>
      <c r="G40" s="128"/>
      <c r="H40" s="59">
        <v>0.48</v>
      </c>
      <c r="I40" s="68">
        <f t="shared" si="1"/>
        <v>4.7184</v>
      </c>
      <c r="J40" s="83">
        <f t="shared" si="2"/>
        <v>0.48</v>
      </c>
      <c r="K40" s="68">
        <f t="shared" si="3"/>
        <v>2.0448</v>
      </c>
      <c r="L40" s="110"/>
    </row>
    <row r="41" spans="1:12" s="48" customFormat="1" ht="12.75">
      <c r="A41" s="57">
        <v>25</v>
      </c>
      <c r="B41" s="81" t="s">
        <v>218</v>
      </c>
      <c r="C41" s="52"/>
      <c r="D41" s="59">
        <v>47</v>
      </c>
      <c r="E41" s="128">
        <f t="shared" si="0"/>
        <v>123.61</v>
      </c>
      <c r="F41" s="59"/>
      <c r="G41" s="128"/>
      <c r="H41" s="59">
        <v>1.2</v>
      </c>
      <c r="I41" s="68">
        <f t="shared" si="1"/>
        <v>11.796</v>
      </c>
      <c r="J41" s="83">
        <f t="shared" si="2"/>
        <v>1.2</v>
      </c>
      <c r="K41" s="68">
        <f t="shared" si="3"/>
        <v>5.111999999999999</v>
      </c>
      <c r="L41" s="110"/>
    </row>
    <row r="42" spans="1:12" s="48" customFormat="1" ht="12.75">
      <c r="A42" s="57">
        <v>26</v>
      </c>
      <c r="B42" s="81" t="s">
        <v>289</v>
      </c>
      <c r="C42" s="52" t="s">
        <v>198</v>
      </c>
      <c r="D42" s="59">
        <v>80</v>
      </c>
      <c r="E42" s="128">
        <f t="shared" si="0"/>
        <v>210.39999999999998</v>
      </c>
      <c r="F42" s="59">
        <v>720</v>
      </c>
      <c r="G42" s="128">
        <f t="shared" si="4"/>
        <v>792.6768000000001</v>
      </c>
      <c r="H42" s="59">
        <v>5.2</v>
      </c>
      <c r="I42" s="68">
        <f t="shared" si="1"/>
        <v>51.116</v>
      </c>
      <c r="J42" s="83">
        <f t="shared" si="2"/>
        <v>5.2</v>
      </c>
      <c r="K42" s="68">
        <f t="shared" si="3"/>
        <v>22.152</v>
      </c>
      <c r="L42" s="110"/>
    </row>
    <row r="43" spans="1:12" s="48" customFormat="1" ht="12.75">
      <c r="A43" s="57">
        <v>27</v>
      </c>
      <c r="B43" s="81" t="s">
        <v>219</v>
      </c>
      <c r="C43" s="52" t="s">
        <v>196</v>
      </c>
      <c r="D43" s="59">
        <v>50</v>
      </c>
      <c r="E43" s="128">
        <f t="shared" si="0"/>
        <v>131.5</v>
      </c>
      <c r="F43" s="59">
        <v>120</v>
      </c>
      <c r="G43" s="128">
        <f t="shared" si="4"/>
        <v>132.11280000000002</v>
      </c>
      <c r="H43" s="59">
        <v>1.2</v>
      </c>
      <c r="I43" s="68">
        <f t="shared" si="1"/>
        <v>11.796</v>
      </c>
      <c r="J43" s="83">
        <f t="shared" si="2"/>
        <v>1.2</v>
      </c>
      <c r="K43" s="68">
        <f t="shared" si="3"/>
        <v>5.111999999999999</v>
      </c>
      <c r="L43" s="110"/>
    </row>
    <row r="44" spans="1:12" s="48" customFormat="1" ht="12.75">
      <c r="A44" s="57">
        <v>28</v>
      </c>
      <c r="B44" s="81" t="s">
        <v>220</v>
      </c>
      <c r="C44" s="52" t="s">
        <v>198</v>
      </c>
      <c r="D44" s="59">
        <v>18</v>
      </c>
      <c r="E44" s="128">
        <f t="shared" si="0"/>
        <v>47.339999999999996</v>
      </c>
      <c r="F44" s="59"/>
      <c r="G44" s="128"/>
      <c r="H44" s="59">
        <v>1.4</v>
      </c>
      <c r="I44" s="68">
        <f t="shared" si="1"/>
        <v>13.761999999999999</v>
      </c>
      <c r="J44" s="83">
        <f t="shared" si="2"/>
        <v>1.4</v>
      </c>
      <c r="K44" s="68">
        <f t="shared" si="3"/>
        <v>5.9639999999999995</v>
      </c>
      <c r="L44" s="110"/>
    </row>
    <row r="45" spans="1:12" s="48" customFormat="1" ht="12.75">
      <c r="A45" s="57">
        <v>29</v>
      </c>
      <c r="B45" s="81" t="s">
        <v>221</v>
      </c>
      <c r="C45" s="52" t="s">
        <v>195</v>
      </c>
      <c r="D45" s="59">
        <v>18.5</v>
      </c>
      <c r="E45" s="128">
        <f t="shared" si="0"/>
        <v>48.655</v>
      </c>
      <c r="F45" s="59"/>
      <c r="G45" s="128"/>
      <c r="H45" s="59">
        <v>1.06</v>
      </c>
      <c r="I45" s="68">
        <f t="shared" si="1"/>
        <v>10.4198</v>
      </c>
      <c r="J45" s="83">
        <f t="shared" si="2"/>
        <v>1.06</v>
      </c>
      <c r="K45" s="68">
        <f t="shared" si="3"/>
        <v>4.5156</v>
      </c>
      <c r="L45" s="110"/>
    </row>
    <row r="46" spans="1:12" s="48" customFormat="1" ht="12.75">
      <c r="A46" s="57">
        <v>30</v>
      </c>
      <c r="B46" s="81" t="s">
        <v>97</v>
      </c>
      <c r="C46" s="52"/>
      <c r="D46" s="59">
        <v>22</v>
      </c>
      <c r="E46" s="128">
        <f t="shared" si="0"/>
        <v>57.86</v>
      </c>
      <c r="F46" s="59"/>
      <c r="G46" s="128"/>
      <c r="H46" s="59">
        <v>2.07</v>
      </c>
      <c r="I46" s="68">
        <f t="shared" si="1"/>
        <v>20.3481</v>
      </c>
      <c r="J46" s="83">
        <f t="shared" si="2"/>
        <v>2.07</v>
      </c>
      <c r="K46" s="68">
        <f t="shared" si="3"/>
        <v>8.8182</v>
      </c>
      <c r="L46" s="110"/>
    </row>
    <row r="47" spans="1:12" s="48" customFormat="1" ht="12.75">
      <c r="A47" s="57">
        <v>31</v>
      </c>
      <c r="B47" s="81" t="s">
        <v>98</v>
      </c>
      <c r="C47" s="52"/>
      <c r="D47" s="59">
        <v>74</v>
      </c>
      <c r="E47" s="128">
        <f t="shared" si="0"/>
        <v>194.62</v>
      </c>
      <c r="F47" s="59">
        <v>300</v>
      </c>
      <c r="G47" s="128">
        <f t="shared" si="4"/>
        <v>330.282</v>
      </c>
      <c r="H47" s="59">
        <v>2.3</v>
      </c>
      <c r="I47" s="68">
        <f t="shared" si="1"/>
        <v>22.608999999999998</v>
      </c>
      <c r="J47" s="83">
        <f t="shared" si="2"/>
        <v>2.3</v>
      </c>
      <c r="K47" s="68">
        <f t="shared" si="3"/>
        <v>9.797999999999998</v>
      </c>
      <c r="L47" s="110"/>
    </row>
    <row r="48" spans="1:12" s="48" customFormat="1" ht="12.75">
      <c r="A48" s="57">
        <v>32</v>
      </c>
      <c r="B48" s="81" t="s">
        <v>99</v>
      </c>
      <c r="C48" s="52"/>
      <c r="D48" s="59">
        <v>60</v>
      </c>
      <c r="E48" s="128">
        <f t="shared" si="0"/>
        <v>157.79999999999998</v>
      </c>
      <c r="F48" s="59">
        <v>501</v>
      </c>
      <c r="G48" s="128">
        <f t="shared" si="4"/>
        <v>551.5709400000001</v>
      </c>
      <c r="H48" s="59">
        <v>3</v>
      </c>
      <c r="I48" s="68">
        <f t="shared" si="1"/>
        <v>29.490000000000002</v>
      </c>
      <c r="J48" s="83">
        <f t="shared" si="2"/>
        <v>3</v>
      </c>
      <c r="K48" s="68">
        <f t="shared" si="3"/>
        <v>12.78</v>
      </c>
      <c r="L48" s="110"/>
    </row>
    <row r="49" spans="1:12" s="48" customFormat="1" ht="12.75">
      <c r="A49" s="57">
        <v>33</v>
      </c>
      <c r="B49" s="81" t="s">
        <v>100</v>
      </c>
      <c r="C49" s="52"/>
      <c r="D49" s="59">
        <v>58</v>
      </c>
      <c r="E49" s="128">
        <f t="shared" si="0"/>
        <v>152.54</v>
      </c>
      <c r="F49" s="59">
        <v>500</v>
      </c>
      <c r="G49" s="128">
        <f t="shared" si="4"/>
        <v>550.47</v>
      </c>
      <c r="H49" s="59">
        <v>3.5</v>
      </c>
      <c r="I49" s="68">
        <f t="shared" si="1"/>
        <v>34.405</v>
      </c>
      <c r="J49" s="83">
        <f t="shared" si="2"/>
        <v>3.5</v>
      </c>
      <c r="K49" s="68">
        <f t="shared" si="3"/>
        <v>14.91</v>
      </c>
      <c r="L49" s="110"/>
    </row>
    <row r="50" spans="1:12" s="48" customFormat="1" ht="12.75">
      <c r="A50" s="57">
        <v>34</v>
      </c>
      <c r="B50" s="81" t="s">
        <v>290</v>
      </c>
      <c r="C50" s="52"/>
      <c r="D50" s="59">
        <v>83</v>
      </c>
      <c r="E50" s="128">
        <f t="shared" si="0"/>
        <v>218.29</v>
      </c>
      <c r="F50" s="59">
        <v>515</v>
      </c>
      <c r="G50" s="128">
        <f t="shared" si="4"/>
        <v>566.9841</v>
      </c>
      <c r="H50" s="59">
        <v>4.2</v>
      </c>
      <c r="I50" s="68">
        <f t="shared" si="1"/>
        <v>41.286</v>
      </c>
      <c r="J50" s="83">
        <f t="shared" si="2"/>
        <v>4.2</v>
      </c>
      <c r="K50" s="68">
        <f t="shared" si="3"/>
        <v>17.892</v>
      </c>
      <c r="L50" s="110"/>
    </row>
    <row r="51" spans="1:12" s="48" customFormat="1" ht="12.75">
      <c r="A51" s="57">
        <v>35</v>
      </c>
      <c r="B51" s="81" t="s">
        <v>101</v>
      </c>
      <c r="C51" s="52"/>
      <c r="D51" s="59">
        <v>32</v>
      </c>
      <c r="E51" s="128">
        <f t="shared" si="0"/>
        <v>84.16</v>
      </c>
      <c r="F51" s="59">
        <v>136</v>
      </c>
      <c r="G51" s="128">
        <f t="shared" si="4"/>
        <v>149.72784</v>
      </c>
      <c r="H51" s="59">
        <v>1.9</v>
      </c>
      <c r="I51" s="68">
        <f t="shared" si="1"/>
        <v>18.677</v>
      </c>
      <c r="J51" s="83">
        <f t="shared" si="2"/>
        <v>1.9</v>
      </c>
      <c r="K51" s="68">
        <f t="shared" si="3"/>
        <v>8.094</v>
      </c>
      <c r="L51" s="110"/>
    </row>
    <row r="52" spans="1:12" s="48" customFormat="1" ht="12.75">
      <c r="A52" s="57">
        <v>36</v>
      </c>
      <c r="B52" s="81" t="s">
        <v>102</v>
      </c>
      <c r="C52" s="52"/>
      <c r="D52" s="59">
        <v>45</v>
      </c>
      <c r="E52" s="128">
        <f t="shared" si="0"/>
        <v>118.35</v>
      </c>
      <c r="F52" s="59"/>
      <c r="G52" s="128"/>
      <c r="H52" s="59">
        <v>1.6</v>
      </c>
      <c r="I52" s="68">
        <f t="shared" si="1"/>
        <v>15.728000000000002</v>
      </c>
      <c r="J52" s="83">
        <f t="shared" si="2"/>
        <v>1.6</v>
      </c>
      <c r="K52" s="68">
        <f t="shared" si="3"/>
        <v>6.816</v>
      </c>
      <c r="L52" s="110"/>
    </row>
    <row r="53" spans="1:12" s="48" customFormat="1" ht="12.75">
      <c r="A53" s="57">
        <v>37</v>
      </c>
      <c r="B53" s="81" t="s">
        <v>291</v>
      </c>
      <c r="C53" s="52"/>
      <c r="D53" s="59">
        <v>57.5</v>
      </c>
      <c r="E53" s="128">
        <f t="shared" si="0"/>
        <v>151.225</v>
      </c>
      <c r="F53" s="59">
        <v>368.8</v>
      </c>
      <c r="G53" s="128">
        <f t="shared" si="4"/>
        <v>406.026672</v>
      </c>
      <c r="H53" s="59">
        <v>3</v>
      </c>
      <c r="I53" s="68">
        <f t="shared" si="1"/>
        <v>29.490000000000002</v>
      </c>
      <c r="J53" s="83">
        <f t="shared" si="2"/>
        <v>3</v>
      </c>
      <c r="K53" s="68">
        <f t="shared" si="3"/>
        <v>12.78</v>
      </c>
      <c r="L53" s="110"/>
    </row>
    <row r="54" spans="1:12" s="48" customFormat="1" ht="12.75">
      <c r="A54" s="57">
        <v>38</v>
      </c>
      <c r="B54" s="81" t="s">
        <v>103</v>
      </c>
      <c r="C54" s="52"/>
      <c r="D54" s="59">
        <v>46</v>
      </c>
      <c r="E54" s="128">
        <f t="shared" si="0"/>
        <v>120.97999999999999</v>
      </c>
      <c r="F54" s="59">
        <v>233</v>
      </c>
      <c r="G54" s="128">
        <f t="shared" si="4"/>
        <v>256.51902</v>
      </c>
      <c r="H54" s="59">
        <v>1.7</v>
      </c>
      <c r="I54" s="68">
        <f t="shared" si="1"/>
        <v>16.711</v>
      </c>
      <c r="J54" s="83">
        <f t="shared" si="2"/>
        <v>1.7</v>
      </c>
      <c r="K54" s="68">
        <f t="shared" si="3"/>
        <v>7.241999999999999</v>
      </c>
      <c r="L54" s="110"/>
    </row>
    <row r="55" spans="1:12" s="48" customFormat="1" ht="12.75">
      <c r="A55" s="57">
        <v>39</v>
      </c>
      <c r="B55" s="89" t="s">
        <v>104</v>
      </c>
      <c r="C55" s="55"/>
      <c r="D55" s="59">
        <v>88</v>
      </c>
      <c r="E55" s="128">
        <f t="shared" si="0"/>
        <v>231.44</v>
      </c>
      <c r="F55" s="59">
        <v>1000</v>
      </c>
      <c r="G55" s="128">
        <f t="shared" si="4"/>
        <v>1100.94</v>
      </c>
      <c r="H55" s="59">
        <v>3.9</v>
      </c>
      <c r="I55" s="68">
        <f t="shared" si="1"/>
        <v>38.336999999999996</v>
      </c>
      <c r="J55" s="83">
        <f t="shared" si="2"/>
        <v>3.9</v>
      </c>
      <c r="K55" s="68">
        <f t="shared" si="3"/>
        <v>16.613999999999997</v>
      </c>
      <c r="L55" s="110"/>
    </row>
    <row r="56" spans="1:12" s="48" customFormat="1" ht="12.75">
      <c r="A56" s="57">
        <v>40</v>
      </c>
      <c r="B56" s="81" t="s">
        <v>329</v>
      </c>
      <c r="C56" s="52"/>
      <c r="D56" s="59">
        <v>47.8</v>
      </c>
      <c r="E56" s="128">
        <f t="shared" si="0"/>
        <v>125.71399999999998</v>
      </c>
      <c r="F56" s="59"/>
      <c r="G56" s="128"/>
      <c r="H56" s="59">
        <v>1.7</v>
      </c>
      <c r="I56" s="68">
        <f t="shared" si="1"/>
        <v>16.711</v>
      </c>
      <c r="J56" s="83">
        <f t="shared" si="2"/>
        <v>1.7</v>
      </c>
      <c r="K56" s="68">
        <f t="shared" si="3"/>
        <v>7.241999999999999</v>
      </c>
      <c r="L56" s="110"/>
    </row>
    <row r="57" spans="1:12" s="48" customFormat="1" ht="12.75">
      <c r="A57" s="57">
        <v>41</v>
      </c>
      <c r="B57" s="81" t="s">
        <v>105</v>
      </c>
      <c r="C57" s="52"/>
      <c r="D57" s="59">
        <v>46</v>
      </c>
      <c r="E57" s="128">
        <f t="shared" si="0"/>
        <v>120.97999999999999</v>
      </c>
      <c r="F57" s="59">
        <v>325</v>
      </c>
      <c r="G57" s="128">
        <f t="shared" si="4"/>
        <v>357.8055</v>
      </c>
      <c r="H57" s="59">
        <v>1.9</v>
      </c>
      <c r="I57" s="68">
        <f t="shared" si="1"/>
        <v>18.677</v>
      </c>
      <c r="J57" s="83">
        <f t="shared" si="2"/>
        <v>1.9</v>
      </c>
      <c r="K57" s="68">
        <f t="shared" si="3"/>
        <v>8.094</v>
      </c>
      <c r="L57" s="110"/>
    </row>
    <row r="58" spans="1:12" s="48" customFormat="1" ht="12.75">
      <c r="A58" s="57">
        <v>42</v>
      </c>
      <c r="B58" s="89" t="s">
        <v>292</v>
      </c>
      <c r="C58" s="55"/>
      <c r="D58" s="59">
        <v>81.3</v>
      </c>
      <c r="E58" s="128">
        <f t="shared" si="0"/>
        <v>213.819</v>
      </c>
      <c r="F58" s="59">
        <v>480</v>
      </c>
      <c r="G58" s="128">
        <f t="shared" si="4"/>
        <v>528.4512000000001</v>
      </c>
      <c r="H58" s="59">
        <v>7</v>
      </c>
      <c r="I58" s="68">
        <f t="shared" si="1"/>
        <v>68.81</v>
      </c>
      <c r="J58" s="83">
        <f t="shared" si="2"/>
        <v>7</v>
      </c>
      <c r="K58" s="68">
        <f t="shared" si="3"/>
        <v>29.82</v>
      </c>
      <c r="L58" s="110"/>
    </row>
    <row r="59" spans="1:12" s="48" customFormat="1" ht="12.75">
      <c r="A59" s="57">
        <v>43</v>
      </c>
      <c r="B59" s="89" t="s">
        <v>246</v>
      </c>
      <c r="C59" s="55"/>
      <c r="D59" s="59">
        <v>32.1</v>
      </c>
      <c r="E59" s="128">
        <f t="shared" si="0"/>
        <v>84.423</v>
      </c>
      <c r="F59" s="59">
        <v>146.3</v>
      </c>
      <c r="G59" s="128">
        <f t="shared" si="4"/>
        <v>161.06752200000003</v>
      </c>
      <c r="H59" s="59">
        <v>1.79</v>
      </c>
      <c r="I59" s="68">
        <f t="shared" si="1"/>
        <v>17.5957</v>
      </c>
      <c r="J59" s="83">
        <v>1.79</v>
      </c>
      <c r="K59" s="68">
        <f t="shared" si="3"/>
        <v>7.6254</v>
      </c>
      <c r="L59" s="110"/>
    </row>
    <row r="60" spans="1:12" s="48" customFormat="1" ht="12.75">
      <c r="A60" s="57">
        <v>44</v>
      </c>
      <c r="B60" s="89" t="s">
        <v>247</v>
      </c>
      <c r="C60" s="55"/>
      <c r="D60" s="59">
        <v>121</v>
      </c>
      <c r="E60" s="128">
        <f t="shared" si="0"/>
        <v>318.22999999999996</v>
      </c>
      <c r="F60" s="59">
        <v>1294</v>
      </c>
      <c r="G60" s="128">
        <f t="shared" si="4"/>
        <v>1424.6163600000002</v>
      </c>
      <c r="H60" s="59">
        <v>10</v>
      </c>
      <c r="I60" s="68">
        <f t="shared" si="1"/>
        <v>98.3</v>
      </c>
      <c r="J60" s="83">
        <v>10</v>
      </c>
      <c r="K60" s="68">
        <f t="shared" si="3"/>
        <v>42.599999999999994</v>
      </c>
      <c r="L60" s="110"/>
    </row>
    <row r="61" spans="1:12" s="48" customFormat="1" ht="12.75">
      <c r="A61" s="57">
        <v>45</v>
      </c>
      <c r="B61" s="81" t="s">
        <v>106</v>
      </c>
      <c r="C61" s="52"/>
      <c r="D61" s="59">
        <v>6.06</v>
      </c>
      <c r="E61" s="128">
        <f t="shared" si="0"/>
        <v>15.937799999999998</v>
      </c>
      <c r="F61" s="59">
        <v>40</v>
      </c>
      <c r="G61" s="128">
        <f t="shared" si="4"/>
        <v>44.037600000000005</v>
      </c>
      <c r="H61" s="59">
        <v>0.15</v>
      </c>
      <c r="I61" s="68">
        <f t="shared" si="1"/>
        <v>1.4745</v>
      </c>
      <c r="J61" s="83">
        <f t="shared" si="2"/>
        <v>0.15</v>
      </c>
      <c r="K61" s="68">
        <f t="shared" si="3"/>
        <v>0.6389999999999999</v>
      </c>
      <c r="L61" s="110"/>
    </row>
    <row r="62" spans="1:12" s="48" customFormat="1" ht="12.75">
      <c r="A62" s="57">
        <v>46</v>
      </c>
      <c r="B62" s="81" t="s">
        <v>107</v>
      </c>
      <c r="C62" s="52"/>
      <c r="D62" s="59">
        <v>63</v>
      </c>
      <c r="E62" s="128">
        <f t="shared" si="0"/>
        <v>165.69</v>
      </c>
      <c r="F62" s="59">
        <v>207.8</v>
      </c>
      <c r="G62" s="128">
        <f t="shared" si="4"/>
        <v>228.77533200000002</v>
      </c>
      <c r="H62" s="59">
        <v>1</v>
      </c>
      <c r="I62" s="68">
        <f t="shared" si="1"/>
        <v>9.83</v>
      </c>
      <c r="J62" s="83">
        <f t="shared" si="2"/>
        <v>1</v>
      </c>
      <c r="K62" s="68">
        <f t="shared" si="3"/>
        <v>4.26</v>
      </c>
      <c r="L62" s="110"/>
    </row>
    <row r="63" spans="1:12" s="48" customFormat="1" ht="12.75">
      <c r="A63" s="57">
        <v>47</v>
      </c>
      <c r="B63" s="81" t="s">
        <v>108</v>
      </c>
      <c r="C63" s="52"/>
      <c r="D63" s="59">
        <v>29</v>
      </c>
      <c r="E63" s="128">
        <f t="shared" si="0"/>
        <v>76.27</v>
      </c>
      <c r="F63" s="59"/>
      <c r="G63" s="128"/>
      <c r="H63" s="59">
        <v>1.1</v>
      </c>
      <c r="I63" s="68">
        <f t="shared" si="1"/>
        <v>10.813</v>
      </c>
      <c r="J63" s="83">
        <f t="shared" si="2"/>
        <v>1.1</v>
      </c>
      <c r="K63" s="68">
        <f t="shared" si="3"/>
        <v>4.686</v>
      </c>
      <c r="L63" s="110"/>
    </row>
    <row r="64" spans="1:12" s="48" customFormat="1" ht="12.75">
      <c r="A64" s="57">
        <v>48</v>
      </c>
      <c r="B64" s="81" t="s">
        <v>293</v>
      </c>
      <c r="C64" s="52"/>
      <c r="D64" s="59">
        <v>50</v>
      </c>
      <c r="E64" s="128">
        <f t="shared" si="0"/>
        <v>131.5</v>
      </c>
      <c r="F64" s="59">
        <v>270</v>
      </c>
      <c r="G64" s="128">
        <f t="shared" si="4"/>
        <v>297.2538</v>
      </c>
      <c r="H64" s="59">
        <v>3.2</v>
      </c>
      <c r="I64" s="68">
        <f t="shared" si="1"/>
        <v>31.456000000000003</v>
      </c>
      <c r="J64" s="83">
        <f t="shared" si="2"/>
        <v>3.2</v>
      </c>
      <c r="K64" s="68">
        <f t="shared" si="3"/>
        <v>13.632</v>
      </c>
      <c r="L64" s="110"/>
    </row>
    <row r="65" spans="1:12" s="48" customFormat="1" ht="12.75">
      <c r="A65" s="57">
        <v>49</v>
      </c>
      <c r="B65" s="81" t="s">
        <v>109</v>
      </c>
      <c r="C65" s="52"/>
      <c r="D65" s="59">
        <v>60</v>
      </c>
      <c r="E65" s="128">
        <f t="shared" si="0"/>
        <v>157.79999999999998</v>
      </c>
      <c r="F65" s="59">
        <v>414</v>
      </c>
      <c r="G65" s="128">
        <f t="shared" si="4"/>
        <v>455.78916000000004</v>
      </c>
      <c r="H65" s="59">
        <v>5.9</v>
      </c>
      <c r="I65" s="68">
        <f t="shared" si="1"/>
        <v>57.99700000000001</v>
      </c>
      <c r="J65" s="83">
        <f t="shared" si="2"/>
        <v>5.9</v>
      </c>
      <c r="K65" s="68">
        <f t="shared" si="3"/>
        <v>25.134</v>
      </c>
      <c r="L65" s="110"/>
    </row>
    <row r="66" spans="1:12" s="48" customFormat="1" ht="12.75">
      <c r="A66" s="57">
        <v>50</v>
      </c>
      <c r="B66" s="81" t="s">
        <v>110</v>
      </c>
      <c r="C66" s="52"/>
      <c r="D66" s="59">
        <v>50</v>
      </c>
      <c r="E66" s="128">
        <f t="shared" si="0"/>
        <v>131.5</v>
      </c>
      <c r="F66" s="59">
        <v>330</v>
      </c>
      <c r="G66" s="128">
        <f t="shared" si="4"/>
        <v>363.3102</v>
      </c>
      <c r="H66" s="59">
        <v>3.3</v>
      </c>
      <c r="I66" s="68">
        <f t="shared" si="1"/>
        <v>32.439</v>
      </c>
      <c r="J66" s="83">
        <f t="shared" si="2"/>
        <v>3.3</v>
      </c>
      <c r="K66" s="68">
        <f t="shared" si="3"/>
        <v>14.057999999999998</v>
      </c>
      <c r="L66" s="110"/>
    </row>
    <row r="67" spans="1:12" s="48" customFormat="1" ht="12.75">
      <c r="A67" s="57">
        <v>51</v>
      </c>
      <c r="B67" s="81" t="s">
        <v>111</v>
      </c>
      <c r="C67" s="52"/>
      <c r="D67" s="59">
        <v>98</v>
      </c>
      <c r="E67" s="128">
        <f t="shared" si="0"/>
        <v>257.74</v>
      </c>
      <c r="F67" s="59">
        <v>700</v>
      </c>
      <c r="G67" s="128">
        <f t="shared" si="4"/>
        <v>770.658</v>
      </c>
      <c r="H67" s="59">
        <v>5.8</v>
      </c>
      <c r="I67" s="68">
        <f t="shared" si="1"/>
        <v>57.013999999999996</v>
      </c>
      <c r="J67" s="83">
        <f t="shared" si="2"/>
        <v>5.8</v>
      </c>
      <c r="K67" s="68">
        <f t="shared" si="3"/>
        <v>24.708</v>
      </c>
      <c r="L67" s="110"/>
    </row>
    <row r="68" spans="1:12" s="48" customFormat="1" ht="12.75">
      <c r="A68" s="57">
        <v>52</v>
      </c>
      <c r="B68" s="81" t="s">
        <v>112</v>
      </c>
      <c r="C68" s="52"/>
      <c r="D68" s="59">
        <v>14</v>
      </c>
      <c r="E68" s="128">
        <f t="shared" si="0"/>
        <v>36.82</v>
      </c>
      <c r="F68" s="59"/>
      <c r="G68" s="128"/>
      <c r="H68" s="59">
        <v>1.4</v>
      </c>
      <c r="I68" s="68">
        <f t="shared" si="1"/>
        <v>13.761999999999999</v>
      </c>
      <c r="J68" s="83">
        <f t="shared" si="2"/>
        <v>1.4</v>
      </c>
      <c r="K68" s="68">
        <f t="shared" si="3"/>
        <v>5.9639999999999995</v>
      </c>
      <c r="L68" s="110"/>
    </row>
    <row r="69" spans="1:12" s="48" customFormat="1" ht="12.75">
      <c r="A69" s="57">
        <v>53</v>
      </c>
      <c r="B69" s="89" t="s">
        <v>113</v>
      </c>
      <c r="C69" s="55"/>
      <c r="D69" s="59">
        <v>58</v>
      </c>
      <c r="E69" s="128">
        <f t="shared" si="0"/>
        <v>152.54</v>
      </c>
      <c r="F69" s="59"/>
      <c r="G69" s="128"/>
      <c r="H69" s="59">
        <v>2.26</v>
      </c>
      <c r="I69" s="68">
        <f t="shared" si="1"/>
        <v>22.215799999999998</v>
      </c>
      <c r="J69" s="83">
        <f t="shared" si="2"/>
        <v>2.26</v>
      </c>
      <c r="K69" s="68">
        <f t="shared" si="3"/>
        <v>9.6276</v>
      </c>
      <c r="L69" s="110"/>
    </row>
    <row r="70" spans="1:12" s="48" customFormat="1" ht="12.75">
      <c r="A70" s="57">
        <v>54</v>
      </c>
      <c r="B70" s="81" t="s">
        <v>114</v>
      </c>
      <c r="C70" s="52"/>
      <c r="D70" s="59">
        <v>58.5</v>
      </c>
      <c r="E70" s="128">
        <f t="shared" si="0"/>
        <v>153.855</v>
      </c>
      <c r="F70" s="59"/>
      <c r="G70" s="128"/>
      <c r="H70" s="59">
        <v>2.29</v>
      </c>
      <c r="I70" s="68">
        <f t="shared" si="1"/>
        <v>22.5107</v>
      </c>
      <c r="J70" s="83">
        <f t="shared" si="2"/>
        <v>2.29</v>
      </c>
      <c r="K70" s="68">
        <f t="shared" si="3"/>
        <v>9.7554</v>
      </c>
      <c r="L70" s="110"/>
    </row>
    <row r="71" spans="1:12" s="48" customFormat="1" ht="12.75">
      <c r="A71" s="57">
        <v>55</v>
      </c>
      <c r="B71" s="81" t="s">
        <v>294</v>
      </c>
      <c r="C71" s="52"/>
      <c r="D71" s="59">
        <v>61</v>
      </c>
      <c r="E71" s="128">
        <f t="shared" si="0"/>
        <v>160.43</v>
      </c>
      <c r="F71" s="59">
        <v>530</v>
      </c>
      <c r="G71" s="128">
        <f t="shared" si="4"/>
        <v>583.4982000000001</v>
      </c>
      <c r="H71" s="59">
        <v>5.2</v>
      </c>
      <c r="I71" s="68">
        <f t="shared" si="1"/>
        <v>51.116</v>
      </c>
      <c r="J71" s="83">
        <f t="shared" si="2"/>
        <v>5.2</v>
      </c>
      <c r="K71" s="68">
        <f t="shared" si="3"/>
        <v>22.152</v>
      </c>
      <c r="L71" s="110"/>
    </row>
    <row r="72" spans="1:12" s="48" customFormat="1" ht="12.75">
      <c r="A72" s="57">
        <v>56</v>
      </c>
      <c r="B72" s="81" t="s">
        <v>295</v>
      </c>
      <c r="C72" s="52"/>
      <c r="D72" s="59">
        <v>57.06</v>
      </c>
      <c r="E72" s="128">
        <f t="shared" si="0"/>
        <v>150.0678</v>
      </c>
      <c r="F72" s="59">
        <v>240</v>
      </c>
      <c r="G72" s="128">
        <f t="shared" si="4"/>
        <v>264.22560000000004</v>
      </c>
      <c r="H72" s="59">
        <v>2.55</v>
      </c>
      <c r="I72" s="68">
        <f t="shared" si="1"/>
        <v>25.066499999999998</v>
      </c>
      <c r="J72" s="83">
        <f t="shared" si="2"/>
        <v>2.55</v>
      </c>
      <c r="K72" s="68">
        <f t="shared" si="3"/>
        <v>10.863</v>
      </c>
      <c r="L72" s="110"/>
    </row>
    <row r="73" spans="1:12" s="48" customFormat="1" ht="12.75">
      <c r="A73" s="57">
        <v>57</v>
      </c>
      <c r="B73" s="81" t="s">
        <v>115</v>
      </c>
      <c r="C73" s="52"/>
      <c r="D73" s="59">
        <v>49.6</v>
      </c>
      <c r="E73" s="128">
        <f t="shared" si="0"/>
        <v>130.448</v>
      </c>
      <c r="F73" s="59">
        <v>300</v>
      </c>
      <c r="G73" s="128">
        <f t="shared" si="4"/>
        <v>330.282</v>
      </c>
      <c r="H73" s="59">
        <v>3</v>
      </c>
      <c r="I73" s="68">
        <f t="shared" si="1"/>
        <v>29.490000000000002</v>
      </c>
      <c r="J73" s="83">
        <f t="shared" si="2"/>
        <v>3</v>
      </c>
      <c r="K73" s="68">
        <f t="shared" si="3"/>
        <v>12.78</v>
      </c>
      <c r="L73" s="110"/>
    </row>
    <row r="74" spans="1:12" s="48" customFormat="1" ht="12.75">
      <c r="A74" s="57">
        <v>58</v>
      </c>
      <c r="B74" s="81" t="s">
        <v>116</v>
      </c>
      <c r="C74" s="52"/>
      <c r="D74" s="59">
        <v>39.4</v>
      </c>
      <c r="E74" s="128">
        <f t="shared" si="0"/>
        <v>103.62199999999999</v>
      </c>
      <c r="F74" s="59">
        <v>330</v>
      </c>
      <c r="G74" s="128">
        <f t="shared" si="4"/>
        <v>363.3102</v>
      </c>
      <c r="H74" s="59">
        <v>3.3</v>
      </c>
      <c r="I74" s="68">
        <f t="shared" si="1"/>
        <v>32.439</v>
      </c>
      <c r="J74" s="83">
        <f t="shared" si="2"/>
        <v>3.3</v>
      </c>
      <c r="K74" s="68">
        <f t="shared" si="3"/>
        <v>14.057999999999998</v>
      </c>
      <c r="L74" s="110"/>
    </row>
    <row r="75" spans="1:12" s="48" customFormat="1" ht="12.75">
      <c r="A75" s="57">
        <v>59</v>
      </c>
      <c r="B75" s="81" t="s">
        <v>296</v>
      </c>
      <c r="C75" s="52"/>
      <c r="D75" s="59">
        <v>78</v>
      </c>
      <c r="E75" s="128">
        <f t="shared" si="0"/>
        <v>205.14</v>
      </c>
      <c r="F75" s="59">
        <v>540</v>
      </c>
      <c r="G75" s="128">
        <f t="shared" si="4"/>
        <v>594.5076</v>
      </c>
      <c r="H75" s="59">
        <v>7.5</v>
      </c>
      <c r="I75" s="68">
        <f t="shared" si="1"/>
        <v>73.725</v>
      </c>
      <c r="J75" s="83">
        <f t="shared" si="2"/>
        <v>7.5</v>
      </c>
      <c r="K75" s="68">
        <f t="shared" si="3"/>
        <v>31.95</v>
      </c>
      <c r="L75" s="110"/>
    </row>
    <row r="76" spans="1:12" s="48" customFormat="1" ht="12.75">
      <c r="A76" s="57">
        <v>60</v>
      </c>
      <c r="B76" s="81" t="s">
        <v>117</v>
      </c>
      <c r="C76" s="52"/>
      <c r="D76" s="59">
        <v>45</v>
      </c>
      <c r="E76" s="128">
        <f t="shared" si="0"/>
        <v>118.35</v>
      </c>
      <c r="F76" s="59">
        <v>469</v>
      </c>
      <c r="G76" s="128">
        <f t="shared" si="4"/>
        <v>516.34086</v>
      </c>
      <c r="H76" s="59">
        <v>6.9</v>
      </c>
      <c r="I76" s="68">
        <f t="shared" si="1"/>
        <v>67.827</v>
      </c>
      <c r="J76" s="83">
        <f t="shared" si="2"/>
        <v>6.9</v>
      </c>
      <c r="K76" s="68">
        <f t="shared" si="3"/>
        <v>29.394</v>
      </c>
      <c r="L76" s="110"/>
    </row>
    <row r="77" spans="1:12" s="48" customFormat="1" ht="12.75">
      <c r="A77" s="57">
        <v>61</v>
      </c>
      <c r="B77" s="81" t="s">
        <v>297</v>
      </c>
      <c r="C77" s="52"/>
      <c r="D77" s="59">
        <v>56</v>
      </c>
      <c r="E77" s="128">
        <f t="shared" si="0"/>
        <v>147.28</v>
      </c>
      <c r="F77" s="59">
        <v>420</v>
      </c>
      <c r="G77" s="128">
        <f t="shared" si="4"/>
        <v>462.39480000000003</v>
      </c>
      <c r="H77" s="59">
        <v>5.5</v>
      </c>
      <c r="I77" s="68">
        <f t="shared" si="1"/>
        <v>54.065</v>
      </c>
      <c r="J77" s="83">
        <f t="shared" si="2"/>
        <v>5.5</v>
      </c>
      <c r="K77" s="68">
        <f t="shared" si="3"/>
        <v>23.43</v>
      </c>
      <c r="L77" s="110"/>
    </row>
    <row r="78" spans="1:12" s="48" customFormat="1" ht="12.75">
      <c r="A78" s="57">
        <v>62</v>
      </c>
      <c r="B78" s="89" t="s">
        <v>298</v>
      </c>
      <c r="C78" s="55"/>
      <c r="D78" s="59">
        <v>59</v>
      </c>
      <c r="E78" s="128">
        <f t="shared" si="0"/>
        <v>155.17</v>
      </c>
      <c r="F78" s="59">
        <v>248</v>
      </c>
      <c r="G78" s="128">
        <f t="shared" si="4"/>
        <v>273.03312</v>
      </c>
      <c r="H78" s="59">
        <v>3.3</v>
      </c>
      <c r="I78" s="68">
        <f t="shared" si="1"/>
        <v>32.439</v>
      </c>
      <c r="J78" s="83">
        <f t="shared" si="2"/>
        <v>3.3</v>
      </c>
      <c r="K78" s="68">
        <f t="shared" si="3"/>
        <v>14.057999999999998</v>
      </c>
      <c r="L78" s="110"/>
    </row>
    <row r="79" spans="1:12" s="48" customFormat="1" ht="12.75">
      <c r="A79" s="57">
        <v>63</v>
      </c>
      <c r="B79" s="81" t="s">
        <v>118</v>
      </c>
      <c r="C79" s="52"/>
      <c r="D79" s="59">
        <v>54</v>
      </c>
      <c r="E79" s="128">
        <f t="shared" si="0"/>
        <v>142.01999999999998</v>
      </c>
      <c r="F79" s="59">
        <v>360</v>
      </c>
      <c r="G79" s="128">
        <f t="shared" si="4"/>
        <v>396.33840000000004</v>
      </c>
      <c r="H79" s="59">
        <v>2</v>
      </c>
      <c r="I79" s="68">
        <f t="shared" si="1"/>
        <v>19.66</v>
      </c>
      <c r="J79" s="83">
        <f t="shared" si="2"/>
        <v>2</v>
      </c>
      <c r="K79" s="68">
        <f t="shared" si="3"/>
        <v>8.52</v>
      </c>
      <c r="L79" s="110"/>
    </row>
    <row r="80" spans="1:12" s="48" customFormat="1" ht="12.75">
      <c r="A80" s="57">
        <v>64</v>
      </c>
      <c r="B80" s="81" t="s">
        <v>299</v>
      </c>
      <c r="C80" s="52"/>
      <c r="D80" s="59">
        <v>80</v>
      </c>
      <c r="E80" s="128">
        <f t="shared" si="0"/>
        <v>210.39999999999998</v>
      </c>
      <c r="F80" s="59">
        <v>600</v>
      </c>
      <c r="G80" s="128">
        <f t="shared" si="4"/>
        <v>660.564</v>
      </c>
      <c r="H80" s="59">
        <v>6.5</v>
      </c>
      <c r="I80" s="68">
        <f t="shared" si="1"/>
        <v>63.895</v>
      </c>
      <c r="J80" s="83">
        <f t="shared" si="2"/>
        <v>6.5</v>
      </c>
      <c r="K80" s="68">
        <f t="shared" si="3"/>
        <v>27.689999999999998</v>
      </c>
      <c r="L80" s="110"/>
    </row>
    <row r="81" spans="1:12" s="48" customFormat="1" ht="12.75">
      <c r="A81" s="57">
        <v>65</v>
      </c>
      <c r="B81" s="81" t="s">
        <v>300</v>
      </c>
      <c r="C81" s="52"/>
      <c r="D81" s="59">
        <v>49.1</v>
      </c>
      <c r="E81" s="128">
        <f t="shared" si="0"/>
        <v>129.133</v>
      </c>
      <c r="F81" s="59">
        <v>286</v>
      </c>
      <c r="G81" s="128">
        <f t="shared" si="4"/>
        <v>314.86884000000003</v>
      </c>
      <c r="H81" s="59">
        <v>2.3</v>
      </c>
      <c r="I81" s="68">
        <f t="shared" si="1"/>
        <v>22.608999999999998</v>
      </c>
      <c r="J81" s="83">
        <f t="shared" si="2"/>
        <v>2.3</v>
      </c>
      <c r="K81" s="68">
        <f t="shared" si="3"/>
        <v>9.797999999999998</v>
      </c>
      <c r="L81" s="110"/>
    </row>
    <row r="82" spans="1:12" s="48" customFormat="1" ht="12.75">
      <c r="A82" s="57">
        <v>66</v>
      </c>
      <c r="B82" s="89" t="s">
        <v>119</v>
      </c>
      <c r="C82" s="55"/>
      <c r="D82" s="59">
        <v>38</v>
      </c>
      <c r="E82" s="128">
        <f aca="true" t="shared" si="5" ref="E82:E145">D82*2.63</f>
        <v>99.94</v>
      </c>
      <c r="F82" s="59">
        <v>300</v>
      </c>
      <c r="G82" s="128">
        <f aca="true" t="shared" si="6" ref="G82:G145">F82*1100.94/1000</f>
        <v>330.282</v>
      </c>
      <c r="H82" s="59">
        <v>3</v>
      </c>
      <c r="I82" s="68">
        <f aca="true" t="shared" si="7" ref="I82:I145">H82*9.83</f>
        <v>29.490000000000002</v>
      </c>
      <c r="J82" s="83">
        <f t="shared" si="2"/>
        <v>3</v>
      </c>
      <c r="K82" s="68">
        <f aca="true" t="shared" si="8" ref="K82:K145">J82*4.26</f>
        <v>12.78</v>
      </c>
      <c r="L82" s="110"/>
    </row>
    <row r="83" spans="1:12" s="48" customFormat="1" ht="12.75">
      <c r="A83" s="57">
        <v>67</v>
      </c>
      <c r="B83" s="81" t="s">
        <v>301</v>
      </c>
      <c r="C83" s="52"/>
      <c r="D83" s="59">
        <v>65</v>
      </c>
      <c r="E83" s="128">
        <f t="shared" si="5"/>
        <v>170.95</v>
      </c>
      <c r="F83" s="59">
        <v>586</v>
      </c>
      <c r="G83" s="128">
        <f t="shared" si="6"/>
        <v>645.1508400000001</v>
      </c>
      <c r="H83" s="59">
        <v>8.5</v>
      </c>
      <c r="I83" s="68">
        <f t="shared" si="7"/>
        <v>83.555</v>
      </c>
      <c r="J83" s="83">
        <f t="shared" si="2"/>
        <v>8.5</v>
      </c>
      <c r="K83" s="68">
        <f t="shared" si="8"/>
        <v>36.21</v>
      </c>
      <c r="L83" s="110"/>
    </row>
    <row r="84" spans="1:12" s="48" customFormat="1" ht="12.75">
      <c r="A84" s="57">
        <v>68</v>
      </c>
      <c r="B84" s="81" t="s">
        <v>120</v>
      </c>
      <c r="C84" s="52"/>
      <c r="D84" s="59">
        <v>60</v>
      </c>
      <c r="E84" s="128">
        <f t="shared" si="5"/>
        <v>157.79999999999998</v>
      </c>
      <c r="F84" s="59">
        <v>400</v>
      </c>
      <c r="G84" s="128">
        <f t="shared" si="6"/>
        <v>440.376</v>
      </c>
      <c r="H84" s="59">
        <v>4.5</v>
      </c>
      <c r="I84" s="68">
        <f t="shared" si="7"/>
        <v>44.235</v>
      </c>
      <c r="J84" s="83">
        <f aca="true" t="shared" si="9" ref="J84:J146">H84</f>
        <v>4.5</v>
      </c>
      <c r="K84" s="68">
        <f t="shared" si="8"/>
        <v>19.169999999999998</v>
      </c>
      <c r="L84" s="110"/>
    </row>
    <row r="85" spans="1:12" s="48" customFormat="1" ht="12.75">
      <c r="A85" s="57">
        <v>69</v>
      </c>
      <c r="B85" s="81" t="s">
        <v>302</v>
      </c>
      <c r="C85" s="52"/>
      <c r="D85" s="59">
        <v>119.9</v>
      </c>
      <c r="E85" s="128">
        <f t="shared" si="5"/>
        <v>315.337</v>
      </c>
      <c r="F85" s="59">
        <v>800</v>
      </c>
      <c r="G85" s="128">
        <f t="shared" si="6"/>
        <v>880.752</v>
      </c>
      <c r="H85" s="59">
        <v>14.5</v>
      </c>
      <c r="I85" s="68">
        <f t="shared" si="7"/>
        <v>142.535</v>
      </c>
      <c r="J85" s="83">
        <f t="shared" si="9"/>
        <v>14.5</v>
      </c>
      <c r="K85" s="68">
        <f t="shared" si="8"/>
        <v>61.769999999999996</v>
      </c>
      <c r="L85" s="110"/>
    </row>
    <row r="86" spans="1:12" s="48" customFormat="1" ht="12.75">
      <c r="A86" s="57">
        <v>70</v>
      </c>
      <c r="B86" s="81" t="s">
        <v>303</v>
      </c>
      <c r="C86" s="52"/>
      <c r="D86" s="59">
        <v>90</v>
      </c>
      <c r="E86" s="128">
        <f t="shared" si="5"/>
        <v>236.7</v>
      </c>
      <c r="F86" s="59">
        <v>520</v>
      </c>
      <c r="G86" s="128">
        <f t="shared" si="6"/>
        <v>572.4888000000001</v>
      </c>
      <c r="H86" s="59">
        <v>6</v>
      </c>
      <c r="I86" s="68">
        <f t="shared" si="7"/>
        <v>58.980000000000004</v>
      </c>
      <c r="J86" s="83">
        <f t="shared" si="9"/>
        <v>6</v>
      </c>
      <c r="K86" s="68">
        <f t="shared" si="8"/>
        <v>25.56</v>
      </c>
      <c r="L86" s="110"/>
    </row>
    <row r="87" spans="1:12" s="48" customFormat="1" ht="12.75">
      <c r="A87" s="57">
        <v>71</v>
      </c>
      <c r="B87" s="81" t="s">
        <v>307</v>
      </c>
      <c r="C87" s="52"/>
      <c r="D87" s="59">
        <v>80</v>
      </c>
      <c r="E87" s="128">
        <f t="shared" si="5"/>
        <v>210.39999999999998</v>
      </c>
      <c r="F87" s="59">
        <v>400</v>
      </c>
      <c r="G87" s="128">
        <f t="shared" si="6"/>
        <v>440.376</v>
      </c>
      <c r="H87" s="59">
        <v>4.5</v>
      </c>
      <c r="I87" s="68">
        <f t="shared" si="7"/>
        <v>44.235</v>
      </c>
      <c r="J87" s="83">
        <f t="shared" si="9"/>
        <v>4.5</v>
      </c>
      <c r="K87" s="68">
        <f t="shared" si="8"/>
        <v>19.169999999999998</v>
      </c>
      <c r="L87" s="110"/>
    </row>
    <row r="88" spans="1:12" s="48" customFormat="1" ht="12.75">
      <c r="A88" s="57">
        <v>72</v>
      </c>
      <c r="B88" s="89" t="s">
        <v>308</v>
      </c>
      <c r="C88" s="55"/>
      <c r="D88" s="59">
        <v>60</v>
      </c>
      <c r="E88" s="128">
        <f t="shared" si="5"/>
        <v>157.79999999999998</v>
      </c>
      <c r="F88" s="59">
        <v>677</v>
      </c>
      <c r="G88" s="128">
        <f t="shared" si="6"/>
        <v>745.33638</v>
      </c>
      <c r="H88" s="59">
        <v>5.77</v>
      </c>
      <c r="I88" s="68">
        <f t="shared" si="7"/>
        <v>56.7191</v>
      </c>
      <c r="J88" s="83">
        <f t="shared" si="9"/>
        <v>5.77</v>
      </c>
      <c r="K88" s="68">
        <f t="shared" si="8"/>
        <v>24.580199999999998</v>
      </c>
      <c r="L88" s="110"/>
    </row>
    <row r="89" spans="1:12" s="48" customFormat="1" ht="12.75">
      <c r="A89" s="57">
        <v>73</v>
      </c>
      <c r="B89" s="89" t="s">
        <v>121</v>
      </c>
      <c r="C89" s="55"/>
      <c r="D89" s="59">
        <v>130</v>
      </c>
      <c r="E89" s="128">
        <f t="shared" si="5"/>
        <v>341.9</v>
      </c>
      <c r="F89" s="59"/>
      <c r="G89" s="128"/>
      <c r="H89" s="59">
        <v>6.7</v>
      </c>
      <c r="I89" s="68">
        <f t="shared" si="7"/>
        <v>65.861</v>
      </c>
      <c r="J89" s="83">
        <f t="shared" si="9"/>
        <v>6.7</v>
      </c>
      <c r="K89" s="68">
        <f t="shared" si="8"/>
        <v>28.541999999999998</v>
      </c>
      <c r="L89" s="110"/>
    </row>
    <row r="90" spans="1:12" s="48" customFormat="1" ht="12.75">
      <c r="A90" s="57">
        <v>74</v>
      </c>
      <c r="B90" s="81" t="s">
        <v>304</v>
      </c>
      <c r="C90" s="52"/>
      <c r="D90" s="59">
        <v>55</v>
      </c>
      <c r="E90" s="128">
        <f t="shared" si="5"/>
        <v>144.65</v>
      </c>
      <c r="F90" s="59">
        <v>420</v>
      </c>
      <c r="G90" s="128">
        <f t="shared" si="6"/>
        <v>462.39480000000003</v>
      </c>
      <c r="H90" s="59">
        <v>5</v>
      </c>
      <c r="I90" s="68">
        <f t="shared" si="7"/>
        <v>49.15</v>
      </c>
      <c r="J90" s="83">
        <f t="shared" si="9"/>
        <v>5</v>
      </c>
      <c r="K90" s="68">
        <f t="shared" si="8"/>
        <v>21.299999999999997</v>
      </c>
      <c r="L90" s="110"/>
    </row>
    <row r="91" spans="1:12" s="48" customFormat="1" ht="12.75">
      <c r="A91" s="57">
        <v>75</v>
      </c>
      <c r="B91" s="81" t="s">
        <v>122</v>
      </c>
      <c r="C91" s="52"/>
      <c r="D91" s="59">
        <v>55</v>
      </c>
      <c r="E91" s="128">
        <f t="shared" si="5"/>
        <v>144.65</v>
      </c>
      <c r="F91" s="59">
        <v>207</v>
      </c>
      <c r="G91" s="128">
        <f t="shared" si="6"/>
        <v>227.89458000000002</v>
      </c>
      <c r="H91" s="59">
        <v>3.1</v>
      </c>
      <c r="I91" s="68">
        <f t="shared" si="7"/>
        <v>30.473000000000003</v>
      </c>
      <c r="J91" s="83">
        <f t="shared" si="9"/>
        <v>3.1</v>
      </c>
      <c r="K91" s="68">
        <f t="shared" si="8"/>
        <v>13.206</v>
      </c>
      <c r="L91" s="110"/>
    </row>
    <row r="92" spans="1:12" s="48" customFormat="1" ht="12.75">
      <c r="A92" s="57">
        <v>76</v>
      </c>
      <c r="B92" s="81" t="s">
        <v>305</v>
      </c>
      <c r="C92" s="52"/>
      <c r="D92" s="59">
        <v>70</v>
      </c>
      <c r="E92" s="128">
        <f t="shared" si="5"/>
        <v>184.1</v>
      </c>
      <c r="F92" s="59">
        <v>513</v>
      </c>
      <c r="G92" s="128">
        <f t="shared" si="6"/>
        <v>564.7822199999999</v>
      </c>
      <c r="H92" s="59">
        <v>7.5</v>
      </c>
      <c r="I92" s="68">
        <f t="shared" si="7"/>
        <v>73.725</v>
      </c>
      <c r="J92" s="83">
        <f t="shared" si="9"/>
        <v>7.5</v>
      </c>
      <c r="K92" s="68">
        <f t="shared" si="8"/>
        <v>31.95</v>
      </c>
      <c r="L92" s="110"/>
    </row>
    <row r="93" spans="1:12" s="48" customFormat="1" ht="12.75">
      <c r="A93" s="57">
        <v>77</v>
      </c>
      <c r="B93" s="81" t="s">
        <v>306</v>
      </c>
      <c r="C93" s="52"/>
      <c r="D93" s="59">
        <v>80</v>
      </c>
      <c r="E93" s="128">
        <f t="shared" si="5"/>
        <v>210.39999999999998</v>
      </c>
      <c r="F93" s="59">
        <v>751</v>
      </c>
      <c r="G93" s="128">
        <f t="shared" si="6"/>
        <v>826.8059400000001</v>
      </c>
      <c r="H93" s="59">
        <v>5.19</v>
      </c>
      <c r="I93" s="68">
        <f t="shared" si="7"/>
        <v>51.017700000000005</v>
      </c>
      <c r="J93" s="83">
        <f t="shared" si="9"/>
        <v>5.19</v>
      </c>
      <c r="K93" s="68">
        <f t="shared" si="8"/>
        <v>22.1094</v>
      </c>
      <c r="L93" s="110"/>
    </row>
    <row r="94" spans="1:12" s="48" customFormat="1" ht="12.75">
      <c r="A94" s="57">
        <v>78</v>
      </c>
      <c r="B94" s="81" t="s">
        <v>123</v>
      </c>
      <c r="C94" s="52"/>
      <c r="D94" s="59">
        <v>75</v>
      </c>
      <c r="E94" s="128">
        <f t="shared" si="5"/>
        <v>197.25</v>
      </c>
      <c r="F94" s="59">
        <v>600</v>
      </c>
      <c r="G94" s="128">
        <f t="shared" si="6"/>
        <v>660.564</v>
      </c>
      <c r="H94" s="59">
        <v>6</v>
      </c>
      <c r="I94" s="68">
        <f t="shared" si="7"/>
        <v>58.980000000000004</v>
      </c>
      <c r="J94" s="83">
        <f t="shared" si="9"/>
        <v>6</v>
      </c>
      <c r="K94" s="68">
        <f t="shared" si="8"/>
        <v>25.56</v>
      </c>
      <c r="L94" s="110"/>
    </row>
    <row r="95" spans="1:12" s="48" customFormat="1" ht="12.75">
      <c r="A95" s="57">
        <v>79</v>
      </c>
      <c r="B95" s="81" t="s">
        <v>309</v>
      </c>
      <c r="C95" s="52"/>
      <c r="D95" s="59">
        <v>107</v>
      </c>
      <c r="E95" s="128">
        <f t="shared" si="5"/>
        <v>281.40999999999997</v>
      </c>
      <c r="F95" s="59">
        <v>600</v>
      </c>
      <c r="G95" s="128">
        <f t="shared" si="6"/>
        <v>660.564</v>
      </c>
      <c r="H95" s="59">
        <v>7.3</v>
      </c>
      <c r="I95" s="68">
        <f t="shared" si="7"/>
        <v>71.759</v>
      </c>
      <c r="J95" s="83">
        <f t="shared" si="9"/>
        <v>7.3</v>
      </c>
      <c r="K95" s="68">
        <f t="shared" si="8"/>
        <v>31.098</v>
      </c>
      <c r="L95" s="110"/>
    </row>
    <row r="96" spans="1:12" s="48" customFormat="1" ht="12.75">
      <c r="A96" s="57">
        <v>80</v>
      </c>
      <c r="B96" s="81" t="s">
        <v>310</v>
      </c>
      <c r="C96" s="52"/>
      <c r="D96" s="59">
        <v>72</v>
      </c>
      <c r="E96" s="128">
        <f t="shared" si="5"/>
        <v>189.35999999999999</v>
      </c>
      <c r="F96" s="59">
        <v>680</v>
      </c>
      <c r="G96" s="128">
        <f t="shared" si="6"/>
        <v>748.6392000000001</v>
      </c>
      <c r="H96" s="59">
        <v>10</v>
      </c>
      <c r="I96" s="68">
        <f t="shared" si="7"/>
        <v>98.3</v>
      </c>
      <c r="J96" s="83">
        <f t="shared" si="9"/>
        <v>10</v>
      </c>
      <c r="K96" s="68">
        <f t="shared" si="8"/>
        <v>42.599999999999994</v>
      </c>
      <c r="L96" s="110"/>
    </row>
    <row r="97" spans="1:12" s="48" customFormat="1" ht="12.75">
      <c r="A97" s="57">
        <v>81</v>
      </c>
      <c r="B97" s="81" t="s">
        <v>124</v>
      </c>
      <c r="C97" s="52"/>
      <c r="D97" s="59">
        <v>76</v>
      </c>
      <c r="E97" s="128">
        <f t="shared" si="5"/>
        <v>199.88</v>
      </c>
      <c r="F97" s="59">
        <v>1272</v>
      </c>
      <c r="G97" s="128">
        <f t="shared" si="6"/>
        <v>1400.39568</v>
      </c>
      <c r="H97" s="59">
        <v>5.2</v>
      </c>
      <c r="I97" s="68">
        <f t="shared" si="7"/>
        <v>51.116</v>
      </c>
      <c r="J97" s="83">
        <f t="shared" si="9"/>
        <v>5.2</v>
      </c>
      <c r="K97" s="68">
        <f t="shared" si="8"/>
        <v>22.152</v>
      </c>
      <c r="L97" s="110"/>
    </row>
    <row r="98" spans="1:12" s="48" customFormat="1" ht="12.75">
      <c r="A98" s="57">
        <v>82</v>
      </c>
      <c r="B98" s="89" t="s">
        <v>311</v>
      </c>
      <c r="C98" s="55"/>
      <c r="D98" s="59">
        <v>42</v>
      </c>
      <c r="E98" s="128">
        <f t="shared" si="5"/>
        <v>110.46</v>
      </c>
      <c r="F98" s="59">
        <v>640</v>
      </c>
      <c r="G98" s="128">
        <f t="shared" si="6"/>
        <v>704.6016000000001</v>
      </c>
      <c r="H98" s="59">
        <v>4.4</v>
      </c>
      <c r="I98" s="68">
        <f t="shared" si="7"/>
        <v>43.252</v>
      </c>
      <c r="J98" s="83">
        <f t="shared" si="9"/>
        <v>4.4</v>
      </c>
      <c r="K98" s="68">
        <f t="shared" si="8"/>
        <v>18.744</v>
      </c>
      <c r="L98" s="110"/>
    </row>
    <row r="99" spans="1:12" s="48" customFormat="1" ht="12.75">
      <c r="A99" s="57">
        <v>83</v>
      </c>
      <c r="B99" s="81" t="s">
        <v>312</v>
      </c>
      <c r="C99" s="52"/>
      <c r="D99" s="59">
        <v>65</v>
      </c>
      <c r="E99" s="128">
        <f t="shared" si="5"/>
        <v>170.95</v>
      </c>
      <c r="F99" s="59">
        <v>840</v>
      </c>
      <c r="G99" s="128">
        <f t="shared" si="6"/>
        <v>924.7896000000001</v>
      </c>
      <c r="H99" s="59">
        <v>6.5</v>
      </c>
      <c r="I99" s="68">
        <f t="shared" si="7"/>
        <v>63.895</v>
      </c>
      <c r="J99" s="83">
        <f t="shared" si="9"/>
        <v>6.5</v>
      </c>
      <c r="K99" s="68">
        <f t="shared" si="8"/>
        <v>27.689999999999998</v>
      </c>
      <c r="L99" s="110"/>
    </row>
    <row r="100" spans="1:12" s="48" customFormat="1" ht="12.75">
      <c r="A100" s="57">
        <v>84</v>
      </c>
      <c r="B100" s="81" t="s">
        <v>313</v>
      </c>
      <c r="C100" s="52"/>
      <c r="D100" s="59">
        <v>72</v>
      </c>
      <c r="E100" s="128">
        <f t="shared" si="5"/>
        <v>189.35999999999999</v>
      </c>
      <c r="F100" s="59">
        <v>1164</v>
      </c>
      <c r="G100" s="128">
        <f t="shared" si="6"/>
        <v>1281.4941600000002</v>
      </c>
      <c r="H100" s="59">
        <v>6.3</v>
      </c>
      <c r="I100" s="68">
        <f t="shared" si="7"/>
        <v>61.929</v>
      </c>
      <c r="J100" s="83">
        <f t="shared" si="9"/>
        <v>6.3</v>
      </c>
      <c r="K100" s="68">
        <f t="shared" si="8"/>
        <v>26.837999999999997</v>
      </c>
      <c r="L100" s="110"/>
    </row>
    <row r="101" spans="1:12" s="48" customFormat="1" ht="12.75">
      <c r="A101" s="57">
        <v>85</v>
      </c>
      <c r="B101" s="81" t="s">
        <v>314</v>
      </c>
      <c r="C101" s="52"/>
      <c r="D101" s="59">
        <v>35</v>
      </c>
      <c r="E101" s="128">
        <f t="shared" si="5"/>
        <v>92.05</v>
      </c>
      <c r="F101" s="59">
        <v>220</v>
      </c>
      <c r="G101" s="128">
        <f t="shared" si="6"/>
        <v>242.20680000000002</v>
      </c>
      <c r="H101" s="59">
        <v>3.3</v>
      </c>
      <c r="I101" s="68">
        <f t="shared" si="7"/>
        <v>32.439</v>
      </c>
      <c r="J101" s="83">
        <f t="shared" si="9"/>
        <v>3.3</v>
      </c>
      <c r="K101" s="68">
        <f t="shared" si="8"/>
        <v>14.057999999999998</v>
      </c>
      <c r="L101" s="110"/>
    </row>
    <row r="102" spans="1:12" s="48" customFormat="1" ht="12.75">
      <c r="A102" s="57">
        <v>86</v>
      </c>
      <c r="B102" s="81" t="s">
        <v>125</v>
      </c>
      <c r="C102" s="52"/>
      <c r="D102" s="59">
        <v>170</v>
      </c>
      <c r="E102" s="128">
        <f t="shared" si="5"/>
        <v>447.09999999999997</v>
      </c>
      <c r="F102" s="59">
        <v>1632</v>
      </c>
      <c r="G102" s="128">
        <f t="shared" si="6"/>
        <v>1796.7340800000002</v>
      </c>
      <c r="H102" s="59">
        <v>7.5</v>
      </c>
      <c r="I102" s="68">
        <f t="shared" si="7"/>
        <v>73.725</v>
      </c>
      <c r="J102" s="83">
        <v>7.5</v>
      </c>
      <c r="K102" s="68">
        <f t="shared" si="8"/>
        <v>31.95</v>
      </c>
      <c r="L102" s="110"/>
    </row>
    <row r="103" spans="1:12" s="48" customFormat="1" ht="12.75" customHeight="1">
      <c r="A103" s="57">
        <v>87</v>
      </c>
      <c r="B103" s="89" t="s">
        <v>149</v>
      </c>
      <c r="C103" s="55"/>
      <c r="D103" s="59">
        <v>140</v>
      </c>
      <c r="E103" s="128">
        <f t="shared" si="5"/>
        <v>368.2</v>
      </c>
      <c r="F103" s="59">
        <v>834</v>
      </c>
      <c r="G103" s="128">
        <f t="shared" si="6"/>
        <v>918.1839600000001</v>
      </c>
      <c r="H103" s="59">
        <v>5.5</v>
      </c>
      <c r="I103" s="68">
        <f t="shared" si="7"/>
        <v>54.065</v>
      </c>
      <c r="J103" s="83">
        <f t="shared" si="9"/>
        <v>5.5</v>
      </c>
      <c r="K103" s="68">
        <f t="shared" si="8"/>
        <v>23.43</v>
      </c>
      <c r="L103" s="110"/>
    </row>
    <row r="104" spans="1:12" s="48" customFormat="1" ht="12.75">
      <c r="A104" s="57">
        <v>86</v>
      </c>
      <c r="B104" s="89" t="s">
        <v>150</v>
      </c>
      <c r="C104" s="55"/>
      <c r="D104" s="59">
        <v>140</v>
      </c>
      <c r="E104" s="128">
        <f t="shared" si="5"/>
        <v>368.2</v>
      </c>
      <c r="F104" s="59"/>
      <c r="G104" s="128"/>
      <c r="H104" s="59">
        <v>3.5</v>
      </c>
      <c r="I104" s="68">
        <f t="shared" si="7"/>
        <v>34.405</v>
      </c>
      <c r="J104" s="83">
        <f t="shared" si="9"/>
        <v>3.5</v>
      </c>
      <c r="K104" s="68">
        <f t="shared" si="8"/>
        <v>14.91</v>
      </c>
      <c r="L104" s="110"/>
    </row>
    <row r="105" spans="1:12" s="48" customFormat="1" ht="12.75">
      <c r="A105" s="57">
        <v>87</v>
      </c>
      <c r="B105" s="89" t="s">
        <v>151</v>
      </c>
      <c r="C105" s="55"/>
      <c r="D105" s="59">
        <v>80</v>
      </c>
      <c r="E105" s="128">
        <f t="shared" si="5"/>
        <v>210.39999999999998</v>
      </c>
      <c r="F105" s="59">
        <v>722</v>
      </c>
      <c r="G105" s="128">
        <f t="shared" si="6"/>
        <v>794.87868</v>
      </c>
      <c r="H105" s="59">
        <v>6.42</v>
      </c>
      <c r="I105" s="68">
        <f t="shared" si="7"/>
        <v>63.1086</v>
      </c>
      <c r="J105" s="83">
        <f t="shared" si="9"/>
        <v>6.42</v>
      </c>
      <c r="K105" s="68">
        <f t="shared" si="8"/>
        <v>27.3492</v>
      </c>
      <c r="L105" s="110"/>
    </row>
    <row r="106" spans="1:12" s="48" customFormat="1" ht="12.75">
      <c r="A106" s="57">
        <v>88</v>
      </c>
      <c r="B106" s="89" t="s">
        <v>152</v>
      </c>
      <c r="C106" s="55"/>
      <c r="D106" s="59">
        <v>110</v>
      </c>
      <c r="E106" s="128">
        <f t="shared" si="5"/>
        <v>289.3</v>
      </c>
      <c r="F106" s="59">
        <v>600</v>
      </c>
      <c r="G106" s="128">
        <f t="shared" si="6"/>
        <v>660.564</v>
      </c>
      <c r="H106" s="59">
        <v>3</v>
      </c>
      <c r="I106" s="68">
        <f t="shared" si="7"/>
        <v>29.490000000000002</v>
      </c>
      <c r="J106" s="83">
        <f t="shared" si="9"/>
        <v>3</v>
      </c>
      <c r="K106" s="68">
        <f t="shared" si="8"/>
        <v>12.78</v>
      </c>
      <c r="L106" s="110"/>
    </row>
    <row r="107" spans="1:12" s="48" customFormat="1" ht="12.75">
      <c r="A107" s="57">
        <v>89</v>
      </c>
      <c r="B107" s="89" t="s">
        <v>315</v>
      </c>
      <c r="C107" s="55"/>
      <c r="D107" s="59">
        <v>140</v>
      </c>
      <c r="E107" s="128">
        <f t="shared" si="5"/>
        <v>368.2</v>
      </c>
      <c r="F107" s="59">
        <v>700</v>
      </c>
      <c r="G107" s="128">
        <f t="shared" si="6"/>
        <v>770.658</v>
      </c>
      <c r="H107" s="59">
        <v>4.87</v>
      </c>
      <c r="I107" s="68">
        <f t="shared" si="7"/>
        <v>47.8721</v>
      </c>
      <c r="J107" s="83">
        <f t="shared" si="9"/>
        <v>4.87</v>
      </c>
      <c r="K107" s="68">
        <f t="shared" si="8"/>
        <v>20.746199999999998</v>
      </c>
      <c r="L107" s="110"/>
    </row>
    <row r="108" spans="1:12" s="48" customFormat="1" ht="12.75">
      <c r="A108" s="57">
        <v>90</v>
      </c>
      <c r="B108" s="89" t="s">
        <v>153</v>
      </c>
      <c r="C108" s="55"/>
      <c r="D108" s="59">
        <v>100</v>
      </c>
      <c r="E108" s="128">
        <f t="shared" si="5"/>
        <v>263</v>
      </c>
      <c r="F108" s="59">
        <v>800</v>
      </c>
      <c r="G108" s="128">
        <f t="shared" si="6"/>
        <v>880.752</v>
      </c>
      <c r="H108" s="59">
        <v>6</v>
      </c>
      <c r="I108" s="68">
        <f t="shared" si="7"/>
        <v>58.980000000000004</v>
      </c>
      <c r="J108" s="83">
        <f t="shared" si="9"/>
        <v>6</v>
      </c>
      <c r="K108" s="68">
        <f t="shared" si="8"/>
        <v>25.56</v>
      </c>
      <c r="L108" s="110"/>
    </row>
    <row r="109" spans="1:12" s="48" customFormat="1" ht="12.75">
      <c r="A109" s="57">
        <v>91</v>
      </c>
      <c r="B109" s="91" t="s">
        <v>154</v>
      </c>
      <c r="C109" s="61"/>
      <c r="D109" s="59">
        <v>110</v>
      </c>
      <c r="E109" s="128">
        <f t="shared" si="5"/>
        <v>289.3</v>
      </c>
      <c r="F109" s="59">
        <v>566</v>
      </c>
      <c r="G109" s="128">
        <f t="shared" si="6"/>
        <v>623.1320400000001</v>
      </c>
      <c r="H109" s="59">
        <v>6.3</v>
      </c>
      <c r="I109" s="68">
        <f t="shared" si="7"/>
        <v>61.929</v>
      </c>
      <c r="J109" s="83">
        <f t="shared" si="9"/>
        <v>6.3</v>
      </c>
      <c r="K109" s="68">
        <f t="shared" si="8"/>
        <v>26.837999999999997</v>
      </c>
      <c r="L109" s="110"/>
    </row>
    <row r="110" spans="1:12" s="48" customFormat="1" ht="12.75">
      <c r="A110" s="57">
        <v>92</v>
      </c>
      <c r="B110" s="89" t="s">
        <v>330</v>
      </c>
      <c r="C110" s="55"/>
      <c r="D110" s="59">
        <v>100</v>
      </c>
      <c r="E110" s="128">
        <f t="shared" si="5"/>
        <v>263</v>
      </c>
      <c r="F110" s="59">
        <v>576</v>
      </c>
      <c r="G110" s="128">
        <f t="shared" si="6"/>
        <v>634.1414400000001</v>
      </c>
      <c r="H110" s="59">
        <v>0.56</v>
      </c>
      <c r="I110" s="68">
        <f t="shared" si="7"/>
        <v>5.5048</v>
      </c>
      <c r="J110" s="83">
        <f t="shared" si="9"/>
        <v>0.56</v>
      </c>
      <c r="K110" s="68">
        <f t="shared" si="8"/>
        <v>2.3856</v>
      </c>
      <c r="L110" s="110"/>
    </row>
    <row r="111" spans="1:12" s="48" customFormat="1" ht="12.75">
      <c r="A111" s="57">
        <v>93</v>
      </c>
      <c r="B111" s="89" t="s">
        <v>155</v>
      </c>
      <c r="C111" s="55"/>
      <c r="D111" s="59">
        <v>110</v>
      </c>
      <c r="E111" s="128">
        <f t="shared" si="5"/>
        <v>289.3</v>
      </c>
      <c r="F111" s="59">
        <v>900</v>
      </c>
      <c r="G111" s="128">
        <f t="shared" si="6"/>
        <v>990.846</v>
      </c>
      <c r="H111" s="59">
        <v>6.5</v>
      </c>
      <c r="I111" s="68">
        <f t="shared" si="7"/>
        <v>63.895</v>
      </c>
      <c r="J111" s="83">
        <f t="shared" si="9"/>
        <v>6.5</v>
      </c>
      <c r="K111" s="68">
        <f t="shared" si="8"/>
        <v>27.689999999999998</v>
      </c>
      <c r="L111" s="110"/>
    </row>
    <row r="112" spans="1:12" s="48" customFormat="1" ht="12.75">
      <c r="A112" s="57">
        <v>94</v>
      </c>
      <c r="B112" s="89" t="s">
        <v>156</v>
      </c>
      <c r="C112" s="55"/>
      <c r="D112" s="59">
        <v>140</v>
      </c>
      <c r="E112" s="128">
        <f t="shared" si="5"/>
        <v>368.2</v>
      </c>
      <c r="F112" s="59">
        <v>900</v>
      </c>
      <c r="G112" s="128">
        <f t="shared" si="6"/>
        <v>990.846</v>
      </c>
      <c r="H112" s="59">
        <v>2.5</v>
      </c>
      <c r="I112" s="68">
        <f t="shared" si="7"/>
        <v>24.575</v>
      </c>
      <c r="J112" s="83">
        <f t="shared" si="9"/>
        <v>2.5</v>
      </c>
      <c r="K112" s="68">
        <f t="shared" si="8"/>
        <v>10.649999999999999</v>
      </c>
      <c r="L112" s="110"/>
    </row>
    <row r="113" spans="1:12" s="48" customFormat="1" ht="12.75">
      <c r="A113" s="57">
        <v>95</v>
      </c>
      <c r="B113" s="89" t="s">
        <v>157</v>
      </c>
      <c r="C113" s="55"/>
      <c r="D113" s="59">
        <v>104</v>
      </c>
      <c r="E113" s="128">
        <f t="shared" si="5"/>
        <v>273.52</v>
      </c>
      <c r="F113" s="59">
        <v>744</v>
      </c>
      <c r="G113" s="128">
        <f t="shared" si="6"/>
        <v>819.0993599999999</v>
      </c>
      <c r="H113" s="59">
        <v>4</v>
      </c>
      <c r="I113" s="68">
        <f t="shared" si="7"/>
        <v>39.32</v>
      </c>
      <c r="J113" s="83">
        <f t="shared" si="9"/>
        <v>4</v>
      </c>
      <c r="K113" s="68">
        <f t="shared" si="8"/>
        <v>17.04</v>
      </c>
      <c r="L113" s="110"/>
    </row>
    <row r="114" spans="1:12" s="48" customFormat="1" ht="12.75">
      <c r="A114" s="57">
        <v>96</v>
      </c>
      <c r="B114" s="89" t="s">
        <v>158</v>
      </c>
      <c r="C114" s="55"/>
      <c r="D114" s="59">
        <v>50.5</v>
      </c>
      <c r="E114" s="128">
        <f t="shared" si="5"/>
        <v>132.815</v>
      </c>
      <c r="F114" s="59">
        <v>456</v>
      </c>
      <c r="G114" s="128">
        <f t="shared" si="6"/>
        <v>502.02864</v>
      </c>
      <c r="H114" s="59">
        <v>4.2</v>
      </c>
      <c r="I114" s="68">
        <f t="shared" si="7"/>
        <v>41.286</v>
      </c>
      <c r="J114" s="83">
        <f t="shared" si="9"/>
        <v>4.2</v>
      </c>
      <c r="K114" s="68">
        <f t="shared" si="8"/>
        <v>17.892</v>
      </c>
      <c r="L114" s="110"/>
    </row>
    <row r="115" spans="1:12" s="48" customFormat="1" ht="12.75">
      <c r="A115" s="57">
        <v>97</v>
      </c>
      <c r="B115" s="89" t="s">
        <v>159</v>
      </c>
      <c r="C115" s="55"/>
      <c r="D115" s="59">
        <v>164.16</v>
      </c>
      <c r="E115" s="128">
        <f t="shared" si="5"/>
        <v>431.7408</v>
      </c>
      <c r="F115" s="59">
        <v>734</v>
      </c>
      <c r="G115" s="128">
        <f t="shared" si="6"/>
        <v>808.0899600000001</v>
      </c>
      <c r="H115" s="59">
        <v>3</v>
      </c>
      <c r="I115" s="68">
        <f t="shared" si="7"/>
        <v>29.490000000000002</v>
      </c>
      <c r="J115" s="83">
        <f t="shared" si="9"/>
        <v>3</v>
      </c>
      <c r="K115" s="68">
        <f t="shared" si="8"/>
        <v>12.78</v>
      </c>
      <c r="L115" s="110"/>
    </row>
    <row r="116" spans="1:12" s="48" customFormat="1" ht="12.75">
      <c r="A116" s="57">
        <v>98</v>
      </c>
      <c r="B116" s="89" t="s">
        <v>211</v>
      </c>
      <c r="C116" s="55"/>
      <c r="D116" s="59">
        <v>78</v>
      </c>
      <c r="E116" s="128">
        <f t="shared" si="5"/>
        <v>205.14</v>
      </c>
      <c r="F116" s="59">
        <v>304</v>
      </c>
      <c r="G116" s="128">
        <f t="shared" si="6"/>
        <v>334.68576</v>
      </c>
      <c r="H116" s="59">
        <v>3</v>
      </c>
      <c r="I116" s="68">
        <f t="shared" si="7"/>
        <v>29.490000000000002</v>
      </c>
      <c r="J116" s="83">
        <v>1.8</v>
      </c>
      <c r="K116" s="68">
        <f t="shared" si="8"/>
        <v>7.668</v>
      </c>
      <c r="L116" s="110"/>
    </row>
    <row r="117" spans="1:12" s="48" customFormat="1" ht="12.75">
      <c r="A117" s="57">
        <v>99</v>
      </c>
      <c r="B117" s="89" t="s">
        <v>160</v>
      </c>
      <c r="C117" s="55"/>
      <c r="D117" s="59">
        <v>110</v>
      </c>
      <c r="E117" s="128">
        <f t="shared" si="5"/>
        <v>289.3</v>
      </c>
      <c r="F117" s="59">
        <v>574</v>
      </c>
      <c r="G117" s="128">
        <f t="shared" si="6"/>
        <v>631.93956</v>
      </c>
      <c r="H117" s="59">
        <v>5</v>
      </c>
      <c r="I117" s="68">
        <f t="shared" si="7"/>
        <v>49.15</v>
      </c>
      <c r="J117" s="83">
        <f t="shared" si="9"/>
        <v>5</v>
      </c>
      <c r="K117" s="68">
        <f t="shared" si="8"/>
        <v>21.299999999999997</v>
      </c>
      <c r="L117" s="110"/>
    </row>
    <row r="118" spans="1:12" s="48" customFormat="1" ht="12.75">
      <c r="A118" s="57">
        <v>100</v>
      </c>
      <c r="B118" s="89" t="s">
        <v>126</v>
      </c>
      <c r="C118" s="55"/>
      <c r="D118" s="59">
        <v>110</v>
      </c>
      <c r="E118" s="128">
        <f t="shared" si="5"/>
        <v>289.3</v>
      </c>
      <c r="F118" s="59">
        <v>728</v>
      </c>
      <c r="G118" s="128">
        <f t="shared" si="6"/>
        <v>801.48432</v>
      </c>
      <c r="H118" s="59">
        <v>5.5</v>
      </c>
      <c r="I118" s="68">
        <f t="shared" si="7"/>
        <v>54.065</v>
      </c>
      <c r="J118" s="83">
        <f t="shared" si="9"/>
        <v>5.5</v>
      </c>
      <c r="K118" s="68">
        <f t="shared" si="8"/>
        <v>23.43</v>
      </c>
      <c r="L118" s="110"/>
    </row>
    <row r="119" spans="1:12" s="48" customFormat="1" ht="12.75">
      <c r="A119" s="57">
        <v>101</v>
      </c>
      <c r="B119" s="90" t="s">
        <v>127</v>
      </c>
      <c r="C119" s="58"/>
      <c r="D119" s="59">
        <v>110</v>
      </c>
      <c r="E119" s="128">
        <f t="shared" si="5"/>
        <v>289.3</v>
      </c>
      <c r="F119" s="59">
        <v>753</v>
      </c>
      <c r="G119" s="128">
        <f t="shared" si="6"/>
        <v>829.00782</v>
      </c>
      <c r="H119" s="59">
        <v>5.5</v>
      </c>
      <c r="I119" s="68">
        <f t="shared" si="7"/>
        <v>54.065</v>
      </c>
      <c r="J119" s="83">
        <f t="shared" si="9"/>
        <v>5.5</v>
      </c>
      <c r="K119" s="68">
        <f t="shared" si="8"/>
        <v>23.43</v>
      </c>
      <c r="L119" s="110"/>
    </row>
    <row r="120" spans="1:12" s="48" customFormat="1" ht="12.75">
      <c r="A120" s="57">
        <v>102</v>
      </c>
      <c r="B120" s="89" t="s">
        <v>161</v>
      </c>
      <c r="C120" s="55"/>
      <c r="D120" s="59">
        <v>140</v>
      </c>
      <c r="E120" s="128">
        <f t="shared" si="5"/>
        <v>368.2</v>
      </c>
      <c r="F120" s="59">
        <v>189</v>
      </c>
      <c r="G120" s="128">
        <f t="shared" si="6"/>
        <v>208.07766</v>
      </c>
      <c r="H120" s="59">
        <v>6.6</v>
      </c>
      <c r="I120" s="68">
        <f t="shared" si="7"/>
        <v>64.878</v>
      </c>
      <c r="J120" s="83">
        <f t="shared" si="9"/>
        <v>6.6</v>
      </c>
      <c r="K120" s="68">
        <f t="shared" si="8"/>
        <v>28.115999999999996</v>
      </c>
      <c r="L120" s="110"/>
    </row>
    <row r="121" spans="1:12" s="48" customFormat="1" ht="12.75">
      <c r="A121" s="57">
        <v>103</v>
      </c>
      <c r="B121" s="89" t="s">
        <v>162</v>
      </c>
      <c r="C121" s="55"/>
      <c r="D121" s="59">
        <v>110</v>
      </c>
      <c r="E121" s="128">
        <f t="shared" si="5"/>
        <v>289.3</v>
      </c>
      <c r="F121" s="59">
        <v>450</v>
      </c>
      <c r="G121" s="128">
        <f t="shared" si="6"/>
        <v>495.423</v>
      </c>
      <c r="H121" s="59">
        <v>4.2</v>
      </c>
      <c r="I121" s="68">
        <f t="shared" si="7"/>
        <v>41.286</v>
      </c>
      <c r="J121" s="83">
        <f t="shared" si="9"/>
        <v>4.2</v>
      </c>
      <c r="K121" s="68">
        <f t="shared" si="8"/>
        <v>17.892</v>
      </c>
      <c r="L121" s="110"/>
    </row>
    <row r="122" spans="1:12" s="48" customFormat="1" ht="12.75">
      <c r="A122" s="57">
        <v>104</v>
      </c>
      <c r="B122" s="89" t="s">
        <v>163</v>
      </c>
      <c r="C122" s="55"/>
      <c r="D122" s="59">
        <v>200</v>
      </c>
      <c r="E122" s="128">
        <f t="shared" si="5"/>
        <v>526</v>
      </c>
      <c r="F122" s="59">
        <v>656</v>
      </c>
      <c r="G122" s="128">
        <f t="shared" si="6"/>
        <v>722.21664</v>
      </c>
      <c r="H122" s="59">
        <v>5</v>
      </c>
      <c r="I122" s="68">
        <f t="shared" si="7"/>
        <v>49.15</v>
      </c>
      <c r="J122" s="83">
        <f t="shared" si="9"/>
        <v>5</v>
      </c>
      <c r="K122" s="68">
        <f t="shared" si="8"/>
        <v>21.299999999999997</v>
      </c>
      <c r="L122" s="110"/>
    </row>
    <row r="123" spans="1:12" s="48" customFormat="1" ht="12.75">
      <c r="A123" s="57">
        <v>105</v>
      </c>
      <c r="B123" s="89" t="s">
        <v>222</v>
      </c>
      <c r="C123" s="55"/>
      <c r="D123" s="59">
        <v>100</v>
      </c>
      <c r="E123" s="128">
        <f t="shared" si="5"/>
        <v>263</v>
      </c>
      <c r="F123" s="59">
        <v>559</v>
      </c>
      <c r="G123" s="128">
        <f t="shared" si="6"/>
        <v>615.42546</v>
      </c>
      <c r="H123" s="59">
        <v>4.9</v>
      </c>
      <c r="I123" s="68">
        <f t="shared" si="7"/>
        <v>48.167</v>
      </c>
      <c r="J123" s="83">
        <f t="shared" si="9"/>
        <v>4.9</v>
      </c>
      <c r="K123" s="68">
        <f t="shared" si="8"/>
        <v>20.874</v>
      </c>
      <c r="L123" s="110"/>
    </row>
    <row r="124" spans="1:12" s="48" customFormat="1" ht="12.75">
      <c r="A124" s="57">
        <v>106</v>
      </c>
      <c r="B124" s="90" t="s">
        <v>128</v>
      </c>
      <c r="C124" s="58"/>
      <c r="D124" s="59">
        <v>290</v>
      </c>
      <c r="E124" s="128">
        <f t="shared" si="5"/>
        <v>762.6999999999999</v>
      </c>
      <c r="F124" s="59">
        <v>1020</v>
      </c>
      <c r="G124" s="128">
        <f t="shared" si="6"/>
        <v>1122.9588</v>
      </c>
      <c r="H124" s="59">
        <v>5.5</v>
      </c>
      <c r="I124" s="68">
        <f t="shared" si="7"/>
        <v>54.065</v>
      </c>
      <c r="J124" s="83">
        <f t="shared" si="9"/>
        <v>5.5</v>
      </c>
      <c r="K124" s="68">
        <f t="shared" si="8"/>
        <v>23.43</v>
      </c>
      <c r="L124" s="110"/>
    </row>
    <row r="125" spans="1:12" s="48" customFormat="1" ht="12.75">
      <c r="A125" s="57">
        <v>107</v>
      </c>
      <c r="B125" s="89" t="s">
        <v>164</v>
      </c>
      <c r="C125" s="55"/>
      <c r="D125" s="59">
        <v>88</v>
      </c>
      <c r="E125" s="128">
        <f t="shared" si="5"/>
        <v>231.44</v>
      </c>
      <c r="F125" s="59">
        <v>824</v>
      </c>
      <c r="G125" s="128">
        <f t="shared" si="6"/>
        <v>907.17456</v>
      </c>
      <c r="H125" s="59">
        <v>7.5</v>
      </c>
      <c r="I125" s="68">
        <f t="shared" si="7"/>
        <v>73.725</v>
      </c>
      <c r="J125" s="83">
        <f t="shared" si="9"/>
        <v>7.5</v>
      </c>
      <c r="K125" s="68">
        <f t="shared" si="8"/>
        <v>31.95</v>
      </c>
      <c r="L125" s="110"/>
    </row>
    <row r="126" spans="1:12" s="48" customFormat="1" ht="12.75">
      <c r="A126" s="57">
        <v>108</v>
      </c>
      <c r="B126" s="89" t="s">
        <v>316</v>
      </c>
      <c r="C126" s="55"/>
      <c r="D126" s="59">
        <v>170</v>
      </c>
      <c r="E126" s="128">
        <f t="shared" si="5"/>
        <v>447.09999999999997</v>
      </c>
      <c r="F126" s="59">
        <v>900</v>
      </c>
      <c r="G126" s="128">
        <f t="shared" si="6"/>
        <v>990.846</v>
      </c>
      <c r="H126" s="59">
        <v>4.5</v>
      </c>
      <c r="I126" s="68">
        <f t="shared" si="7"/>
        <v>44.235</v>
      </c>
      <c r="J126" s="83">
        <f t="shared" si="9"/>
        <v>4.5</v>
      </c>
      <c r="K126" s="68">
        <f t="shared" si="8"/>
        <v>19.169999999999998</v>
      </c>
      <c r="L126" s="110"/>
    </row>
    <row r="127" spans="1:12" s="48" customFormat="1" ht="12.75">
      <c r="A127" s="57">
        <v>109</v>
      </c>
      <c r="B127" s="89" t="s">
        <v>165</v>
      </c>
      <c r="C127" s="55"/>
      <c r="D127" s="59">
        <v>159.8</v>
      </c>
      <c r="E127" s="128">
        <f t="shared" si="5"/>
        <v>420.274</v>
      </c>
      <c r="F127" s="59">
        <v>890</v>
      </c>
      <c r="G127" s="128">
        <f t="shared" si="6"/>
        <v>979.8366000000001</v>
      </c>
      <c r="H127" s="59">
        <v>4</v>
      </c>
      <c r="I127" s="68">
        <f t="shared" si="7"/>
        <v>39.32</v>
      </c>
      <c r="J127" s="83">
        <f t="shared" si="9"/>
        <v>4</v>
      </c>
      <c r="K127" s="68">
        <f t="shared" si="8"/>
        <v>17.04</v>
      </c>
      <c r="L127" s="110"/>
    </row>
    <row r="128" spans="1:12" s="48" customFormat="1" ht="12.75">
      <c r="A128" s="57">
        <v>110</v>
      </c>
      <c r="B128" s="89" t="s">
        <v>223</v>
      </c>
      <c r="C128" s="55"/>
      <c r="D128" s="59">
        <v>70</v>
      </c>
      <c r="E128" s="128">
        <f t="shared" si="5"/>
        <v>184.1</v>
      </c>
      <c r="F128" s="59">
        <v>800</v>
      </c>
      <c r="G128" s="128">
        <f t="shared" si="6"/>
        <v>880.752</v>
      </c>
      <c r="H128" s="59">
        <v>9</v>
      </c>
      <c r="I128" s="68">
        <f t="shared" si="7"/>
        <v>88.47</v>
      </c>
      <c r="J128" s="83">
        <f t="shared" si="9"/>
        <v>9</v>
      </c>
      <c r="K128" s="68">
        <f t="shared" si="8"/>
        <v>38.339999999999996</v>
      </c>
      <c r="L128" s="110"/>
    </row>
    <row r="129" spans="1:12" s="48" customFormat="1" ht="12.75">
      <c r="A129" s="57">
        <v>111</v>
      </c>
      <c r="B129" s="89" t="s">
        <v>166</v>
      </c>
      <c r="C129" s="55"/>
      <c r="D129" s="59">
        <v>145</v>
      </c>
      <c r="E129" s="128">
        <f t="shared" si="5"/>
        <v>381.34999999999997</v>
      </c>
      <c r="F129" s="59">
        <v>454</v>
      </c>
      <c r="G129" s="128">
        <f t="shared" si="6"/>
        <v>499.82676000000004</v>
      </c>
      <c r="H129" s="59">
        <v>5.22</v>
      </c>
      <c r="I129" s="68">
        <f t="shared" si="7"/>
        <v>51.312599999999996</v>
      </c>
      <c r="J129" s="83">
        <f t="shared" si="9"/>
        <v>5.22</v>
      </c>
      <c r="K129" s="68">
        <f t="shared" si="8"/>
        <v>22.237199999999998</v>
      </c>
      <c r="L129" s="110"/>
    </row>
    <row r="130" spans="1:12" s="48" customFormat="1" ht="12.75">
      <c r="A130" s="57">
        <v>112</v>
      </c>
      <c r="B130" s="89" t="s">
        <v>167</v>
      </c>
      <c r="C130" s="55"/>
      <c r="D130" s="59">
        <v>159.6</v>
      </c>
      <c r="E130" s="128">
        <f t="shared" si="5"/>
        <v>419.748</v>
      </c>
      <c r="F130" s="59">
        <v>650</v>
      </c>
      <c r="G130" s="128">
        <f t="shared" si="6"/>
        <v>715.611</v>
      </c>
      <c r="H130" s="59">
        <v>6.9</v>
      </c>
      <c r="I130" s="68">
        <f t="shared" si="7"/>
        <v>67.827</v>
      </c>
      <c r="J130" s="83">
        <f t="shared" si="9"/>
        <v>6.9</v>
      </c>
      <c r="K130" s="68">
        <f t="shared" si="8"/>
        <v>29.394</v>
      </c>
      <c r="L130" s="110"/>
    </row>
    <row r="131" spans="1:12" s="48" customFormat="1" ht="12.75">
      <c r="A131" s="57">
        <v>113</v>
      </c>
      <c r="B131" s="89" t="s">
        <v>168</v>
      </c>
      <c r="C131" s="55"/>
      <c r="D131" s="59">
        <v>190</v>
      </c>
      <c r="E131" s="128">
        <f t="shared" si="5"/>
        <v>499.7</v>
      </c>
      <c r="F131" s="59">
        <v>1000</v>
      </c>
      <c r="G131" s="128">
        <f t="shared" si="6"/>
        <v>1100.94</v>
      </c>
      <c r="H131" s="59">
        <v>18</v>
      </c>
      <c r="I131" s="68">
        <f t="shared" si="7"/>
        <v>176.94</v>
      </c>
      <c r="J131" s="83">
        <f t="shared" si="9"/>
        <v>18</v>
      </c>
      <c r="K131" s="68">
        <f t="shared" si="8"/>
        <v>76.67999999999999</v>
      </c>
      <c r="L131" s="110"/>
    </row>
    <row r="132" spans="1:12" s="48" customFormat="1" ht="12.75">
      <c r="A132" s="57">
        <v>114</v>
      </c>
      <c r="B132" s="89" t="s">
        <v>169</v>
      </c>
      <c r="C132" s="55"/>
      <c r="D132" s="59">
        <v>151</v>
      </c>
      <c r="E132" s="128">
        <f t="shared" si="5"/>
        <v>397.13</v>
      </c>
      <c r="F132" s="59">
        <v>1071</v>
      </c>
      <c r="G132" s="128">
        <f t="shared" si="6"/>
        <v>1179.10674</v>
      </c>
      <c r="H132" s="59">
        <v>5</v>
      </c>
      <c r="I132" s="68">
        <f t="shared" si="7"/>
        <v>49.15</v>
      </c>
      <c r="J132" s="83">
        <f t="shared" si="9"/>
        <v>5</v>
      </c>
      <c r="K132" s="68">
        <f t="shared" si="8"/>
        <v>21.299999999999997</v>
      </c>
      <c r="L132" s="110"/>
    </row>
    <row r="133" spans="1:12" s="48" customFormat="1" ht="12.75">
      <c r="A133" s="57">
        <v>115</v>
      </c>
      <c r="B133" s="81" t="s">
        <v>129</v>
      </c>
      <c r="C133" s="52"/>
      <c r="D133" s="59">
        <v>135</v>
      </c>
      <c r="E133" s="128">
        <f t="shared" si="5"/>
        <v>355.05</v>
      </c>
      <c r="F133" s="59">
        <v>662</v>
      </c>
      <c r="G133" s="128">
        <f t="shared" si="6"/>
        <v>728.82228</v>
      </c>
      <c r="H133" s="59">
        <v>6.33</v>
      </c>
      <c r="I133" s="68">
        <f t="shared" si="7"/>
        <v>62.2239</v>
      </c>
      <c r="J133" s="83">
        <f t="shared" si="9"/>
        <v>6.33</v>
      </c>
      <c r="K133" s="68">
        <f t="shared" si="8"/>
        <v>26.965799999999998</v>
      </c>
      <c r="L133" s="110"/>
    </row>
    <row r="134" spans="1:12" s="48" customFormat="1" ht="12.75">
      <c r="A134" s="57">
        <v>116</v>
      </c>
      <c r="B134" s="89" t="s">
        <v>170</v>
      </c>
      <c r="C134" s="55"/>
      <c r="D134" s="59">
        <v>140</v>
      </c>
      <c r="E134" s="128">
        <f t="shared" si="5"/>
        <v>368.2</v>
      </c>
      <c r="F134" s="59">
        <v>661</v>
      </c>
      <c r="G134" s="128">
        <f t="shared" si="6"/>
        <v>727.72134</v>
      </c>
      <c r="H134" s="59">
        <v>24</v>
      </c>
      <c r="I134" s="68">
        <f t="shared" si="7"/>
        <v>235.92000000000002</v>
      </c>
      <c r="J134" s="83">
        <f t="shared" si="9"/>
        <v>24</v>
      </c>
      <c r="K134" s="68">
        <f t="shared" si="8"/>
        <v>102.24</v>
      </c>
      <c r="L134" s="110"/>
    </row>
    <row r="135" spans="1:12" s="48" customFormat="1" ht="12.75">
      <c r="A135" s="57">
        <v>117</v>
      </c>
      <c r="B135" s="89" t="s">
        <v>171</v>
      </c>
      <c r="C135" s="55"/>
      <c r="D135" s="59">
        <v>100</v>
      </c>
      <c r="E135" s="128">
        <f t="shared" si="5"/>
        <v>263</v>
      </c>
      <c r="F135" s="59"/>
      <c r="G135" s="128"/>
      <c r="H135" s="59">
        <v>1.4</v>
      </c>
      <c r="I135" s="68">
        <f t="shared" si="7"/>
        <v>13.761999999999999</v>
      </c>
      <c r="J135" s="83">
        <f t="shared" si="9"/>
        <v>1.4</v>
      </c>
      <c r="K135" s="68">
        <f t="shared" si="8"/>
        <v>5.9639999999999995</v>
      </c>
      <c r="L135" s="110"/>
    </row>
    <row r="136" spans="1:12" s="48" customFormat="1" ht="12.75">
      <c r="A136" s="57">
        <v>118</v>
      </c>
      <c r="B136" s="90" t="s">
        <v>130</v>
      </c>
      <c r="C136" s="58"/>
      <c r="D136" s="59">
        <v>230</v>
      </c>
      <c r="E136" s="128">
        <f t="shared" si="5"/>
        <v>604.9</v>
      </c>
      <c r="F136" s="59">
        <v>850</v>
      </c>
      <c r="G136" s="128">
        <f t="shared" si="6"/>
        <v>935.799</v>
      </c>
      <c r="H136" s="59">
        <v>5.03</v>
      </c>
      <c r="I136" s="68">
        <f t="shared" si="7"/>
        <v>49.444900000000004</v>
      </c>
      <c r="J136" s="83">
        <f t="shared" si="9"/>
        <v>5.03</v>
      </c>
      <c r="K136" s="68">
        <f t="shared" si="8"/>
        <v>21.4278</v>
      </c>
      <c r="L136" s="110"/>
    </row>
    <row r="137" spans="1:12" s="48" customFormat="1" ht="12.75">
      <c r="A137" s="57">
        <v>119</v>
      </c>
      <c r="B137" s="89" t="s">
        <v>172</v>
      </c>
      <c r="C137" s="55"/>
      <c r="D137" s="59">
        <v>165</v>
      </c>
      <c r="E137" s="128">
        <f t="shared" si="5"/>
        <v>433.95</v>
      </c>
      <c r="F137" s="59">
        <v>1100</v>
      </c>
      <c r="G137" s="128">
        <f t="shared" si="6"/>
        <v>1211.034</v>
      </c>
      <c r="H137" s="59">
        <v>8.23</v>
      </c>
      <c r="I137" s="68">
        <f t="shared" si="7"/>
        <v>80.90090000000001</v>
      </c>
      <c r="J137" s="83">
        <f t="shared" si="9"/>
        <v>8.23</v>
      </c>
      <c r="K137" s="68">
        <f t="shared" si="8"/>
        <v>35.0598</v>
      </c>
      <c r="L137" s="110"/>
    </row>
    <row r="138" spans="1:12" s="48" customFormat="1" ht="12.75">
      <c r="A138" s="57">
        <v>120</v>
      </c>
      <c r="B138" s="90" t="s">
        <v>173</v>
      </c>
      <c r="C138" s="58"/>
      <c r="D138" s="59">
        <v>190</v>
      </c>
      <c r="E138" s="128">
        <f t="shared" si="5"/>
        <v>499.7</v>
      </c>
      <c r="F138" s="59">
        <v>1060</v>
      </c>
      <c r="G138" s="128">
        <f t="shared" si="6"/>
        <v>1166.9964000000002</v>
      </c>
      <c r="H138" s="59">
        <v>7</v>
      </c>
      <c r="I138" s="68">
        <f t="shared" si="7"/>
        <v>68.81</v>
      </c>
      <c r="J138" s="83">
        <f t="shared" si="9"/>
        <v>7</v>
      </c>
      <c r="K138" s="68">
        <f t="shared" si="8"/>
        <v>29.82</v>
      </c>
      <c r="L138" s="110"/>
    </row>
    <row r="139" spans="1:12" s="48" customFormat="1" ht="12.75">
      <c r="A139" s="57">
        <v>121</v>
      </c>
      <c r="B139" s="89" t="s">
        <v>174</v>
      </c>
      <c r="C139" s="55"/>
      <c r="D139" s="59">
        <v>60</v>
      </c>
      <c r="E139" s="128">
        <f t="shared" si="5"/>
        <v>157.79999999999998</v>
      </c>
      <c r="F139" s="59">
        <v>380</v>
      </c>
      <c r="G139" s="128">
        <f t="shared" si="6"/>
        <v>418.35720000000003</v>
      </c>
      <c r="H139" s="59">
        <v>1.7</v>
      </c>
      <c r="I139" s="68">
        <f t="shared" si="7"/>
        <v>16.711</v>
      </c>
      <c r="J139" s="83">
        <f t="shared" si="9"/>
        <v>1.7</v>
      </c>
      <c r="K139" s="68">
        <f t="shared" si="8"/>
        <v>7.241999999999999</v>
      </c>
      <c r="L139" s="110"/>
    </row>
    <row r="140" spans="1:12" s="48" customFormat="1" ht="12.75">
      <c r="A140" s="57">
        <v>122</v>
      </c>
      <c r="B140" s="89" t="s">
        <v>131</v>
      </c>
      <c r="C140" s="55"/>
      <c r="D140" s="59">
        <v>55</v>
      </c>
      <c r="E140" s="128">
        <f t="shared" si="5"/>
        <v>144.65</v>
      </c>
      <c r="F140" s="59">
        <v>688</v>
      </c>
      <c r="G140" s="128">
        <f t="shared" si="6"/>
        <v>757.4467200000001</v>
      </c>
      <c r="H140" s="59">
        <v>2.5</v>
      </c>
      <c r="I140" s="68">
        <f t="shared" si="7"/>
        <v>24.575</v>
      </c>
      <c r="J140" s="83">
        <f t="shared" si="9"/>
        <v>2.5</v>
      </c>
      <c r="K140" s="68">
        <f t="shared" si="8"/>
        <v>10.649999999999999</v>
      </c>
      <c r="L140" s="110"/>
    </row>
    <row r="141" spans="1:12" s="48" customFormat="1" ht="12.75">
      <c r="A141" s="57">
        <v>123</v>
      </c>
      <c r="B141" s="90" t="s">
        <v>175</v>
      </c>
      <c r="C141" s="58"/>
      <c r="D141" s="59">
        <v>95</v>
      </c>
      <c r="E141" s="128">
        <f t="shared" si="5"/>
        <v>249.85</v>
      </c>
      <c r="F141" s="59">
        <v>540</v>
      </c>
      <c r="G141" s="128">
        <f t="shared" si="6"/>
        <v>594.5076</v>
      </c>
      <c r="H141" s="59">
        <v>3</v>
      </c>
      <c r="I141" s="68">
        <f t="shared" si="7"/>
        <v>29.490000000000002</v>
      </c>
      <c r="J141" s="83">
        <f t="shared" si="9"/>
        <v>3</v>
      </c>
      <c r="K141" s="68">
        <f t="shared" si="8"/>
        <v>12.78</v>
      </c>
      <c r="L141" s="110"/>
    </row>
    <row r="142" spans="1:12" s="48" customFormat="1" ht="12.75">
      <c r="A142" s="57">
        <v>124</v>
      </c>
      <c r="B142" s="89" t="s">
        <v>176</v>
      </c>
      <c r="C142" s="55"/>
      <c r="D142" s="59">
        <v>110</v>
      </c>
      <c r="E142" s="128">
        <f t="shared" si="5"/>
        <v>289.3</v>
      </c>
      <c r="F142" s="59">
        <v>700</v>
      </c>
      <c r="G142" s="128">
        <f t="shared" si="6"/>
        <v>770.658</v>
      </c>
      <c r="H142" s="59">
        <v>3.7</v>
      </c>
      <c r="I142" s="68">
        <f t="shared" si="7"/>
        <v>36.371</v>
      </c>
      <c r="J142" s="83">
        <f t="shared" si="9"/>
        <v>3.7</v>
      </c>
      <c r="K142" s="68">
        <f t="shared" si="8"/>
        <v>15.762</v>
      </c>
      <c r="L142" s="110"/>
    </row>
    <row r="143" spans="1:12" s="48" customFormat="1" ht="12.75">
      <c r="A143" s="57">
        <v>125</v>
      </c>
      <c r="B143" s="89" t="s">
        <v>177</v>
      </c>
      <c r="C143" s="55"/>
      <c r="D143" s="59">
        <v>106</v>
      </c>
      <c r="E143" s="128">
        <f t="shared" si="5"/>
        <v>278.78</v>
      </c>
      <c r="F143" s="59">
        <v>719</v>
      </c>
      <c r="G143" s="128">
        <f t="shared" si="6"/>
        <v>791.57586</v>
      </c>
      <c r="H143" s="59">
        <v>7</v>
      </c>
      <c r="I143" s="68">
        <f t="shared" si="7"/>
        <v>68.81</v>
      </c>
      <c r="J143" s="83">
        <f t="shared" si="9"/>
        <v>7</v>
      </c>
      <c r="K143" s="68">
        <f t="shared" si="8"/>
        <v>29.82</v>
      </c>
      <c r="L143" s="110"/>
    </row>
    <row r="144" spans="1:12" s="48" customFormat="1" ht="12.75">
      <c r="A144" s="57">
        <v>126</v>
      </c>
      <c r="B144" s="89" t="s">
        <v>178</v>
      </c>
      <c r="C144" s="55"/>
      <c r="D144" s="59">
        <v>240</v>
      </c>
      <c r="E144" s="128">
        <f t="shared" si="5"/>
        <v>631.1999999999999</v>
      </c>
      <c r="F144" s="59">
        <v>1200</v>
      </c>
      <c r="G144" s="128">
        <f t="shared" si="6"/>
        <v>1321.128</v>
      </c>
      <c r="H144" s="59">
        <v>6</v>
      </c>
      <c r="I144" s="68">
        <f t="shared" si="7"/>
        <v>58.980000000000004</v>
      </c>
      <c r="J144" s="83">
        <f t="shared" si="9"/>
        <v>6</v>
      </c>
      <c r="K144" s="68">
        <f t="shared" si="8"/>
        <v>25.56</v>
      </c>
      <c r="L144" s="110"/>
    </row>
    <row r="145" spans="1:12" s="48" customFormat="1" ht="12.75">
      <c r="A145" s="57">
        <v>127</v>
      </c>
      <c r="B145" s="89" t="s">
        <v>317</v>
      </c>
      <c r="C145" s="55"/>
      <c r="D145" s="59">
        <v>200</v>
      </c>
      <c r="E145" s="128">
        <f t="shared" si="5"/>
        <v>526</v>
      </c>
      <c r="F145" s="59">
        <v>500</v>
      </c>
      <c r="G145" s="128">
        <f t="shared" si="6"/>
        <v>550.47</v>
      </c>
      <c r="H145" s="59">
        <v>8</v>
      </c>
      <c r="I145" s="68">
        <f t="shared" si="7"/>
        <v>78.64</v>
      </c>
      <c r="J145" s="83">
        <f t="shared" si="9"/>
        <v>8</v>
      </c>
      <c r="K145" s="68">
        <f t="shared" si="8"/>
        <v>34.08</v>
      </c>
      <c r="L145" s="110"/>
    </row>
    <row r="146" spans="1:12" s="48" customFormat="1" ht="12.75">
      <c r="A146" s="57">
        <v>128</v>
      </c>
      <c r="B146" s="89" t="s">
        <v>179</v>
      </c>
      <c r="C146" s="55"/>
      <c r="D146" s="59">
        <v>85</v>
      </c>
      <c r="E146" s="128">
        <f aca="true" t="shared" si="10" ref="E146:E192">D146*2.63</f>
        <v>223.54999999999998</v>
      </c>
      <c r="F146" s="59">
        <v>613</v>
      </c>
      <c r="G146" s="128">
        <f aca="true" t="shared" si="11" ref="G146:G192">F146*1100.94/1000</f>
        <v>674.8762200000001</v>
      </c>
      <c r="H146" s="59">
        <v>5.4</v>
      </c>
      <c r="I146" s="68">
        <f aca="true" t="shared" si="12" ref="I146:I192">H146*9.83</f>
        <v>53.082</v>
      </c>
      <c r="J146" s="83">
        <f t="shared" si="9"/>
        <v>5.4</v>
      </c>
      <c r="K146" s="68">
        <f aca="true" t="shared" si="13" ref="K146:K192">J146*4.26</f>
        <v>23.004</v>
      </c>
      <c r="L146" s="110"/>
    </row>
    <row r="147" spans="1:12" s="48" customFormat="1" ht="12.75">
      <c r="A147" s="57">
        <v>129</v>
      </c>
      <c r="B147" s="89" t="s">
        <v>180</v>
      </c>
      <c r="C147" s="55"/>
      <c r="D147" s="59">
        <v>105</v>
      </c>
      <c r="E147" s="128">
        <f t="shared" si="10"/>
        <v>276.15</v>
      </c>
      <c r="F147" s="59">
        <v>613</v>
      </c>
      <c r="G147" s="128">
        <f t="shared" si="11"/>
        <v>674.8762200000001</v>
      </c>
      <c r="H147" s="59">
        <v>5.6</v>
      </c>
      <c r="I147" s="68">
        <f t="shared" si="12"/>
        <v>55.047999999999995</v>
      </c>
      <c r="J147" s="83">
        <f aca="true" t="shared" si="14" ref="J147:J192">H147</f>
        <v>5.6</v>
      </c>
      <c r="K147" s="68">
        <f t="shared" si="13"/>
        <v>23.855999999999998</v>
      </c>
      <c r="L147" s="110"/>
    </row>
    <row r="148" spans="1:12" s="48" customFormat="1" ht="12.75">
      <c r="A148" s="57">
        <v>130</v>
      </c>
      <c r="B148" s="90" t="s">
        <v>132</v>
      </c>
      <c r="C148" s="58"/>
      <c r="D148" s="59">
        <v>126</v>
      </c>
      <c r="E148" s="128">
        <f t="shared" si="10"/>
        <v>331.38</v>
      </c>
      <c r="F148" s="59">
        <v>2005</v>
      </c>
      <c r="G148" s="128">
        <f t="shared" si="11"/>
        <v>2207.3847</v>
      </c>
      <c r="H148" s="59">
        <v>12.89</v>
      </c>
      <c r="I148" s="68">
        <f t="shared" si="12"/>
        <v>126.70870000000001</v>
      </c>
      <c r="J148" s="83">
        <f t="shared" si="14"/>
        <v>12.89</v>
      </c>
      <c r="K148" s="68">
        <f t="shared" si="13"/>
        <v>54.9114</v>
      </c>
      <c r="L148" s="110"/>
    </row>
    <row r="149" spans="1:12" s="48" customFormat="1" ht="12.75">
      <c r="A149" s="57">
        <v>131</v>
      </c>
      <c r="B149" s="89" t="s">
        <v>181</v>
      </c>
      <c r="C149" s="55"/>
      <c r="D149" s="59">
        <v>120</v>
      </c>
      <c r="E149" s="128">
        <f t="shared" si="10"/>
        <v>315.59999999999997</v>
      </c>
      <c r="F149" s="59">
        <v>855</v>
      </c>
      <c r="G149" s="128">
        <f t="shared" si="11"/>
        <v>941.3037</v>
      </c>
      <c r="H149" s="59">
        <v>4.46</v>
      </c>
      <c r="I149" s="68">
        <f t="shared" si="12"/>
        <v>43.8418</v>
      </c>
      <c r="J149" s="83">
        <f t="shared" si="14"/>
        <v>4.46</v>
      </c>
      <c r="K149" s="68">
        <f t="shared" si="13"/>
        <v>18.999599999999997</v>
      </c>
      <c r="L149" s="110"/>
    </row>
    <row r="150" spans="1:12" s="48" customFormat="1" ht="12.75">
      <c r="A150" s="57">
        <v>132</v>
      </c>
      <c r="B150" s="89" t="s">
        <v>224</v>
      </c>
      <c r="C150" s="55"/>
      <c r="D150" s="59">
        <v>105</v>
      </c>
      <c r="E150" s="128">
        <f t="shared" si="10"/>
        <v>276.15</v>
      </c>
      <c r="F150" s="59">
        <v>410</v>
      </c>
      <c r="G150" s="128">
        <f t="shared" si="11"/>
        <v>451.3854</v>
      </c>
      <c r="H150" s="59">
        <v>2.2</v>
      </c>
      <c r="I150" s="68">
        <f t="shared" si="12"/>
        <v>21.626</v>
      </c>
      <c r="J150" s="83">
        <f t="shared" si="14"/>
        <v>2.2</v>
      </c>
      <c r="K150" s="68">
        <f t="shared" si="13"/>
        <v>9.372</v>
      </c>
      <c r="L150" s="110"/>
    </row>
    <row r="151" spans="1:12" s="48" customFormat="1" ht="12.75">
      <c r="A151" s="57">
        <v>133</v>
      </c>
      <c r="B151" s="89" t="s">
        <v>225</v>
      </c>
      <c r="C151" s="55"/>
      <c r="D151" s="59">
        <v>70</v>
      </c>
      <c r="E151" s="128">
        <f t="shared" si="10"/>
        <v>184.1</v>
      </c>
      <c r="F151" s="59">
        <v>313</v>
      </c>
      <c r="G151" s="128">
        <f t="shared" si="11"/>
        <v>344.59422</v>
      </c>
      <c r="H151" s="59">
        <v>2.5</v>
      </c>
      <c r="I151" s="68">
        <f t="shared" si="12"/>
        <v>24.575</v>
      </c>
      <c r="J151" s="83">
        <f t="shared" si="14"/>
        <v>2.5</v>
      </c>
      <c r="K151" s="68">
        <f t="shared" si="13"/>
        <v>10.649999999999999</v>
      </c>
      <c r="L151" s="110"/>
    </row>
    <row r="152" spans="1:12" s="48" customFormat="1" ht="12.75">
      <c r="A152" s="57">
        <v>135</v>
      </c>
      <c r="B152" s="91" t="s">
        <v>133</v>
      </c>
      <c r="C152" s="61"/>
      <c r="D152" s="59">
        <v>14.4</v>
      </c>
      <c r="E152" s="128">
        <f t="shared" si="10"/>
        <v>37.872</v>
      </c>
      <c r="F152" s="59">
        <v>139</v>
      </c>
      <c r="G152" s="128">
        <f t="shared" si="11"/>
        <v>153.03066</v>
      </c>
      <c r="H152" s="59">
        <v>0.6</v>
      </c>
      <c r="I152" s="68">
        <f t="shared" si="12"/>
        <v>5.898</v>
      </c>
      <c r="J152" s="83">
        <f t="shared" si="14"/>
        <v>0.6</v>
      </c>
      <c r="K152" s="68">
        <f t="shared" si="13"/>
        <v>2.5559999999999996</v>
      </c>
      <c r="L152" s="110"/>
    </row>
    <row r="153" spans="1:12" s="48" customFormat="1" ht="12.75">
      <c r="A153" s="57">
        <v>136</v>
      </c>
      <c r="B153" s="91" t="s">
        <v>226</v>
      </c>
      <c r="C153" s="61" t="s">
        <v>199</v>
      </c>
      <c r="D153" s="59">
        <v>42</v>
      </c>
      <c r="E153" s="128">
        <f t="shared" si="10"/>
        <v>110.46</v>
      </c>
      <c r="F153" s="59">
        <v>443</v>
      </c>
      <c r="G153" s="128">
        <f t="shared" si="11"/>
        <v>487.71642</v>
      </c>
      <c r="H153" s="59">
        <v>4</v>
      </c>
      <c r="I153" s="68">
        <f t="shared" si="12"/>
        <v>39.32</v>
      </c>
      <c r="J153" s="83">
        <f t="shared" si="14"/>
        <v>4</v>
      </c>
      <c r="K153" s="68">
        <f t="shared" si="13"/>
        <v>17.04</v>
      </c>
      <c r="L153" s="110"/>
    </row>
    <row r="154" spans="1:12" s="48" customFormat="1" ht="12.75">
      <c r="A154" s="57">
        <v>137</v>
      </c>
      <c r="B154" s="89" t="s">
        <v>227</v>
      </c>
      <c r="C154" s="55" t="s">
        <v>197</v>
      </c>
      <c r="D154" s="59">
        <v>24</v>
      </c>
      <c r="E154" s="128">
        <f t="shared" si="10"/>
        <v>63.12</v>
      </c>
      <c r="F154" s="59">
        <v>90</v>
      </c>
      <c r="G154" s="128">
        <f t="shared" si="11"/>
        <v>99.08460000000001</v>
      </c>
      <c r="H154" s="59">
        <v>0.64</v>
      </c>
      <c r="I154" s="68">
        <f t="shared" si="12"/>
        <v>6.2912</v>
      </c>
      <c r="J154" s="83">
        <f t="shared" si="14"/>
        <v>0.64</v>
      </c>
      <c r="K154" s="68">
        <f t="shared" si="13"/>
        <v>2.7264</v>
      </c>
      <c r="L154" s="110"/>
    </row>
    <row r="155" spans="1:12" s="48" customFormat="1" ht="12.75">
      <c r="A155" s="57">
        <v>138</v>
      </c>
      <c r="B155" s="91" t="s">
        <v>228</v>
      </c>
      <c r="C155" s="61" t="s">
        <v>195</v>
      </c>
      <c r="D155" s="59">
        <v>11</v>
      </c>
      <c r="E155" s="128">
        <f t="shared" si="10"/>
        <v>28.93</v>
      </c>
      <c r="F155" s="59"/>
      <c r="G155" s="128"/>
      <c r="H155" s="59">
        <v>0.23</v>
      </c>
      <c r="I155" s="68">
        <f t="shared" si="12"/>
        <v>2.2609</v>
      </c>
      <c r="J155" s="83">
        <f t="shared" si="14"/>
        <v>0.23</v>
      </c>
      <c r="K155" s="68">
        <f t="shared" si="13"/>
        <v>0.9798</v>
      </c>
      <c r="L155" s="110"/>
    </row>
    <row r="156" spans="1:12" s="48" customFormat="1" ht="12.75">
      <c r="A156" s="57">
        <v>139</v>
      </c>
      <c r="B156" s="91" t="s">
        <v>134</v>
      </c>
      <c r="C156" s="61"/>
      <c r="D156" s="59">
        <v>180</v>
      </c>
      <c r="E156" s="128">
        <f t="shared" si="10"/>
        <v>473.4</v>
      </c>
      <c r="F156" s="59">
        <v>1389</v>
      </c>
      <c r="G156" s="128">
        <f t="shared" si="11"/>
        <v>1529.20566</v>
      </c>
      <c r="H156" s="59">
        <v>20</v>
      </c>
      <c r="I156" s="68">
        <f t="shared" si="12"/>
        <v>196.6</v>
      </c>
      <c r="J156" s="83">
        <f t="shared" si="14"/>
        <v>20</v>
      </c>
      <c r="K156" s="68">
        <f t="shared" si="13"/>
        <v>85.19999999999999</v>
      </c>
      <c r="L156" s="110"/>
    </row>
    <row r="157" spans="1:12" s="48" customFormat="1" ht="12.75">
      <c r="A157" s="57">
        <v>140</v>
      </c>
      <c r="B157" s="91" t="s">
        <v>229</v>
      </c>
      <c r="C157" s="61"/>
      <c r="D157" s="59">
        <v>250</v>
      </c>
      <c r="E157" s="128">
        <f t="shared" si="10"/>
        <v>657.5</v>
      </c>
      <c r="F157" s="59">
        <v>2430</v>
      </c>
      <c r="G157" s="128">
        <f t="shared" si="11"/>
        <v>2675.2842</v>
      </c>
      <c r="H157" s="59">
        <v>25</v>
      </c>
      <c r="I157" s="68">
        <f t="shared" si="12"/>
        <v>245.75</v>
      </c>
      <c r="J157" s="83">
        <f t="shared" si="14"/>
        <v>25</v>
      </c>
      <c r="K157" s="68">
        <f t="shared" si="13"/>
        <v>106.5</v>
      </c>
      <c r="L157" s="110"/>
    </row>
    <row r="158" spans="1:12" s="48" customFormat="1" ht="12.75">
      <c r="A158" s="57">
        <v>141</v>
      </c>
      <c r="B158" s="91" t="s">
        <v>135</v>
      </c>
      <c r="C158" s="61"/>
      <c r="D158" s="59">
        <v>200</v>
      </c>
      <c r="E158" s="128">
        <f t="shared" si="10"/>
        <v>526</v>
      </c>
      <c r="F158" s="59">
        <v>445</v>
      </c>
      <c r="G158" s="128">
        <f t="shared" si="11"/>
        <v>489.91830000000004</v>
      </c>
      <c r="H158" s="59">
        <v>5.59</v>
      </c>
      <c r="I158" s="68">
        <f t="shared" si="12"/>
        <v>54.9497</v>
      </c>
      <c r="J158" s="83">
        <f t="shared" si="14"/>
        <v>5.59</v>
      </c>
      <c r="K158" s="68">
        <f t="shared" si="13"/>
        <v>23.813399999999998</v>
      </c>
      <c r="L158" s="110"/>
    </row>
    <row r="159" spans="1:12" s="48" customFormat="1" ht="12.75">
      <c r="A159" s="57">
        <v>142</v>
      </c>
      <c r="B159" s="90" t="s">
        <v>136</v>
      </c>
      <c r="C159" s="58"/>
      <c r="D159" s="59">
        <v>44</v>
      </c>
      <c r="E159" s="128">
        <f t="shared" si="10"/>
        <v>115.72</v>
      </c>
      <c r="F159" s="59"/>
      <c r="G159" s="128"/>
      <c r="H159" s="59">
        <v>2</v>
      </c>
      <c r="I159" s="68">
        <f t="shared" si="12"/>
        <v>19.66</v>
      </c>
      <c r="J159" s="83">
        <f t="shared" si="14"/>
        <v>2</v>
      </c>
      <c r="K159" s="68">
        <f t="shared" si="13"/>
        <v>8.52</v>
      </c>
      <c r="L159" s="110"/>
    </row>
    <row r="160" spans="1:12" s="48" customFormat="1" ht="12.75">
      <c r="A160" s="57">
        <v>143</v>
      </c>
      <c r="B160" s="89" t="s">
        <v>137</v>
      </c>
      <c r="C160" s="55"/>
      <c r="D160" s="59">
        <v>56</v>
      </c>
      <c r="E160" s="128">
        <f t="shared" si="10"/>
        <v>147.28</v>
      </c>
      <c r="F160" s="59">
        <v>205</v>
      </c>
      <c r="G160" s="128">
        <f t="shared" si="11"/>
        <v>225.6927</v>
      </c>
      <c r="H160" s="59">
        <v>2.5</v>
      </c>
      <c r="I160" s="68">
        <f t="shared" si="12"/>
        <v>24.575</v>
      </c>
      <c r="J160" s="83">
        <f t="shared" si="14"/>
        <v>2.5</v>
      </c>
      <c r="K160" s="68">
        <f t="shared" si="13"/>
        <v>10.649999999999999</v>
      </c>
      <c r="L160" s="110"/>
    </row>
    <row r="161" spans="1:12" s="48" customFormat="1" ht="12.75">
      <c r="A161" s="57">
        <v>144</v>
      </c>
      <c r="B161" s="90" t="s">
        <v>138</v>
      </c>
      <c r="C161" s="58"/>
      <c r="D161" s="59">
        <v>80</v>
      </c>
      <c r="E161" s="128">
        <f t="shared" si="10"/>
        <v>210.39999999999998</v>
      </c>
      <c r="F161" s="59"/>
      <c r="G161" s="128"/>
      <c r="H161" s="59">
        <v>3</v>
      </c>
      <c r="I161" s="68">
        <f t="shared" si="12"/>
        <v>29.490000000000002</v>
      </c>
      <c r="J161" s="83">
        <f t="shared" si="14"/>
        <v>3</v>
      </c>
      <c r="K161" s="68">
        <f t="shared" si="13"/>
        <v>12.78</v>
      </c>
      <c r="L161" s="110"/>
    </row>
    <row r="162" spans="1:12" s="48" customFormat="1" ht="12.75">
      <c r="A162" s="57">
        <v>145</v>
      </c>
      <c r="B162" s="91" t="s">
        <v>139</v>
      </c>
      <c r="C162" s="61"/>
      <c r="D162" s="59">
        <v>75</v>
      </c>
      <c r="E162" s="128">
        <f t="shared" si="10"/>
        <v>197.25</v>
      </c>
      <c r="F162" s="59">
        <v>376</v>
      </c>
      <c r="G162" s="128">
        <f t="shared" si="11"/>
        <v>413.95344</v>
      </c>
      <c r="H162" s="59">
        <v>4.5</v>
      </c>
      <c r="I162" s="68">
        <f t="shared" si="12"/>
        <v>44.235</v>
      </c>
      <c r="J162" s="83">
        <f t="shared" si="14"/>
        <v>4.5</v>
      </c>
      <c r="K162" s="68">
        <f t="shared" si="13"/>
        <v>19.169999999999998</v>
      </c>
      <c r="L162" s="110"/>
    </row>
    <row r="163" spans="1:12" s="48" customFormat="1" ht="12.75">
      <c r="A163" s="57">
        <v>146</v>
      </c>
      <c r="B163" s="91" t="s">
        <v>140</v>
      </c>
      <c r="C163" s="61"/>
      <c r="D163" s="59">
        <v>36</v>
      </c>
      <c r="E163" s="128">
        <f t="shared" si="10"/>
        <v>94.67999999999999</v>
      </c>
      <c r="F163" s="59"/>
      <c r="G163" s="128"/>
      <c r="H163" s="59">
        <v>5</v>
      </c>
      <c r="I163" s="68">
        <f t="shared" si="12"/>
        <v>49.15</v>
      </c>
      <c r="J163" s="83">
        <f t="shared" si="14"/>
        <v>5</v>
      </c>
      <c r="K163" s="68">
        <f t="shared" si="13"/>
        <v>21.299999999999997</v>
      </c>
      <c r="L163" s="110"/>
    </row>
    <row r="164" spans="1:12" s="48" customFormat="1" ht="12.75">
      <c r="A164" s="57">
        <v>147</v>
      </c>
      <c r="B164" s="90" t="s">
        <v>230</v>
      </c>
      <c r="C164" s="58" t="s">
        <v>196</v>
      </c>
      <c r="D164" s="59">
        <v>60</v>
      </c>
      <c r="E164" s="128">
        <f t="shared" si="10"/>
        <v>157.79999999999998</v>
      </c>
      <c r="F164" s="59">
        <v>610</v>
      </c>
      <c r="G164" s="128">
        <f t="shared" si="11"/>
        <v>671.5734</v>
      </c>
      <c r="H164" s="59">
        <v>2.14</v>
      </c>
      <c r="I164" s="68">
        <f t="shared" si="12"/>
        <v>21.0362</v>
      </c>
      <c r="J164" s="83">
        <f t="shared" si="14"/>
        <v>2.14</v>
      </c>
      <c r="K164" s="68">
        <f t="shared" si="13"/>
        <v>9.1164</v>
      </c>
      <c r="L164" s="110"/>
    </row>
    <row r="165" spans="1:12" s="48" customFormat="1" ht="12.75">
      <c r="A165" s="57">
        <v>148</v>
      </c>
      <c r="B165" s="90" t="s">
        <v>231</v>
      </c>
      <c r="C165" s="61" t="s">
        <v>199</v>
      </c>
      <c r="D165" s="59">
        <v>90</v>
      </c>
      <c r="E165" s="128">
        <f t="shared" si="10"/>
        <v>236.7</v>
      </c>
      <c r="F165" s="59">
        <v>600</v>
      </c>
      <c r="G165" s="128">
        <f t="shared" si="11"/>
        <v>660.564</v>
      </c>
      <c r="H165" s="59">
        <v>1.8</v>
      </c>
      <c r="I165" s="68">
        <f t="shared" si="12"/>
        <v>17.694</v>
      </c>
      <c r="J165" s="83">
        <f t="shared" si="14"/>
        <v>1.8</v>
      </c>
      <c r="K165" s="68">
        <f t="shared" si="13"/>
        <v>7.668</v>
      </c>
      <c r="L165" s="110"/>
    </row>
    <row r="166" spans="1:12" s="48" customFormat="1" ht="12.75">
      <c r="A166" s="57">
        <v>149</v>
      </c>
      <c r="B166" s="90" t="s">
        <v>232</v>
      </c>
      <c r="C166" s="58" t="s">
        <v>198</v>
      </c>
      <c r="D166" s="59">
        <v>140</v>
      </c>
      <c r="E166" s="128">
        <f t="shared" si="10"/>
        <v>368.2</v>
      </c>
      <c r="F166" s="59">
        <v>1003</v>
      </c>
      <c r="G166" s="128">
        <f t="shared" si="11"/>
        <v>1104.2428200000002</v>
      </c>
      <c r="H166" s="59">
        <v>11</v>
      </c>
      <c r="I166" s="68">
        <f t="shared" si="12"/>
        <v>108.13</v>
      </c>
      <c r="J166" s="83">
        <f t="shared" si="14"/>
        <v>11</v>
      </c>
      <c r="K166" s="68">
        <f t="shared" si="13"/>
        <v>46.86</v>
      </c>
      <c r="L166" s="110"/>
    </row>
    <row r="167" spans="1:12" s="48" customFormat="1" ht="12.75">
      <c r="A167" s="57">
        <v>150</v>
      </c>
      <c r="B167" s="90" t="s">
        <v>252</v>
      </c>
      <c r="C167" s="58" t="s">
        <v>195</v>
      </c>
      <c r="D167" s="59">
        <v>10</v>
      </c>
      <c r="E167" s="128">
        <f t="shared" si="10"/>
        <v>26.299999999999997</v>
      </c>
      <c r="F167" s="59"/>
      <c r="G167" s="128"/>
      <c r="H167" s="59">
        <v>0.2</v>
      </c>
      <c r="I167" s="68">
        <f t="shared" si="12"/>
        <v>1.9660000000000002</v>
      </c>
      <c r="J167" s="83">
        <f t="shared" si="14"/>
        <v>0.2</v>
      </c>
      <c r="K167" s="68">
        <f t="shared" si="13"/>
        <v>0.852</v>
      </c>
      <c r="L167" s="110"/>
    </row>
    <row r="168" spans="1:12" s="48" customFormat="1" ht="12.75">
      <c r="A168" s="57">
        <v>151</v>
      </c>
      <c r="B168" s="89" t="s">
        <v>250</v>
      </c>
      <c r="C168" s="55" t="s">
        <v>197</v>
      </c>
      <c r="D168" s="59">
        <v>160</v>
      </c>
      <c r="E168" s="128">
        <f t="shared" si="10"/>
        <v>420.79999999999995</v>
      </c>
      <c r="F168" s="59">
        <v>280</v>
      </c>
      <c r="G168" s="128">
        <f t="shared" si="11"/>
        <v>308.2632</v>
      </c>
      <c r="H168" s="59">
        <v>1</v>
      </c>
      <c r="I168" s="68">
        <f t="shared" si="12"/>
        <v>9.83</v>
      </c>
      <c r="J168" s="83">
        <f t="shared" si="14"/>
        <v>1</v>
      </c>
      <c r="K168" s="68">
        <f t="shared" si="13"/>
        <v>4.26</v>
      </c>
      <c r="L168" s="110"/>
    </row>
    <row r="169" spans="1:12" s="48" customFormat="1" ht="12.75">
      <c r="A169" s="57">
        <v>152</v>
      </c>
      <c r="B169" s="91" t="s">
        <v>248</v>
      </c>
      <c r="C169" s="61" t="s">
        <v>199</v>
      </c>
      <c r="D169" s="59">
        <v>80</v>
      </c>
      <c r="E169" s="128">
        <f t="shared" si="10"/>
        <v>210.39999999999998</v>
      </c>
      <c r="F169" s="59">
        <v>640</v>
      </c>
      <c r="G169" s="128">
        <f t="shared" si="11"/>
        <v>704.6016000000001</v>
      </c>
      <c r="H169" s="59">
        <v>2.8</v>
      </c>
      <c r="I169" s="68">
        <f t="shared" si="12"/>
        <v>27.523999999999997</v>
      </c>
      <c r="J169" s="83">
        <f t="shared" si="14"/>
        <v>2.8</v>
      </c>
      <c r="K169" s="68">
        <f t="shared" si="13"/>
        <v>11.927999999999999</v>
      </c>
      <c r="L169" s="110"/>
    </row>
    <row r="170" spans="1:12" s="48" customFormat="1" ht="12.75">
      <c r="A170" s="57">
        <v>153</v>
      </c>
      <c r="B170" s="90" t="s">
        <v>249</v>
      </c>
      <c r="C170" s="58" t="s">
        <v>196</v>
      </c>
      <c r="D170" s="59">
        <v>35</v>
      </c>
      <c r="E170" s="128">
        <f t="shared" si="10"/>
        <v>92.05</v>
      </c>
      <c r="F170" s="59"/>
      <c r="G170" s="128"/>
      <c r="H170" s="59">
        <v>1</v>
      </c>
      <c r="I170" s="68">
        <f t="shared" si="12"/>
        <v>9.83</v>
      </c>
      <c r="J170" s="83">
        <f t="shared" si="14"/>
        <v>1</v>
      </c>
      <c r="K170" s="68">
        <f t="shared" si="13"/>
        <v>4.26</v>
      </c>
      <c r="L170" s="110"/>
    </row>
    <row r="171" spans="1:12" s="48" customFormat="1" ht="12.75">
      <c r="A171" s="57">
        <v>154</v>
      </c>
      <c r="B171" s="90" t="s">
        <v>251</v>
      </c>
      <c r="C171" s="58" t="s">
        <v>200</v>
      </c>
      <c r="D171" s="59">
        <v>23</v>
      </c>
      <c r="E171" s="128">
        <f t="shared" si="10"/>
        <v>60.489999999999995</v>
      </c>
      <c r="F171" s="59"/>
      <c r="G171" s="128"/>
      <c r="H171" s="59">
        <v>0.4</v>
      </c>
      <c r="I171" s="68">
        <f t="shared" si="12"/>
        <v>3.9320000000000004</v>
      </c>
      <c r="J171" s="83">
        <f t="shared" si="14"/>
        <v>0.4</v>
      </c>
      <c r="K171" s="68">
        <f t="shared" si="13"/>
        <v>1.704</v>
      </c>
      <c r="L171" s="110"/>
    </row>
    <row r="172" spans="1:12" s="48" customFormat="1" ht="12.75">
      <c r="A172" s="57">
        <v>155</v>
      </c>
      <c r="B172" s="90" t="s">
        <v>233</v>
      </c>
      <c r="C172" s="58"/>
      <c r="D172" s="59">
        <v>156</v>
      </c>
      <c r="E172" s="128">
        <f t="shared" si="10"/>
        <v>410.28</v>
      </c>
      <c r="F172" s="59">
        <v>700</v>
      </c>
      <c r="G172" s="128">
        <f t="shared" si="11"/>
        <v>770.658</v>
      </c>
      <c r="H172" s="59">
        <v>4.2</v>
      </c>
      <c r="I172" s="68">
        <f t="shared" si="12"/>
        <v>41.286</v>
      </c>
      <c r="J172" s="83">
        <f t="shared" si="14"/>
        <v>4.2</v>
      </c>
      <c r="K172" s="68">
        <f t="shared" si="13"/>
        <v>17.892</v>
      </c>
      <c r="L172" s="110"/>
    </row>
    <row r="173" spans="1:12" s="48" customFormat="1" ht="25.5">
      <c r="A173" s="57">
        <v>156</v>
      </c>
      <c r="B173" s="92" t="s">
        <v>234</v>
      </c>
      <c r="C173" s="58"/>
      <c r="D173" s="59">
        <v>800</v>
      </c>
      <c r="E173" s="128">
        <f t="shared" si="10"/>
        <v>2104</v>
      </c>
      <c r="F173" s="59">
        <v>3566</v>
      </c>
      <c r="G173" s="128">
        <f t="shared" si="11"/>
        <v>3925.95204</v>
      </c>
      <c r="H173" s="59">
        <v>55</v>
      </c>
      <c r="I173" s="68">
        <f t="shared" si="12"/>
        <v>540.65</v>
      </c>
      <c r="J173" s="83">
        <f t="shared" si="14"/>
        <v>55</v>
      </c>
      <c r="K173" s="68">
        <f t="shared" si="13"/>
        <v>234.29999999999998</v>
      </c>
      <c r="L173" s="110"/>
    </row>
    <row r="174" spans="1:12" s="48" customFormat="1" ht="12.75">
      <c r="A174" s="57">
        <v>157</v>
      </c>
      <c r="B174" s="90" t="s">
        <v>141</v>
      </c>
      <c r="C174" s="58"/>
      <c r="D174" s="59">
        <v>9.68</v>
      </c>
      <c r="E174" s="128">
        <f t="shared" si="10"/>
        <v>25.458399999999997</v>
      </c>
      <c r="F174" s="59">
        <v>80</v>
      </c>
      <c r="G174" s="128">
        <f t="shared" si="11"/>
        <v>88.07520000000001</v>
      </c>
      <c r="H174" s="59">
        <v>0.16</v>
      </c>
      <c r="I174" s="68">
        <f t="shared" si="12"/>
        <v>1.5728</v>
      </c>
      <c r="J174" s="83">
        <f t="shared" si="14"/>
        <v>0.16</v>
      </c>
      <c r="K174" s="68">
        <f t="shared" si="13"/>
        <v>0.6816</v>
      </c>
      <c r="L174" s="110"/>
    </row>
    <row r="175" spans="1:12" s="48" customFormat="1" ht="12.75">
      <c r="A175" s="57">
        <v>158</v>
      </c>
      <c r="B175" s="90" t="s">
        <v>331</v>
      </c>
      <c r="C175" s="58"/>
      <c r="D175" s="59">
        <v>11</v>
      </c>
      <c r="E175" s="128">
        <f t="shared" si="10"/>
        <v>28.93</v>
      </c>
      <c r="F175" s="59">
        <v>80</v>
      </c>
      <c r="G175" s="128">
        <f t="shared" si="11"/>
        <v>88.07520000000001</v>
      </c>
      <c r="H175" s="59">
        <v>0.6</v>
      </c>
      <c r="I175" s="68">
        <f t="shared" si="12"/>
        <v>5.898</v>
      </c>
      <c r="J175" s="83">
        <f t="shared" si="14"/>
        <v>0.6</v>
      </c>
      <c r="K175" s="68">
        <f t="shared" si="13"/>
        <v>2.5559999999999996</v>
      </c>
      <c r="L175" s="110"/>
    </row>
    <row r="176" spans="1:12" s="48" customFormat="1" ht="12.75">
      <c r="A176" s="57">
        <v>159</v>
      </c>
      <c r="B176" s="90" t="s">
        <v>142</v>
      </c>
      <c r="C176" s="58"/>
      <c r="D176" s="59">
        <v>21.45</v>
      </c>
      <c r="E176" s="128">
        <f t="shared" si="10"/>
        <v>56.4135</v>
      </c>
      <c r="F176" s="59"/>
      <c r="G176" s="128"/>
      <c r="H176" s="59">
        <v>0.5</v>
      </c>
      <c r="I176" s="68">
        <f t="shared" si="12"/>
        <v>4.915</v>
      </c>
      <c r="J176" s="83">
        <f t="shared" si="14"/>
        <v>0.5</v>
      </c>
      <c r="K176" s="68">
        <f t="shared" si="13"/>
        <v>2.13</v>
      </c>
      <c r="L176" s="110"/>
    </row>
    <row r="177" spans="1:12" s="48" customFormat="1" ht="12.75">
      <c r="A177" s="57">
        <v>160</v>
      </c>
      <c r="B177" s="90" t="s">
        <v>143</v>
      </c>
      <c r="C177" s="58"/>
      <c r="D177" s="59">
        <v>11.86</v>
      </c>
      <c r="E177" s="128">
        <f t="shared" si="10"/>
        <v>31.191799999999997</v>
      </c>
      <c r="F177" s="59">
        <v>72</v>
      </c>
      <c r="G177" s="128">
        <f t="shared" si="11"/>
        <v>79.26768000000001</v>
      </c>
      <c r="H177" s="59">
        <v>0.4</v>
      </c>
      <c r="I177" s="68">
        <f t="shared" si="12"/>
        <v>3.9320000000000004</v>
      </c>
      <c r="J177" s="83">
        <f t="shared" si="14"/>
        <v>0.4</v>
      </c>
      <c r="K177" s="68">
        <f t="shared" si="13"/>
        <v>1.704</v>
      </c>
      <c r="L177" s="110"/>
    </row>
    <row r="178" spans="1:12" s="48" customFormat="1" ht="12.75">
      <c r="A178" s="57">
        <v>161</v>
      </c>
      <c r="B178" s="90" t="s">
        <v>254</v>
      </c>
      <c r="C178" s="58"/>
      <c r="D178" s="59"/>
      <c r="E178" s="128">
        <f t="shared" si="10"/>
        <v>0</v>
      </c>
      <c r="F178" s="59">
        <v>120</v>
      </c>
      <c r="G178" s="128">
        <f t="shared" si="11"/>
        <v>132.11280000000002</v>
      </c>
      <c r="H178" s="59">
        <v>0.15</v>
      </c>
      <c r="I178" s="68">
        <f t="shared" si="12"/>
        <v>1.4745</v>
      </c>
      <c r="J178" s="83">
        <f t="shared" si="14"/>
        <v>0.15</v>
      </c>
      <c r="K178" s="68">
        <f t="shared" si="13"/>
        <v>0.6389999999999999</v>
      </c>
      <c r="L178" s="110"/>
    </row>
    <row r="179" spans="1:12" s="48" customFormat="1" ht="12.75">
      <c r="A179" s="57">
        <v>162</v>
      </c>
      <c r="B179" s="90" t="s">
        <v>144</v>
      </c>
      <c r="C179" s="58"/>
      <c r="D179" s="59">
        <v>15</v>
      </c>
      <c r="E179" s="128">
        <f t="shared" si="10"/>
        <v>39.449999999999996</v>
      </c>
      <c r="F179" s="59">
        <v>296</v>
      </c>
      <c r="G179" s="128">
        <f t="shared" si="11"/>
        <v>325.87824</v>
      </c>
      <c r="H179" s="59">
        <v>0.36</v>
      </c>
      <c r="I179" s="68">
        <f t="shared" si="12"/>
        <v>3.5387999999999997</v>
      </c>
      <c r="J179" s="83">
        <f t="shared" si="14"/>
        <v>0.36</v>
      </c>
      <c r="K179" s="68">
        <f t="shared" si="13"/>
        <v>1.5335999999999999</v>
      </c>
      <c r="L179" s="110"/>
    </row>
    <row r="180" spans="1:12" s="48" customFormat="1" ht="12.75">
      <c r="A180" s="57">
        <v>163</v>
      </c>
      <c r="B180" s="90" t="s">
        <v>253</v>
      </c>
      <c r="C180" s="58"/>
      <c r="D180" s="59">
        <v>14.4</v>
      </c>
      <c r="E180" s="128">
        <f t="shared" si="10"/>
        <v>37.872</v>
      </c>
      <c r="F180" s="59">
        <v>70</v>
      </c>
      <c r="G180" s="128">
        <f t="shared" si="11"/>
        <v>77.0658</v>
      </c>
      <c r="H180" s="59">
        <v>0.78</v>
      </c>
      <c r="I180" s="68">
        <f t="shared" si="12"/>
        <v>7.667400000000001</v>
      </c>
      <c r="J180" s="83">
        <f t="shared" si="14"/>
        <v>0.78</v>
      </c>
      <c r="K180" s="68">
        <f t="shared" si="13"/>
        <v>3.3228</v>
      </c>
      <c r="L180" s="110"/>
    </row>
    <row r="181" spans="1:12" s="48" customFormat="1" ht="12.75">
      <c r="A181" s="57">
        <v>164</v>
      </c>
      <c r="B181" s="93" t="s">
        <v>201</v>
      </c>
      <c r="C181" s="58"/>
      <c r="D181" s="59">
        <v>30</v>
      </c>
      <c r="E181" s="128">
        <f t="shared" si="10"/>
        <v>78.89999999999999</v>
      </c>
      <c r="F181" s="59">
        <v>38</v>
      </c>
      <c r="G181" s="128">
        <f t="shared" si="11"/>
        <v>41.83572</v>
      </c>
      <c r="H181" s="59">
        <v>0.5</v>
      </c>
      <c r="I181" s="68">
        <f t="shared" si="12"/>
        <v>4.915</v>
      </c>
      <c r="J181" s="83">
        <f t="shared" si="14"/>
        <v>0.5</v>
      </c>
      <c r="K181" s="68">
        <f t="shared" si="13"/>
        <v>2.13</v>
      </c>
      <c r="L181" s="110"/>
    </row>
    <row r="182" spans="1:12" s="48" customFormat="1" ht="12.75">
      <c r="A182" s="57">
        <v>165</v>
      </c>
      <c r="B182" s="90" t="s">
        <v>235</v>
      </c>
      <c r="C182" s="85"/>
      <c r="D182" s="59">
        <v>23</v>
      </c>
      <c r="E182" s="128">
        <f t="shared" si="10"/>
        <v>60.489999999999995</v>
      </c>
      <c r="F182" s="59">
        <v>50</v>
      </c>
      <c r="G182" s="128">
        <f t="shared" si="11"/>
        <v>55.047</v>
      </c>
      <c r="H182" s="59">
        <v>0.6</v>
      </c>
      <c r="I182" s="68">
        <f t="shared" si="12"/>
        <v>5.898</v>
      </c>
      <c r="J182" s="83">
        <f t="shared" si="14"/>
        <v>0.6</v>
      </c>
      <c r="K182" s="68">
        <f t="shared" si="13"/>
        <v>2.5559999999999996</v>
      </c>
      <c r="L182" s="110"/>
    </row>
    <row r="183" spans="1:12" s="48" customFormat="1" ht="12.75">
      <c r="A183" s="57">
        <v>166</v>
      </c>
      <c r="B183" s="90" t="s">
        <v>318</v>
      </c>
      <c r="C183" s="58"/>
      <c r="D183" s="59">
        <v>55</v>
      </c>
      <c r="E183" s="128">
        <f t="shared" si="10"/>
        <v>144.65</v>
      </c>
      <c r="F183" s="86"/>
      <c r="G183" s="128"/>
      <c r="H183" s="59"/>
      <c r="I183" s="68"/>
      <c r="J183" s="83"/>
      <c r="K183" s="68"/>
      <c r="L183" s="110"/>
    </row>
    <row r="184" spans="1:12" s="48" customFormat="1" ht="12.75">
      <c r="A184" s="57">
        <v>167</v>
      </c>
      <c r="B184" s="90" t="s">
        <v>319</v>
      </c>
      <c r="C184" s="58"/>
      <c r="D184" s="59">
        <v>10</v>
      </c>
      <c r="E184" s="128">
        <f t="shared" si="10"/>
        <v>26.299999999999997</v>
      </c>
      <c r="F184" s="86"/>
      <c r="G184" s="128"/>
      <c r="H184" s="59"/>
      <c r="I184" s="68"/>
      <c r="J184" s="83"/>
      <c r="K184" s="68"/>
      <c r="L184" s="110"/>
    </row>
    <row r="185" spans="1:12" s="48" customFormat="1" ht="12.75">
      <c r="A185" s="57">
        <v>168</v>
      </c>
      <c r="B185" s="90" t="s">
        <v>145</v>
      </c>
      <c r="C185" s="58"/>
      <c r="D185" s="59">
        <v>160</v>
      </c>
      <c r="E185" s="128">
        <f t="shared" si="10"/>
        <v>420.79999999999995</v>
      </c>
      <c r="F185" s="86"/>
      <c r="G185" s="128"/>
      <c r="H185" s="59"/>
      <c r="I185" s="68"/>
      <c r="J185" s="83"/>
      <c r="K185" s="68"/>
      <c r="L185" s="110"/>
    </row>
    <row r="186" spans="1:12" s="48" customFormat="1" ht="12.75">
      <c r="A186" s="57">
        <v>169</v>
      </c>
      <c r="B186" s="90" t="s">
        <v>236</v>
      </c>
      <c r="C186" s="58"/>
      <c r="D186" s="59">
        <v>68.3</v>
      </c>
      <c r="E186" s="128">
        <f t="shared" si="10"/>
        <v>179.629</v>
      </c>
      <c r="F186" s="57"/>
      <c r="G186" s="128"/>
      <c r="H186" s="59">
        <v>1.87</v>
      </c>
      <c r="I186" s="68">
        <f t="shared" si="12"/>
        <v>18.3821</v>
      </c>
      <c r="J186" s="83">
        <f t="shared" si="14"/>
        <v>1.87</v>
      </c>
      <c r="K186" s="68">
        <f t="shared" si="13"/>
        <v>7.9662</v>
      </c>
      <c r="L186" s="110"/>
    </row>
    <row r="187" spans="1:12" s="48" customFormat="1" ht="12.75">
      <c r="A187" s="57">
        <v>170</v>
      </c>
      <c r="B187" s="91" t="s">
        <v>320</v>
      </c>
      <c r="C187" s="61"/>
      <c r="D187" s="59">
        <v>76</v>
      </c>
      <c r="E187" s="128">
        <f t="shared" si="10"/>
        <v>199.88</v>
      </c>
      <c r="F187" s="57"/>
      <c r="G187" s="128"/>
      <c r="H187" s="59"/>
      <c r="I187" s="68"/>
      <c r="J187" s="83"/>
      <c r="K187" s="68"/>
      <c r="L187" s="110"/>
    </row>
    <row r="188" spans="1:12" s="48" customFormat="1" ht="12.75">
      <c r="A188" s="57">
        <v>171</v>
      </c>
      <c r="B188" s="93" t="s">
        <v>321</v>
      </c>
      <c r="C188" s="85"/>
      <c r="D188" s="87">
        <v>37</v>
      </c>
      <c r="E188" s="128">
        <f t="shared" si="10"/>
        <v>97.31</v>
      </c>
      <c r="F188" s="57"/>
      <c r="G188" s="128"/>
      <c r="H188" s="59">
        <v>5</v>
      </c>
      <c r="I188" s="68">
        <f t="shared" si="12"/>
        <v>49.15</v>
      </c>
      <c r="J188" s="83">
        <f t="shared" si="14"/>
        <v>5</v>
      </c>
      <c r="K188" s="68">
        <f t="shared" si="13"/>
        <v>21.299999999999997</v>
      </c>
      <c r="L188" s="110"/>
    </row>
    <row r="189" spans="1:12" s="48" customFormat="1" ht="12.75">
      <c r="A189" s="57">
        <v>172</v>
      </c>
      <c r="B189" s="90" t="s">
        <v>146</v>
      </c>
      <c r="C189" s="58"/>
      <c r="D189" s="59">
        <v>36</v>
      </c>
      <c r="E189" s="128">
        <f t="shared" si="10"/>
        <v>94.67999999999999</v>
      </c>
      <c r="F189" s="57"/>
      <c r="G189" s="128"/>
      <c r="H189" s="59">
        <v>3.27</v>
      </c>
      <c r="I189" s="68">
        <f t="shared" si="12"/>
        <v>32.1441</v>
      </c>
      <c r="J189" s="83">
        <f t="shared" si="14"/>
        <v>3.27</v>
      </c>
      <c r="K189" s="68">
        <f t="shared" si="13"/>
        <v>13.9302</v>
      </c>
      <c r="L189" s="110"/>
    </row>
    <row r="190" spans="1:12" s="48" customFormat="1" ht="12.75">
      <c r="A190" s="57">
        <v>173</v>
      </c>
      <c r="B190" s="90" t="s">
        <v>147</v>
      </c>
      <c r="C190" s="58"/>
      <c r="D190" s="59">
        <v>12.3</v>
      </c>
      <c r="E190" s="128">
        <f t="shared" si="10"/>
        <v>32.349000000000004</v>
      </c>
      <c r="F190" s="59">
        <v>22</v>
      </c>
      <c r="G190" s="128">
        <f t="shared" si="11"/>
        <v>24.22068</v>
      </c>
      <c r="H190" s="59">
        <v>0.13</v>
      </c>
      <c r="I190" s="68">
        <f t="shared" si="12"/>
        <v>1.2779</v>
      </c>
      <c r="J190" s="83">
        <f t="shared" si="14"/>
        <v>0.13</v>
      </c>
      <c r="K190" s="68">
        <f t="shared" si="13"/>
        <v>0.5538</v>
      </c>
      <c r="L190" s="110"/>
    </row>
    <row r="191" spans="1:12" s="48" customFormat="1" ht="12.75">
      <c r="A191" s="57">
        <v>174</v>
      </c>
      <c r="B191" s="90" t="s">
        <v>148</v>
      </c>
      <c r="C191" s="58"/>
      <c r="D191" s="59">
        <v>39</v>
      </c>
      <c r="E191" s="128">
        <f t="shared" si="10"/>
        <v>102.57</v>
      </c>
      <c r="F191" s="59">
        <v>180</v>
      </c>
      <c r="G191" s="128">
        <f t="shared" si="11"/>
        <v>198.16920000000002</v>
      </c>
      <c r="H191" s="59">
        <v>4.2</v>
      </c>
      <c r="I191" s="68">
        <f t="shared" si="12"/>
        <v>41.286</v>
      </c>
      <c r="J191" s="83">
        <f t="shared" si="14"/>
        <v>4.2</v>
      </c>
      <c r="K191" s="68">
        <f t="shared" si="13"/>
        <v>17.892</v>
      </c>
      <c r="L191" s="110"/>
    </row>
    <row r="192" spans="1:12" s="48" customFormat="1" ht="12.75">
      <c r="A192" s="57">
        <v>175</v>
      </c>
      <c r="B192" s="90" t="s">
        <v>328</v>
      </c>
      <c r="C192" s="58"/>
      <c r="D192" s="59">
        <v>63</v>
      </c>
      <c r="E192" s="128">
        <f t="shared" si="10"/>
        <v>165.69</v>
      </c>
      <c r="F192" s="59">
        <v>218</v>
      </c>
      <c r="G192" s="128">
        <f t="shared" si="11"/>
        <v>240.00492000000003</v>
      </c>
      <c r="H192" s="59">
        <v>0.34</v>
      </c>
      <c r="I192" s="68">
        <f t="shared" si="12"/>
        <v>3.3422</v>
      </c>
      <c r="J192" s="83">
        <f t="shared" si="14"/>
        <v>0.34</v>
      </c>
      <c r="K192" s="68">
        <f t="shared" si="13"/>
        <v>1.4484000000000001</v>
      </c>
      <c r="L192" s="110"/>
    </row>
    <row r="193" spans="1:12" s="48" customFormat="1" ht="15.75">
      <c r="A193" s="148" t="s">
        <v>45</v>
      </c>
      <c r="B193" s="148"/>
      <c r="C193" s="115"/>
      <c r="D193" s="116">
        <f aca="true" t="shared" si="15" ref="D193:K193">SUM(D17:D192)</f>
        <v>14430.769999999999</v>
      </c>
      <c r="E193" s="129">
        <f t="shared" si="15"/>
        <v>37952.925100000015</v>
      </c>
      <c r="F193" s="116">
        <f t="shared" si="15"/>
        <v>78408.9</v>
      </c>
      <c r="G193" s="129">
        <f t="shared" si="15"/>
        <v>86323.49436600004</v>
      </c>
      <c r="H193" s="116">
        <f t="shared" si="15"/>
        <v>777.2000000000003</v>
      </c>
      <c r="I193" s="129">
        <f t="shared" si="15"/>
        <v>7639.876</v>
      </c>
      <c r="J193" s="116">
        <f t="shared" si="15"/>
        <v>776.0000000000002</v>
      </c>
      <c r="K193" s="130">
        <f t="shared" si="15"/>
        <v>3305.7600000000025</v>
      </c>
      <c r="L193" s="110"/>
    </row>
    <row r="194" spans="1:12" s="48" customFormat="1" ht="12.75">
      <c r="A194" s="62"/>
      <c r="B194" s="62"/>
      <c r="C194" s="62"/>
      <c r="D194" s="88"/>
      <c r="E194" s="62"/>
      <c r="F194" s="88"/>
      <c r="G194" s="62"/>
      <c r="H194" s="88"/>
      <c r="I194" s="62"/>
      <c r="J194" s="88"/>
      <c r="K194" s="62"/>
      <c r="L194" s="110"/>
    </row>
    <row r="195" spans="1:12" s="48" customFormat="1" ht="15.75" customHeight="1">
      <c r="A195" s="144" t="s">
        <v>33</v>
      </c>
      <c r="B195" s="145"/>
      <c r="C195" s="145"/>
      <c r="D195" s="145"/>
      <c r="E195" s="145"/>
      <c r="F195" s="145"/>
      <c r="G195" s="145"/>
      <c r="H195" s="145"/>
      <c r="I195" s="145"/>
      <c r="J195" s="145"/>
      <c r="K195" s="95"/>
      <c r="L195" s="110"/>
    </row>
    <row r="196" spans="1:12" s="48" customFormat="1" ht="15.75" customHeight="1">
      <c r="A196" s="146"/>
      <c r="B196" s="147"/>
      <c r="C196" s="147"/>
      <c r="D196" s="147"/>
      <c r="E196" s="147"/>
      <c r="F196" s="147"/>
      <c r="G196" s="147"/>
      <c r="H196" s="147"/>
      <c r="I196" s="147"/>
      <c r="J196" s="147"/>
      <c r="K196" s="95"/>
      <c r="L196" s="110"/>
    </row>
    <row r="197" spans="1:12" s="48" customFormat="1" ht="12.75">
      <c r="A197" s="57">
        <v>1</v>
      </c>
      <c r="B197" s="90" t="s">
        <v>72</v>
      </c>
      <c r="C197" s="63"/>
      <c r="D197" s="63">
        <v>1220</v>
      </c>
      <c r="E197" s="64">
        <f>D197*2.63</f>
        <v>3208.6</v>
      </c>
      <c r="F197" s="63">
        <v>6730</v>
      </c>
      <c r="G197" s="64">
        <f>F197*1100.94/1000</f>
        <v>7409.3262</v>
      </c>
      <c r="H197" s="53">
        <v>88.8</v>
      </c>
      <c r="I197" s="64">
        <f>H197*9.83</f>
        <v>872.904</v>
      </c>
      <c r="J197" s="53">
        <v>88.8</v>
      </c>
      <c r="K197" s="64">
        <f>J197*4.26</f>
        <v>378.28799999999995</v>
      </c>
      <c r="L197" s="110"/>
    </row>
    <row r="198" spans="1:12" s="48" customFormat="1" ht="12.75">
      <c r="A198" s="57">
        <v>2</v>
      </c>
      <c r="B198" s="90" t="s">
        <v>40</v>
      </c>
      <c r="C198" s="63"/>
      <c r="D198" s="63">
        <v>1590</v>
      </c>
      <c r="E198" s="64">
        <f aca="true" t="shared" si="16" ref="E198:E225">D198*2.63</f>
        <v>4181.7</v>
      </c>
      <c r="F198" s="63">
        <v>8160</v>
      </c>
      <c r="G198" s="64">
        <f aca="true" t="shared" si="17" ref="G198:G224">F198*1100.94/1000</f>
        <v>8983.6704</v>
      </c>
      <c r="H198" s="53">
        <v>80</v>
      </c>
      <c r="I198" s="64">
        <f aca="true" t="shared" si="18" ref="I198:I225">H198*9.83</f>
        <v>786.4</v>
      </c>
      <c r="J198" s="53">
        <v>80</v>
      </c>
      <c r="K198" s="64">
        <f aca="true" t="shared" si="19" ref="K198:K225">J198*4.26</f>
        <v>340.79999999999995</v>
      </c>
      <c r="L198" s="110"/>
    </row>
    <row r="199" spans="1:12" s="48" customFormat="1" ht="12.75">
      <c r="A199" s="57">
        <v>3</v>
      </c>
      <c r="B199" s="90" t="s">
        <v>286</v>
      </c>
      <c r="C199" s="63"/>
      <c r="D199" s="63">
        <v>453</v>
      </c>
      <c r="E199" s="64">
        <f t="shared" si="16"/>
        <v>1191.3899999999999</v>
      </c>
      <c r="F199" s="63">
        <v>450</v>
      </c>
      <c r="G199" s="64">
        <f t="shared" si="17"/>
        <v>495.423</v>
      </c>
      <c r="H199" s="53">
        <v>13</v>
      </c>
      <c r="I199" s="64">
        <f t="shared" si="18"/>
        <v>127.79</v>
      </c>
      <c r="J199" s="53">
        <v>13</v>
      </c>
      <c r="K199" s="64">
        <f t="shared" si="19"/>
        <v>55.379999999999995</v>
      </c>
      <c r="L199" s="110"/>
    </row>
    <row r="200" spans="1:12" s="48" customFormat="1" ht="12.75">
      <c r="A200" s="57">
        <v>4</v>
      </c>
      <c r="B200" s="90" t="s">
        <v>50</v>
      </c>
      <c r="C200" s="63"/>
      <c r="D200" s="63">
        <v>200</v>
      </c>
      <c r="E200" s="64">
        <f t="shared" si="16"/>
        <v>526</v>
      </c>
      <c r="F200" s="63">
        <v>700</v>
      </c>
      <c r="G200" s="64">
        <f t="shared" si="17"/>
        <v>770.658</v>
      </c>
      <c r="H200" s="53">
        <v>6</v>
      </c>
      <c r="I200" s="64">
        <f t="shared" si="18"/>
        <v>58.980000000000004</v>
      </c>
      <c r="J200" s="53">
        <v>6</v>
      </c>
      <c r="K200" s="64">
        <f t="shared" si="19"/>
        <v>25.56</v>
      </c>
      <c r="L200" s="110"/>
    </row>
    <row r="201" spans="1:12" s="48" customFormat="1" ht="12.75">
      <c r="A201" s="57">
        <v>5</v>
      </c>
      <c r="B201" s="90" t="s">
        <v>41</v>
      </c>
      <c r="C201" s="63"/>
      <c r="D201" s="63">
        <v>60</v>
      </c>
      <c r="E201" s="64">
        <f t="shared" si="16"/>
        <v>157.79999999999998</v>
      </c>
      <c r="F201" s="63"/>
      <c r="G201" s="64"/>
      <c r="H201" s="53">
        <v>2</v>
      </c>
      <c r="I201" s="64">
        <f t="shared" si="18"/>
        <v>19.66</v>
      </c>
      <c r="J201" s="53">
        <v>2</v>
      </c>
      <c r="K201" s="64">
        <f t="shared" si="19"/>
        <v>8.52</v>
      </c>
      <c r="L201" s="110"/>
    </row>
    <row r="202" spans="1:12" s="48" customFormat="1" ht="12.75">
      <c r="A202" s="57">
        <v>6</v>
      </c>
      <c r="B202" s="90" t="s">
        <v>42</v>
      </c>
      <c r="C202" s="63"/>
      <c r="D202" s="63">
        <v>10</v>
      </c>
      <c r="E202" s="64">
        <f t="shared" si="16"/>
        <v>26.299999999999997</v>
      </c>
      <c r="F202" s="63">
        <v>50</v>
      </c>
      <c r="G202" s="64">
        <f t="shared" si="17"/>
        <v>55.047</v>
      </c>
      <c r="H202" s="53">
        <v>0.3</v>
      </c>
      <c r="I202" s="64">
        <f t="shared" si="18"/>
        <v>2.949</v>
      </c>
      <c r="J202" s="53">
        <v>0.3</v>
      </c>
      <c r="K202" s="64">
        <f t="shared" si="19"/>
        <v>1.2779999999999998</v>
      </c>
      <c r="L202" s="110"/>
    </row>
    <row r="203" spans="1:12" s="48" customFormat="1" ht="12.75">
      <c r="A203" s="57">
        <v>7</v>
      </c>
      <c r="B203" s="90" t="s">
        <v>43</v>
      </c>
      <c r="C203" s="63"/>
      <c r="D203" s="63">
        <v>80</v>
      </c>
      <c r="E203" s="64">
        <f t="shared" si="16"/>
        <v>210.39999999999998</v>
      </c>
      <c r="F203" s="63">
        <v>436</v>
      </c>
      <c r="G203" s="64">
        <f t="shared" si="17"/>
        <v>480.00984000000005</v>
      </c>
      <c r="H203" s="53">
        <v>1</v>
      </c>
      <c r="I203" s="64">
        <f t="shared" si="18"/>
        <v>9.83</v>
      </c>
      <c r="J203" s="53">
        <v>1</v>
      </c>
      <c r="K203" s="64">
        <f t="shared" si="19"/>
        <v>4.26</v>
      </c>
      <c r="L203" s="110"/>
    </row>
    <row r="204" spans="1:12" s="48" customFormat="1" ht="12.75">
      <c r="A204" s="57">
        <v>8</v>
      </c>
      <c r="B204" s="90" t="s">
        <v>51</v>
      </c>
      <c r="C204" s="63"/>
      <c r="D204" s="63">
        <v>80</v>
      </c>
      <c r="E204" s="64">
        <f t="shared" si="16"/>
        <v>210.39999999999998</v>
      </c>
      <c r="F204" s="63"/>
      <c r="G204" s="64"/>
      <c r="H204" s="53">
        <v>2</v>
      </c>
      <c r="I204" s="64">
        <f t="shared" si="18"/>
        <v>19.66</v>
      </c>
      <c r="J204" s="53">
        <v>2</v>
      </c>
      <c r="K204" s="64">
        <f t="shared" si="19"/>
        <v>8.52</v>
      </c>
      <c r="L204" s="110"/>
    </row>
    <row r="205" spans="1:12" s="48" customFormat="1" ht="25.5">
      <c r="A205" s="57">
        <v>9</v>
      </c>
      <c r="B205" s="92" t="s">
        <v>52</v>
      </c>
      <c r="C205" s="63"/>
      <c r="D205" s="63">
        <v>80</v>
      </c>
      <c r="E205" s="64">
        <f t="shared" si="16"/>
        <v>210.39999999999998</v>
      </c>
      <c r="F205" s="63">
        <v>576</v>
      </c>
      <c r="G205" s="64">
        <f t="shared" si="17"/>
        <v>634.1414400000001</v>
      </c>
      <c r="H205" s="53">
        <v>4.4</v>
      </c>
      <c r="I205" s="64">
        <f t="shared" si="18"/>
        <v>43.252</v>
      </c>
      <c r="J205" s="53">
        <v>4.4</v>
      </c>
      <c r="K205" s="64">
        <f t="shared" si="19"/>
        <v>18.744</v>
      </c>
      <c r="L205" s="110"/>
    </row>
    <row r="206" spans="1:12" s="48" customFormat="1" ht="25.5">
      <c r="A206" s="57">
        <v>10</v>
      </c>
      <c r="B206" s="94" t="s">
        <v>44</v>
      </c>
      <c r="C206" s="63"/>
      <c r="D206" s="63">
        <v>75</v>
      </c>
      <c r="E206" s="64">
        <f t="shared" si="16"/>
        <v>197.25</v>
      </c>
      <c r="F206" s="63">
        <v>375</v>
      </c>
      <c r="G206" s="64">
        <f t="shared" si="17"/>
        <v>412.8525</v>
      </c>
      <c r="H206" s="53">
        <v>5</v>
      </c>
      <c r="I206" s="64">
        <f t="shared" si="18"/>
        <v>49.15</v>
      </c>
      <c r="J206" s="53">
        <v>5</v>
      </c>
      <c r="K206" s="64">
        <f t="shared" si="19"/>
        <v>21.299999999999997</v>
      </c>
      <c r="L206" s="110"/>
    </row>
    <row r="207" spans="1:11" s="48" customFormat="1" ht="12.75">
      <c r="A207" s="79">
        <v>11</v>
      </c>
      <c r="B207" s="51" t="s">
        <v>9</v>
      </c>
      <c r="C207" s="63">
        <v>120</v>
      </c>
      <c r="D207" s="63">
        <v>120</v>
      </c>
      <c r="E207" s="64">
        <f t="shared" si="16"/>
        <v>315.59999999999997</v>
      </c>
      <c r="F207" s="63">
        <v>625</v>
      </c>
      <c r="G207" s="64">
        <f t="shared" si="17"/>
        <v>688.0875</v>
      </c>
      <c r="H207" s="56">
        <v>4.5</v>
      </c>
      <c r="I207" s="64">
        <f t="shared" si="18"/>
        <v>44.235</v>
      </c>
      <c r="J207" s="56">
        <v>4.5</v>
      </c>
      <c r="K207" s="64">
        <f t="shared" si="19"/>
        <v>19.169999999999998</v>
      </c>
    </row>
    <row r="208" spans="1:11" s="48" customFormat="1" ht="12.75">
      <c r="A208" s="79">
        <v>12</v>
      </c>
      <c r="B208" s="51" t="s">
        <v>10</v>
      </c>
      <c r="C208" s="63">
        <v>350</v>
      </c>
      <c r="D208" s="63">
        <v>350</v>
      </c>
      <c r="E208" s="64">
        <f t="shared" si="16"/>
        <v>920.5</v>
      </c>
      <c r="F208" s="63">
        <v>431.8</v>
      </c>
      <c r="G208" s="64">
        <f t="shared" si="17"/>
        <v>475.38589200000007</v>
      </c>
      <c r="H208" s="56">
        <v>14.8</v>
      </c>
      <c r="I208" s="64">
        <f t="shared" si="18"/>
        <v>145.484</v>
      </c>
      <c r="J208" s="56">
        <v>14.8</v>
      </c>
      <c r="K208" s="64">
        <f t="shared" si="19"/>
        <v>63.048</v>
      </c>
    </row>
    <row r="209" spans="1:11" s="48" customFormat="1" ht="12.75">
      <c r="A209" s="63">
        <v>14</v>
      </c>
      <c r="B209" s="51" t="s">
        <v>11</v>
      </c>
      <c r="C209" s="63">
        <v>76</v>
      </c>
      <c r="D209" s="63">
        <v>76</v>
      </c>
      <c r="E209" s="64">
        <f t="shared" si="16"/>
        <v>199.88</v>
      </c>
      <c r="F209" s="63">
        <v>525</v>
      </c>
      <c r="G209" s="64">
        <f t="shared" si="17"/>
        <v>577.9935</v>
      </c>
      <c r="H209" s="84">
        <v>4.5</v>
      </c>
      <c r="I209" s="64">
        <f t="shared" si="18"/>
        <v>44.235</v>
      </c>
      <c r="J209" s="84">
        <v>4.5</v>
      </c>
      <c r="K209" s="64">
        <f t="shared" si="19"/>
        <v>19.169999999999998</v>
      </c>
    </row>
    <row r="210" spans="1:11" s="48" customFormat="1" ht="12.75">
      <c r="A210" s="63">
        <v>15</v>
      </c>
      <c r="B210" s="51" t="s">
        <v>12</v>
      </c>
      <c r="C210" s="63">
        <v>96</v>
      </c>
      <c r="D210" s="63">
        <v>96</v>
      </c>
      <c r="E210" s="64">
        <f t="shared" si="16"/>
        <v>252.48</v>
      </c>
      <c r="F210" s="63">
        <v>800</v>
      </c>
      <c r="G210" s="64">
        <f t="shared" si="17"/>
        <v>880.752</v>
      </c>
      <c r="H210" s="53">
        <v>4.6</v>
      </c>
      <c r="I210" s="64">
        <f t="shared" si="18"/>
        <v>45.217999999999996</v>
      </c>
      <c r="J210" s="53">
        <v>4.6</v>
      </c>
      <c r="K210" s="64">
        <f t="shared" si="19"/>
        <v>19.595999999999997</v>
      </c>
    </row>
    <row r="211" spans="1:11" s="48" customFormat="1" ht="12.75">
      <c r="A211" s="63">
        <v>16</v>
      </c>
      <c r="B211" s="51" t="s">
        <v>13</v>
      </c>
      <c r="C211" s="63">
        <v>68</v>
      </c>
      <c r="D211" s="63">
        <v>68</v>
      </c>
      <c r="E211" s="64">
        <f t="shared" si="16"/>
        <v>178.84</v>
      </c>
      <c r="F211" s="63">
        <v>580</v>
      </c>
      <c r="G211" s="64">
        <f t="shared" si="17"/>
        <v>638.5452</v>
      </c>
      <c r="H211" s="53">
        <v>2.6</v>
      </c>
      <c r="I211" s="64">
        <f t="shared" si="18"/>
        <v>25.558</v>
      </c>
      <c r="J211" s="53">
        <v>2.6</v>
      </c>
      <c r="K211" s="64">
        <f t="shared" si="19"/>
        <v>11.076</v>
      </c>
    </row>
    <row r="212" spans="1:11" s="48" customFormat="1" ht="12.75">
      <c r="A212" s="63">
        <v>17</v>
      </c>
      <c r="B212" s="51" t="s">
        <v>14</v>
      </c>
      <c r="C212" s="63">
        <v>60</v>
      </c>
      <c r="D212" s="63">
        <v>60</v>
      </c>
      <c r="E212" s="64">
        <f t="shared" si="16"/>
        <v>157.79999999999998</v>
      </c>
      <c r="F212" s="63">
        <v>1100</v>
      </c>
      <c r="G212" s="64">
        <f t="shared" si="17"/>
        <v>1211.034</v>
      </c>
      <c r="H212" s="53">
        <v>5.5</v>
      </c>
      <c r="I212" s="64">
        <f t="shared" si="18"/>
        <v>54.065</v>
      </c>
      <c r="J212" s="53">
        <v>5.5</v>
      </c>
      <c r="K212" s="64">
        <f t="shared" si="19"/>
        <v>23.43</v>
      </c>
    </row>
    <row r="213" spans="1:11" s="48" customFormat="1" ht="12.75">
      <c r="A213" s="63">
        <v>18</v>
      </c>
      <c r="B213" s="51" t="s">
        <v>16</v>
      </c>
      <c r="C213" s="63">
        <v>72</v>
      </c>
      <c r="D213" s="63">
        <v>72</v>
      </c>
      <c r="E213" s="64">
        <f t="shared" si="16"/>
        <v>189.35999999999999</v>
      </c>
      <c r="F213" s="63">
        <v>498</v>
      </c>
      <c r="G213" s="64">
        <f t="shared" si="17"/>
        <v>548.26812</v>
      </c>
      <c r="H213" s="53">
        <v>3.1</v>
      </c>
      <c r="I213" s="64">
        <f t="shared" si="18"/>
        <v>30.473000000000003</v>
      </c>
      <c r="J213" s="53">
        <v>3.1</v>
      </c>
      <c r="K213" s="64">
        <f t="shared" si="19"/>
        <v>13.206</v>
      </c>
    </row>
    <row r="214" spans="1:11" s="48" customFormat="1" ht="12.75">
      <c r="A214" s="63">
        <v>19</v>
      </c>
      <c r="B214" s="51" t="s">
        <v>243</v>
      </c>
      <c r="C214" s="63">
        <v>66</v>
      </c>
      <c r="D214" s="63">
        <v>66</v>
      </c>
      <c r="E214" s="64">
        <f t="shared" si="16"/>
        <v>173.57999999999998</v>
      </c>
      <c r="F214" s="63">
        <v>450</v>
      </c>
      <c r="G214" s="64">
        <f t="shared" si="17"/>
        <v>495.423</v>
      </c>
      <c r="H214" s="53">
        <v>4</v>
      </c>
      <c r="I214" s="64">
        <f t="shared" si="18"/>
        <v>39.32</v>
      </c>
      <c r="J214" s="53">
        <v>4</v>
      </c>
      <c r="K214" s="64">
        <f t="shared" si="19"/>
        <v>17.04</v>
      </c>
    </row>
    <row r="215" spans="1:12" s="48" customFormat="1" ht="12.75">
      <c r="A215" s="57">
        <v>20</v>
      </c>
      <c r="B215" s="60" t="s">
        <v>17</v>
      </c>
      <c r="C215" s="63">
        <v>67</v>
      </c>
      <c r="D215" s="63">
        <v>134.6</v>
      </c>
      <c r="E215" s="64">
        <f t="shared" si="16"/>
        <v>353.998</v>
      </c>
      <c r="F215" s="63">
        <v>84.4</v>
      </c>
      <c r="G215" s="64">
        <f t="shared" si="17"/>
        <v>92.91933600000002</v>
      </c>
      <c r="H215" s="53">
        <v>11.4</v>
      </c>
      <c r="I215" s="64">
        <f t="shared" si="18"/>
        <v>112.062</v>
      </c>
      <c r="J215" s="53">
        <v>11.4</v>
      </c>
      <c r="K215" s="64">
        <f t="shared" si="19"/>
        <v>48.564</v>
      </c>
      <c r="L215" s="110"/>
    </row>
    <row r="216" spans="1:12" s="48" customFormat="1" ht="12.75">
      <c r="A216" s="57">
        <v>21</v>
      </c>
      <c r="B216" s="60" t="s">
        <v>18</v>
      </c>
      <c r="C216" s="63"/>
      <c r="D216" s="63">
        <v>169</v>
      </c>
      <c r="E216" s="64">
        <f t="shared" si="16"/>
        <v>444.46999999999997</v>
      </c>
      <c r="F216" s="63">
        <v>299.3</v>
      </c>
      <c r="G216" s="64">
        <f t="shared" si="17"/>
        <v>329.511342</v>
      </c>
      <c r="H216" s="53">
        <v>16.2</v>
      </c>
      <c r="I216" s="64">
        <f t="shared" si="18"/>
        <v>159.24599999999998</v>
      </c>
      <c r="J216" s="53">
        <v>16.2</v>
      </c>
      <c r="K216" s="64">
        <f t="shared" si="19"/>
        <v>69.012</v>
      </c>
      <c r="L216" s="110"/>
    </row>
    <row r="217" spans="1:12" s="48" customFormat="1" ht="12.75">
      <c r="A217" s="57">
        <v>22</v>
      </c>
      <c r="B217" s="60" t="s">
        <v>38</v>
      </c>
      <c r="C217" s="63"/>
      <c r="D217" s="63">
        <v>40.4</v>
      </c>
      <c r="E217" s="64">
        <f t="shared" si="16"/>
        <v>106.252</v>
      </c>
      <c r="F217" s="63">
        <v>409.5</v>
      </c>
      <c r="G217" s="64">
        <f t="shared" si="17"/>
        <v>450.83493000000004</v>
      </c>
      <c r="H217" s="53">
        <v>2.2</v>
      </c>
      <c r="I217" s="64">
        <f t="shared" si="18"/>
        <v>21.626</v>
      </c>
      <c r="J217" s="53">
        <v>2.2</v>
      </c>
      <c r="K217" s="64">
        <f t="shared" si="19"/>
        <v>9.372</v>
      </c>
      <c r="L217" s="110"/>
    </row>
    <row r="218" spans="1:12" s="48" customFormat="1" ht="12.75">
      <c r="A218" s="57">
        <v>23</v>
      </c>
      <c r="B218" s="51" t="s">
        <v>20</v>
      </c>
      <c r="C218" s="63"/>
      <c r="D218" s="63">
        <v>330</v>
      </c>
      <c r="E218" s="64">
        <f t="shared" si="16"/>
        <v>867.9</v>
      </c>
      <c r="F218" s="63"/>
      <c r="G218" s="64"/>
      <c r="H218" s="53">
        <v>17</v>
      </c>
      <c r="I218" s="64">
        <f t="shared" si="18"/>
        <v>167.11</v>
      </c>
      <c r="J218" s="53">
        <v>17</v>
      </c>
      <c r="K218" s="64">
        <f t="shared" si="19"/>
        <v>72.42</v>
      </c>
      <c r="L218" s="110"/>
    </row>
    <row r="219" spans="1:12" s="48" customFormat="1" ht="12.75">
      <c r="A219" s="63">
        <v>24</v>
      </c>
      <c r="B219" s="51" t="s">
        <v>21</v>
      </c>
      <c r="C219" s="63"/>
      <c r="D219" s="63">
        <v>191</v>
      </c>
      <c r="E219" s="64">
        <f t="shared" si="16"/>
        <v>502.33</v>
      </c>
      <c r="F219" s="63">
        <v>654.6</v>
      </c>
      <c r="G219" s="64">
        <f t="shared" si="17"/>
        <v>720.675324</v>
      </c>
      <c r="H219" s="53">
        <v>7.9</v>
      </c>
      <c r="I219" s="64">
        <f t="shared" si="18"/>
        <v>77.65700000000001</v>
      </c>
      <c r="J219" s="53">
        <v>7.9</v>
      </c>
      <c r="K219" s="64">
        <f t="shared" si="19"/>
        <v>33.653999999999996</v>
      </c>
      <c r="L219" s="110"/>
    </row>
    <row r="220" spans="1:12" s="48" customFormat="1" ht="12.75">
      <c r="A220" s="57">
        <v>25</v>
      </c>
      <c r="B220" s="51" t="s">
        <v>22</v>
      </c>
      <c r="C220" s="63"/>
      <c r="D220" s="63">
        <v>52</v>
      </c>
      <c r="E220" s="64">
        <f t="shared" si="16"/>
        <v>136.76</v>
      </c>
      <c r="F220" s="63"/>
      <c r="G220" s="64"/>
      <c r="H220" s="53">
        <v>3.8</v>
      </c>
      <c r="I220" s="64">
        <f t="shared" si="18"/>
        <v>37.354</v>
      </c>
      <c r="J220" s="53">
        <v>3.8</v>
      </c>
      <c r="K220" s="64">
        <f t="shared" si="19"/>
        <v>16.188</v>
      </c>
      <c r="L220" s="110"/>
    </row>
    <row r="221" spans="1:12" s="48" customFormat="1" ht="12.75">
      <c r="A221" s="63">
        <v>26</v>
      </c>
      <c r="B221" s="51" t="s">
        <v>23</v>
      </c>
      <c r="C221" s="63"/>
      <c r="D221" s="63">
        <v>42</v>
      </c>
      <c r="E221" s="64">
        <f t="shared" si="16"/>
        <v>110.46</v>
      </c>
      <c r="F221" s="63">
        <v>294</v>
      </c>
      <c r="G221" s="64">
        <f t="shared" si="17"/>
        <v>323.67636000000005</v>
      </c>
      <c r="H221" s="53">
        <v>1.3</v>
      </c>
      <c r="I221" s="64">
        <f t="shared" si="18"/>
        <v>12.779</v>
      </c>
      <c r="J221" s="53">
        <v>1.3</v>
      </c>
      <c r="K221" s="64">
        <f t="shared" si="19"/>
        <v>5.538</v>
      </c>
      <c r="L221" s="110"/>
    </row>
    <row r="222" spans="1:12" s="48" customFormat="1" ht="12.75">
      <c r="A222" s="57">
        <v>27</v>
      </c>
      <c r="B222" s="44" t="s">
        <v>15</v>
      </c>
      <c r="C222" s="63"/>
      <c r="D222" s="63">
        <v>45</v>
      </c>
      <c r="E222" s="64">
        <f t="shared" si="16"/>
        <v>118.35</v>
      </c>
      <c r="F222" s="63">
        <v>1062</v>
      </c>
      <c r="G222" s="64">
        <f t="shared" si="17"/>
        <v>1169.19828</v>
      </c>
      <c r="H222" s="53">
        <v>6.7</v>
      </c>
      <c r="I222" s="64">
        <f t="shared" si="18"/>
        <v>65.861</v>
      </c>
      <c r="J222" s="53">
        <v>6.7</v>
      </c>
      <c r="K222" s="64">
        <f t="shared" si="19"/>
        <v>28.541999999999998</v>
      </c>
      <c r="L222" s="110"/>
    </row>
    <row r="223" spans="1:12" s="48" customFormat="1" ht="12.75">
      <c r="A223" s="57">
        <v>28</v>
      </c>
      <c r="B223" s="44" t="s">
        <v>39</v>
      </c>
      <c r="C223" s="63"/>
      <c r="D223" s="63">
        <v>250</v>
      </c>
      <c r="E223" s="64">
        <f t="shared" si="16"/>
        <v>657.5</v>
      </c>
      <c r="F223" s="63">
        <v>1771</v>
      </c>
      <c r="G223" s="64">
        <f t="shared" si="17"/>
        <v>1949.76474</v>
      </c>
      <c r="H223" s="53">
        <v>44</v>
      </c>
      <c r="I223" s="64">
        <f t="shared" si="18"/>
        <v>432.52</v>
      </c>
      <c r="J223" s="53">
        <v>44</v>
      </c>
      <c r="K223" s="64">
        <f t="shared" si="19"/>
        <v>187.44</v>
      </c>
      <c r="L223" s="110"/>
    </row>
    <row r="224" spans="1:12" s="48" customFormat="1" ht="12.75">
      <c r="A224" s="57">
        <v>29</v>
      </c>
      <c r="B224" s="44" t="s">
        <v>37</v>
      </c>
      <c r="C224" s="63"/>
      <c r="D224" s="63">
        <v>191</v>
      </c>
      <c r="E224" s="64">
        <f t="shared" si="16"/>
        <v>502.33</v>
      </c>
      <c r="F224" s="63">
        <v>1206</v>
      </c>
      <c r="G224" s="64">
        <f t="shared" si="17"/>
        <v>1327.7336400000002</v>
      </c>
      <c r="H224" s="53">
        <v>17</v>
      </c>
      <c r="I224" s="64">
        <f t="shared" si="18"/>
        <v>167.11</v>
      </c>
      <c r="J224" s="53">
        <v>17</v>
      </c>
      <c r="K224" s="64">
        <f t="shared" si="19"/>
        <v>72.42</v>
      </c>
      <c r="L224" s="110"/>
    </row>
    <row r="225" spans="1:12" s="48" customFormat="1" ht="12.75">
      <c r="A225" s="57">
        <v>30</v>
      </c>
      <c r="B225" s="44" t="s">
        <v>33</v>
      </c>
      <c r="C225" s="63"/>
      <c r="D225" s="63">
        <v>68</v>
      </c>
      <c r="E225" s="64">
        <f t="shared" si="16"/>
        <v>178.84</v>
      </c>
      <c r="F225" s="63"/>
      <c r="G225" s="64"/>
      <c r="H225" s="53">
        <v>0.1</v>
      </c>
      <c r="I225" s="64">
        <f t="shared" si="18"/>
        <v>0.9830000000000001</v>
      </c>
      <c r="J225" s="53">
        <v>0.1</v>
      </c>
      <c r="K225" s="64">
        <f t="shared" si="19"/>
        <v>0.426</v>
      </c>
      <c r="L225" s="110"/>
    </row>
    <row r="226" spans="1:12" s="48" customFormat="1" ht="15.75">
      <c r="A226" s="148" t="s">
        <v>45</v>
      </c>
      <c r="B226" s="148"/>
      <c r="C226" s="117"/>
      <c r="D226" s="116">
        <f>SUM(D197:D225)</f>
        <v>6269</v>
      </c>
      <c r="E226" s="116">
        <f aca="true" t="shared" si="20" ref="E226:K226">SUM(E197:E225)</f>
        <v>16487.469999999994</v>
      </c>
      <c r="F226" s="116">
        <f t="shared" si="20"/>
        <v>28267.6</v>
      </c>
      <c r="G226" s="116">
        <f t="shared" si="20"/>
        <v>31120.931544</v>
      </c>
      <c r="H226" s="116">
        <f t="shared" si="20"/>
        <v>373.7</v>
      </c>
      <c r="I226" s="116">
        <f t="shared" si="20"/>
        <v>3673.471000000001</v>
      </c>
      <c r="J226" s="116">
        <f t="shared" si="20"/>
        <v>373.7</v>
      </c>
      <c r="K226" s="116">
        <f t="shared" si="20"/>
        <v>1591.962</v>
      </c>
      <c r="L226" s="110"/>
    </row>
    <row r="227" spans="1:12" s="48" customFormat="1" ht="15.75" customHeight="1">
      <c r="A227" s="144" t="s">
        <v>185</v>
      </c>
      <c r="B227" s="145"/>
      <c r="C227" s="145"/>
      <c r="D227" s="145"/>
      <c r="E227" s="145"/>
      <c r="F227" s="145"/>
      <c r="G227" s="145"/>
      <c r="H227" s="145"/>
      <c r="I227" s="145"/>
      <c r="J227" s="145"/>
      <c r="K227" s="100"/>
      <c r="L227" s="110"/>
    </row>
    <row r="228" spans="1:12" s="48" customFormat="1" ht="15.75" customHeight="1">
      <c r="A228" s="146"/>
      <c r="B228" s="147"/>
      <c r="C228" s="147"/>
      <c r="D228" s="147"/>
      <c r="E228" s="147"/>
      <c r="F228" s="147"/>
      <c r="G228" s="147"/>
      <c r="H228" s="147"/>
      <c r="I228" s="147"/>
      <c r="J228" s="147"/>
      <c r="K228" s="95"/>
      <c r="L228" s="110"/>
    </row>
    <row r="229" spans="1:12" s="48" customFormat="1" ht="12.75">
      <c r="A229" s="57">
        <v>1</v>
      </c>
      <c r="B229" s="92" t="s">
        <v>186</v>
      </c>
      <c r="C229" s="68"/>
      <c r="D229" s="68">
        <v>63</v>
      </c>
      <c r="E229" s="64">
        <f>D229*2.63</f>
        <v>165.69</v>
      </c>
      <c r="F229" s="63">
        <v>405</v>
      </c>
      <c r="G229" s="64">
        <f>F229*1100.94/1000</f>
        <v>445.8807</v>
      </c>
      <c r="H229" s="64">
        <v>4.9</v>
      </c>
      <c r="I229" s="64">
        <f>H229*9.83</f>
        <v>48.167</v>
      </c>
      <c r="J229" s="64">
        <v>4.9</v>
      </c>
      <c r="K229" s="64">
        <f>J229*4.26</f>
        <v>20.874</v>
      </c>
      <c r="L229" s="110"/>
    </row>
    <row r="230" spans="1:12" s="48" customFormat="1" ht="12.75">
      <c r="A230" s="57">
        <v>2</v>
      </c>
      <c r="B230" s="92" t="s">
        <v>187</v>
      </c>
      <c r="C230" s="68"/>
      <c r="D230" s="68">
        <v>80</v>
      </c>
      <c r="E230" s="64">
        <f aca="true" t="shared" si="21" ref="E230:E236">D230*2.63</f>
        <v>210.39999999999998</v>
      </c>
      <c r="F230" s="63"/>
      <c r="G230" s="64"/>
      <c r="H230" s="64">
        <v>4.5</v>
      </c>
      <c r="I230" s="64">
        <f aca="true" t="shared" si="22" ref="I230:I236">H230*9.83</f>
        <v>44.235</v>
      </c>
      <c r="J230" s="64">
        <v>4.5</v>
      </c>
      <c r="K230" s="64">
        <f aca="true" t="shared" si="23" ref="K230:K236">J230*4.26</f>
        <v>19.169999999999998</v>
      </c>
      <c r="L230" s="110"/>
    </row>
    <row r="231" spans="1:12" s="48" customFormat="1" ht="12.75">
      <c r="A231" s="57">
        <v>3</v>
      </c>
      <c r="B231" s="92" t="s">
        <v>188</v>
      </c>
      <c r="C231" s="68"/>
      <c r="D231" s="68">
        <v>33</v>
      </c>
      <c r="E231" s="64">
        <f t="shared" si="21"/>
        <v>86.78999999999999</v>
      </c>
      <c r="F231" s="63">
        <v>148.5</v>
      </c>
      <c r="G231" s="64">
        <f aca="true" t="shared" si="24" ref="G231:G236">F231*1100.94/1000</f>
        <v>163.48959</v>
      </c>
      <c r="H231" s="64">
        <v>0.526</v>
      </c>
      <c r="I231" s="64">
        <f t="shared" si="22"/>
        <v>5.17058</v>
      </c>
      <c r="J231" s="64">
        <v>0.526</v>
      </c>
      <c r="K231" s="64">
        <f t="shared" si="23"/>
        <v>2.24076</v>
      </c>
      <c r="L231" s="110"/>
    </row>
    <row r="232" spans="1:12" s="48" customFormat="1" ht="12.75">
      <c r="A232" s="57">
        <v>4</v>
      </c>
      <c r="B232" s="92" t="s">
        <v>189</v>
      </c>
      <c r="C232" s="68"/>
      <c r="D232" s="68">
        <v>25</v>
      </c>
      <c r="E232" s="64">
        <f t="shared" si="21"/>
        <v>65.75</v>
      </c>
      <c r="F232" s="63">
        <v>110</v>
      </c>
      <c r="G232" s="64">
        <f t="shared" si="24"/>
        <v>121.10340000000001</v>
      </c>
      <c r="H232" s="64">
        <v>0.3</v>
      </c>
      <c r="I232" s="64">
        <f t="shared" si="22"/>
        <v>2.949</v>
      </c>
      <c r="J232" s="64">
        <v>0.3</v>
      </c>
      <c r="K232" s="64">
        <f t="shared" si="23"/>
        <v>1.2779999999999998</v>
      </c>
      <c r="L232" s="110"/>
    </row>
    <row r="233" spans="1:12" s="48" customFormat="1" ht="12.75">
      <c r="A233" s="57">
        <v>5</v>
      </c>
      <c r="B233" s="94" t="s">
        <v>193</v>
      </c>
      <c r="C233" s="68"/>
      <c r="D233" s="68">
        <v>100</v>
      </c>
      <c r="E233" s="64">
        <f t="shared" si="21"/>
        <v>263</v>
      </c>
      <c r="F233" s="63">
        <v>237.3</v>
      </c>
      <c r="G233" s="64">
        <f t="shared" si="24"/>
        <v>261.25306200000006</v>
      </c>
      <c r="H233" s="64">
        <v>3.528</v>
      </c>
      <c r="I233" s="64">
        <f t="shared" si="22"/>
        <v>34.68024</v>
      </c>
      <c r="J233" s="64">
        <v>0.43</v>
      </c>
      <c r="K233" s="64">
        <f t="shared" si="23"/>
        <v>1.8317999999999999</v>
      </c>
      <c r="L233" s="110"/>
    </row>
    <row r="234" spans="1:12" s="48" customFormat="1" ht="25.5">
      <c r="A234" s="57">
        <v>6</v>
      </c>
      <c r="B234" s="94" t="s">
        <v>190</v>
      </c>
      <c r="C234" s="68"/>
      <c r="D234" s="68">
        <v>29.2</v>
      </c>
      <c r="E234" s="64">
        <f t="shared" si="21"/>
        <v>76.79599999999999</v>
      </c>
      <c r="F234" s="63">
        <v>85</v>
      </c>
      <c r="G234" s="64">
        <f t="shared" si="24"/>
        <v>93.57990000000001</v>
      </c>
      <c r="H234" s="64">
        <v>0.274</v>
      </c>
      <c r="I234" s="64">
        <f t="shared" si="22"/>
        <v>2.69342</v>
      </c>
      <c r="J234" s="64">
        <v>0.274</v>
      </c>
      <c r="K234" s="64">
        <f t="shared" si="23"/>
        <v>1.16724</v>
      </c>
      <c r="L234" s="110"/>
    </row>
    <row r="235" spans="1:12" s="48" customFormat="1" ht="12.75">
      <c r="A235" s="57">
        <v>7</v>
      </c>
      <c r="B235" s="94" t="s">
        <v>191</v>
      </c>
      <c r="C235" s="68"/>
      <c r="D235" s="68">
        <v>65</v>
      </c>
      <c r="E235" s="64">
        <f t="shared" si="21"/>
        <v>170.95</v>
      </c>
      <c r="F235" s="63">
        <v>250</v>
      </c>
      <c r="G235" s="64">
        <f t="shared" si="24"/>
        <v>275.235</v>
      </c>
      <c r="H235" s="64">
        <v>3.5</v>
      </c>
      <c r="I235" s="64">
        <f t="shared" si="22"/>
        <v>34.405</v>
      </c>
      <c r="J235" s="64">
        <v>3.5</v>
      </c>
      <c r="K235" s="64">
        <f t="shared" si="23"/>
        <v>14.91</v>
      </c>
      <c r="L235" s="110"/>
    </row>
    <row r="236" spans="1:12" s="48" customFormat="1" ht="12.75">
      <c r="A236" s="57">
        <v>8</v>
      </c>
      <c r="B236" s="94" t="s">
        <v>192</v>
      </c>
      <c r="C236" s="68"/>
      <c r="D236" s="68">
        <v>24.1</v>
      </c>
      <c r="E236" s="64">
        <f t="shared" si="21"/>
        <v>63.383</v>
      </c>
      <c r="F236" s="63">
        <v>95.6</v>
      </c>
      <c r="G236" s="64">
        <f t="shared" si="24"/>
        <v>105.249864</v>
      </c>
      <c r="H236" s="64">
        <v>0.75</v>
      </c>
      <c r="I236" s="64">
        <f t="shared" si="22"/>
        <v>7.3725000000000005</v>
      </c>
      <c r="J236" s="64">
        <v>0.75</v>
      </c>
      <c r="K236" s="64">
        <f t="shared" si="23"/>
        <v>3.195</v>
      </c>
      <c r="L236" s="110"/>
    </row>
    <row r="237" spans="1:12" s="48" customFormat="1" ht="15.75">
      <c r="A237" s="148" t="s">
        <v>45</v>
      </c>
      <c r="B237" s="148"/>
      <c r="C237" s="112"/>
      <c r="D237" s="112">
        <f>SUM(D229:D236)</f>
        <v>419.3</v>
      </c>
      <c r="E237" s="67">
        <f>SUM(E229:E236)</f>
        <v>1102.759</v>
      </c>
      <c r="F237" s="112">
        <v>1331.4</v>
      </c>
      <c r="G237" s="67">
        <f>SUM(G229:G236)</f>
        <v>1465.7915159999998</v>
      </c>
      <c r="H237" s="67">
        <f>SUM(H229:H236)</f>
        <v>18.278000000000002</v>
      </c>
      <c r="I237" s="67">
        <f>SUM(I229:I236)</f>
        <v>179.67274</v>
      </c>
      <c r="J237" s="67">
        <f>SUM(J229:J236)</f>
        <v>15.18</v>
      </c>
      <c r="K237" s="67">
        <f>SUM(K229:K236)</f>
        <v>64.6668</v>
      </c>
      <c r="L237" s="110"/>
    </row>
    <row r="238" spans="1:12" s="48" customFormat="1" ht="15.75">
      <c r="A238" s="118"/>
      <c r="B238" s="119"/>
      <c r="C238" s="105"/>
      <c r="D238" s="105"/>
      <c r="E238" s="120"/>
      <c r="F238" s="105"/>
      <c r="G238" s="120"/>
      <c r="H238" s="106"/>
      <c r="I238" s="120"/>
      <c r="J238" s="106"/>
      <c r="K238" s="120"/>
      <c r="L238" s="110"/>
    </row>
    <row r="239" spans="1:12" s="48" customFormat="1" ht="15.75">
      <c r="A239" s="118"/>
      <c r="B239" s="119"/>
      <c r="C239" s="105"/>
      <c r="D239" s="105"/>
      <c r="E239" s="120"/>
      <c r="F239" s="105"/>
      <c r="G239" s="120"/>
      <c r="H239" s="106"/>
      <c r="I239" s="120"/>
      <c r="J239" s="106"/>
      <c r="K239" s="120"/>
      <c r="L239" s="110"/>
    </row>
    <row r="240" spans="1:12" s="48" customFormat="1" ht="15.75" customHeight="1">
      <c r="A240" s="144" t="s">
        <v>202</v>
      </c>
      <c r="B240" s="145"/>
      <c r="C240" s="145"/>
      <c r="D240" s="145"/>
      <c r="E240" s="145"/>
      <c r="F240" s="145"/>
      <c r="G240" s="145"/>
      <c r="H240" s="145"/>
      <c r="I240" s="145"/>
      <c r="J240" s="145"/>
      <c r="K240" s="95"/>
      <c r="L240" s="110"/>
    </row>
    <row r="241" spans="1:12" s="123" customFormat="1" ht="15.75" customHeight="1">
      <c r="A241" s="146"/>
      <c r="B241" s="147"/>
      <c r="C241" s="147"/>
      <c r="D241" s="147"/>
      <c r="E241" s="147"/>
      <c r="F241" s="147"/>
      <c r="G241" s="147"/>
      <c r="H241" s="147"/>
      <c r="I241" s="147"/>
      <c r="J241" s="147"/>
      <c r="K241" s="62"/>
      <c r="L241" s="62"/>
    </row>
    <row r="242" spans="1:11" s="119" customFormat="1" ht="15.75">
      <c r="A242" s="57">
        <v>1</v>
      </c>
      <c r="B242" s="92" t="s">
        <v>47</v>
      </c>
      <c r="C242" s="68"/>
      <c r="D242" s="68">
        <v>340.6</v>
      </c>
      <c r="E242" s="53">
        <f>D242*2.63</f>
        <v>895.778</v>
      </c>
      <c r="F242" s="63"/>
      <c r="G242" s="53" t="s">
        <v>71</v>
      </c>
      <c r="H242" s="63"/>
      <c r="I242" s="53" t="s">
        <v>71</v>
      </c>
      <c r="J242" s="63"/>
      <c r="K242" s="53" t="s">
        <v>71</v>
      </c>
    </row>
    <row r="243" spans="1:12" s="48" customFormat="1" ht="12.75">
      <c r="A243" s="57">
        <v>2</v>
      </c>
      <c r="B243" s="92" t="s">
        <v>259</v>
      </c>
      <c r="C243" s="68"/>
      <c r="D243" s="68">
        <v>420</v>
      </c>
      <c r="E243" s="53">
        <f aca="true" t="shared" si="25" ref="E243:E251">D243*2.63</f>
        <v>1104.6</v>
      </c>
      <c r="F243" s="63"/>
      <c r="G243" s="53" t="s">
        <v>71</v>
      </c>
      <c r="H243" s="53">
        <v>10.7</v>
      </c>
      <c r="I243" s="53">
        <f>H243*9.83</f>
        <v>105.181</v>
      </c>
      <c r="J243" s="53">
        <v>10.7</v>
      </c>
      <c r="K243" s="53">
        <f>J243*4.26</f>
        <v>45.581999999999994</v>
      </c>
      <c r="L243" s="110"/>
    </row>
    <row r="244" spans="1:12" s="48" customFormat="1" ht="12.75">
      <c r="A244" s="57">
        <v>3</v>
      </c>
      <c r="B244" s="92" t="s">
        <v>55</v>
      </c>
      <c r="C244" s="68"/>
      <c r="D244" s="68">
        <v>6.8</v>
      </c>
      <c r="E244" s="53">
        <f t="shared" si="25"/>
        <v>17.884</v>
      </c>
      <c r="F244" s="53">
        <v>9.1</v>
      </c>
      <c r="G244" s="53">
        <f>F244*1100.94/1000</f>
        <v>10.018554</v>
      </c>
      <c r="H244" s="53" t="s">
        <v>71</v>
      </c>
      <c r="I244" s="53"/>
      <c r="J244" s="53" t="s">
        <v>71</v>
      </c>
      <c r="K244" s="53"/>
      <c r="L244" s="110"/>
    </row>
    <row r="245" spans="1:12" s="48" customFormat="1" ht="12.75">
      <c r="A245" s="57">
        <v>4</v>
      </c>
      <c r="B245" s="92" t="s">
        <v>56</v>
      </c>
      <c r="C245" s="68"/>
      <c r="D245" s="68">
        <v>28</v>
      </c>
      <c r="E245" s="53">
        <f t="shared" si="25"/>
        <v>73.64</v>
      </c>
      <c r="F245" s="68">
        <v>79</v>
      </c>
      <c r="G245" s="53">
        <f aca="true" t="shared" si="26" ref="G245:G251">F245*1100.94/1000</f>
        <v>86.97426000000002</v>
      </c>
      <c r="H245" s="53">
        <v>2</v>
      </c>
      <c r="I245" s="53">
        <f aca="true" t="shared" si="27" ref="I245:I251">H245*9.83</f>
        <v>19.66</v>
      </c>
      <c r="J245" s="53">
        <v>2</v>
      </c>
      <c r="K245" s="53">
        <f aca="true" t="shared" si="28" ref="K245:K251">J245*4.26</f>
        <v>8.52</v>
      </c>
      <c r="L245" s="110"/>
    </row>
    <row r="246" spans="1:12" s="48" customFormat="1" ht="12.75">
      <c r="A246" s="57">
        <v>5</v>
      </c>
      <c r="B246" s="92" t="s">
        <v>325</v>
      </c>
      <c r="C246" s="68"/>
      <c r="D246" s="68">
        <v>93</v>
      </c>
      <c r="E246" s="53">
        <f t="shared" si="25"/>
        <v>244.59</v>
      </c>
      <c r="F246" s="68"/>
      <c r="G246" s="53"/>
      <c r="H246" s="53"/>
      <c r="I246" s="53">
        <f t="shared" si="27"/>
        <v>0</v>
      </c>
      <c r="J246" s="53">
        <v>2.8</v>
      </c>
      <c r="K246" s="53">
        <f t="shared" si="28"/>
        <v>11.927999999999999</v>
      </c>
      <c r="L246" s="110"/>
    </row>
    <row r="247" spans="1:12" s="48" customFormat="1" ht="12.75">
      <c r="A247" s="57">
        <v>6</v>
      </c>
      <c r="B247" s="101" t="s">
        <v>260</v>
      </c>
      <c r="C247" s="51" t="s">
        <v>19</v>
      </c>
      <c r="D247" s="63">
        <v>50</v>
      </c>
      <c r="E247" s="53">
        <f t="shared" si="25"/>
        <v>131.5</v>
      </c>
      <c r="F247" s="68">
        <v>45</v>
      </c>
      <c r="G247" s="53">
        <f t="shared" si="26"/>
        <v>49.542300000000004</v>
      </c>
      <c r="H247" s="53">
        <v>0.6</v>
      </c>
      <c r="I247" s="53">
        <f t="shared" si="27"/>
        <v>5.898</v>
      </c>
      <c r="J247" s="53">
        <v>0.6</v>
      </c>
      <c r="K247" s="53">
        <f t="shared" si="28"/>
        <v>2.5559999999999996</v>
      </c>
      <c r="L247" s="110"/>
    </row>
    <row r="248" spans="1:12" s="48" customFormat="1" ht="12.75">
      <c r="A248" s="57">
        <v>7</v>
      </c>
      <c r="B248" s="102" t="s">
        <v>261</v>
      </c>
      <c r="C248" s="51" t="s">
        <v>70</v>
      </c>
      <c r="D248" s="63">
        <v>45</v>
      </c>
      <c r="E248" s="53">
        <f t="shared" si="25"/>
        <v>118.35</v>
      </c>
      <c r="F248" s="63">
        <v>300</v>
      </c>
      <c r="G248" s="53">
        <f t="shared" si="26"/>
        <v>330.282</v>
      </c>
      <c r="H248" s="53">
        <v>1.2</v>
      </c>
      <c r="I248" s="53">
        <f t="shared" si="27"/>
        <v>11.796</v>
      </c>
      <c r="J248" s="53">
        <v>1.2</v>
      </c>
      <c r="K248" s="53">
        <f t="shared" si="28"/>
        <v>5.111999999999999</v>
      </c>
      <c r="L248" s="110"/>
    </row>
    <row r="249" spans="1:12" s="48" customFormat="1" ht="12.75">
      <c r="A249" s="57">
        <v>8</v>
      </c>
      <c r="B249" s="103" t="s">
        <v>262</v>
      </c>
      <c r="C249" s="60" t="s">
        <v>19</v>
      </c>
      <c r="D249" s="63">
        <v>6.5</v>
      </c>
      <c r="E249" s="53">
        <f t="shared" si="25"/>
        <v>17.095</v>
      </c>
      <c r="F249" s="63">
        <v>205</v>
      </c>
      <c r="G249" s="53">
        <f t="shared" si="26"/>
        <v>225.6927</v>
      </c>
      <c r="H249" s="53">
        <v>0.78</v>
      </c>
      <c r="I249" s="53">
        <f t="shared" si="27"/>
        <v>7.667400000000001</v>
      </c>
      <c r="J249" s="53">
        <v>0.78</v>
      </c>
      <c r="K249" s="53">
        <f t="shared" si="28"/>
        <v>3.3228</v>
      </c>
      <c r="L249" s="110"/>
    </row>
    <row r="250" spans="1:12" s="48" customFormat="1" ht="12.75">
      <c r="A250" s="57">
        <v>9</v>
      </c>
      <c r="B250" s="102" t="s">
        <v>263</v>
      </c>
      <c r="C250" s="51" t="s">
        <v>19</v>
      </c>
      <c r="D250" s="68">
        <v>33</v>
      </c>
      <c r="E250" s="53">
        <f t="shared" si="25"/>
        <v>86.78999999999999</v>
      </c>
      <c r="F250" s="68">
        <v>102.8</v>
      </c>
      <c r="G250" s="53">
        <f t="shared" si="26"/>
        <v>113.176632</v>
      </c>
      <c r="H250" s="53">
        <v>0.8</v>
      </c>
      <c r="I250" s="53">
        <f t="shared" si="27"/>
        <v>7.864000000000001</v>
      </c>
      <c r="J250" s="53">
        <v>0.8</v>
      </c>
      <c r="K250" s="53">
        <f t="shared" si="28"/>
        <v>3.408</v>
      </c>
      <c r="L250" s="110"/>
    </row>
    <row r="251" spans="1:11" s="48" customFormat="1" ht="12.75">
      <c r="A251" s="57">
        <v>10</v>
      </c>
      <c r="B251" s="103" t="s">
        <v>264</v>
      </c>
      <c r="C251" s="44" t="s">
        <v>19</v>
      </c>
      <c r="D251" s="68">
        <v>17</v>
      </c>
      <c r="E251" s="53">
        <f t="shared" si="25"/>
        <v>44.71</v>
      </c>
      <c r="F251" s="68">
        <v>204.5</v>
      </c>
      <c r="G251" s="53">
        <f t="shared" si="26"/>
        <v>225.14223</v>
      </c>
      <c r="H251" s="53">
        <v>1.03</v>
      </c>
      <c r="I251" s="53">
        <f t="shared" si="27"/>
        <v>10.1249</v>
      </c>
      <c r="J251" s="53">
        <v>1.03</v>
      </c>
      <c r="K251" s="53">
        <f t="shared" si="28"/>
        <v>4.3877999999999995</v>
      </c>
    </row>
    <row r="252" spans="1:12" s="48" customFormat="1" ht="15.75">
      <c r="A252" s="148" t="s">
        <v>45</v>
      </c>
      <c r="B252" s="148"/>
      <c r="C252" s="112"/>
      <c r="D252" s="112">
        <f>SUM(D242:D251)</f>
        <v>1039.9</v>
      </c>
      <c r="E252" s="66">
        <f>SUM(E242:E251)</f>
        <v>2734.937</v>
      </c>
      <c r="F252" s="112">
        <f>SUM(F244:F251)</f>
        <v>945.4</v>
      </c>
      <c r="G252" s="66">
        <f>SUM(G244:G251)</f>
        <v>1040.828676</v>
      </c>
      <c r="H252" s="66">
        <f>SUM(H243:H251)</f>
        <v>17.11</v>
      </c>
      <c r="I252" s="66">
        <f>SUM(I243:I251)</f>
        <v>168.1913</v>
      </c>
      <c r="J252" s="66">
        <f>SUM(J243:J251)</f>
        <v>19.910000000000004</v>
      </c>
      <c r="K252" s="66">
        <f>SUM(K243:K251)</f>
        <v>84.81659999999998</v>
      </c>
      <c r="L252" s="110"/>
    </row>
    <row r="253" spans="1:12" s="48" customFormat="1" ht="15.75">
      <c r="A253" s="118"/>
      <c r="B253" s="119"/>
      <c r="C253" s="105"/>
      <c r="D253" s="105"/>
      <c r="E253" s="120"/>
      <c r="F253" s="105"/>
      <c r="G253" s="120"/>
      <c r="H253" s="106"/>
      <c r="I253" s="120"/>
      <c r="J253" s="106"/>
      <c r="K253" s="120"/>
      <c r="L253" s="110"/>
    </row>
    <row r="254" spans="1:12" s="48" customFormat="1" ht="6" customHeight="1">
      <c r="A254" s="144" t="s">
        <v>203</v>
      </c>
      <c r="B254" s="145"/>
      <c r="C254" s="145"/>
      <c r="D254" s="145"/>
      <c r="E254" s="145"/>
      <c r="F254" s="145"/>
      <c r="G254" s="145"/>
      <c r="H254" s="145"/>
      <c r="I254" s="145"/>
      <c r="J254" s="145"/>
      <c r="K254" s="95"/>
      <c r="L254" s="110"/>
    </row>
    <row r="255" spans="1:12" s="48" customFormat="1" ht="15.75" customHeight="1">
      <c r="A255" s="146"/>
      <c r="B255" s="147"/>
      <c r="C255" s="147"/>
      <c r="D255" s="147"/>
      <c r="E255" s="147"/>
      <c r="F255" s="147"/>
      <c r="G255" s="147"/>
      <c r="H255" s="147"/>
      <c r="I255" s="147"/>
      <c r="J255" s="147"/>
      <c r="K255" s="95"/>
      <c r="L255" s="110"/>
    </row>
    <row r="256" spans="1:12" s="48" customFormat="1" ht="12.75">
      <c r="A256" s="57">
        <v>1</v>
      </c>
      <c r="B256" s="94" t="s">
        <v>204</v>
      </c>
      <c r="C256" s="68"/>
      <c r="D256" s="68">
        <v>254</v>
      </c>
      <c r="E256" s="64">
        <f>D256*2.63</f>
        <v>668.02</v>
      </c>
      <c r="F256" s="68">
        <v>1496</v>
      </c>
      <c r="G256" s="64">
        <f>F256*1100.94/1000</f>
        <v>1647.00624</v>
      </c>
      <c r="H256" s="64">
        <v>6</v>
      </c>
      <c r="I256" s="64">
        <f>H256*9.83</f>
        <v>58.980000000000004</v>
      </c>
      <c r="J256" s="64">
        <v>6</v>
      </c>
      <c r="K256" s="64">
        <f>J256*4.26</f>
        <v>25.56</v>
      </c>
      <c r="L256" s="110"/>
    </row>
    <row r="257" spans="1:12" s="48" customFormat="1" ht="12.75">
      <c r="A257" s="57">
        <v>2</v>
      </c>
      <c r="B257" s="81" t="s">
        <v>205</v>
      </c>
      <c r="C257" s="68"/>
      <c r="D257" s="68">
        <v>15</v>
      </c>
      <c r="E257" s="64">
        <f aca="true" t="shared" si="29" ref="E257:E271">D257*2.63</f>
        <v>39.449999999999996</v>
      </c>
      <c r="F257" s="68">
        <v>313</v>
      </c>
      <c r="G257" s="64">
        <f aca="true" t="shared" si="30" ref="G257:G270">F257*1100.94/1000</f>
        <v>344.59422</v>
      </c>
      <c r="H257" s="64">
        <v>0.6</v>
      </c>
      <c r="I257" s="64">
        <f aca="true" t="shared" si="31" ref="I257:I271">H257*9.83</f>
        <v>5.898</v>
      </c>
      <c r="J257" s="64">
        <v>0.6</v>
      </c>
      <c r="K257" s="64">
        <f aca="true" t="shared" si="32" ref="K257:K271">J257*4.26</f>
        <v>2.5559999999999996</v>
      </c>
      <c r="L257" s="110"/>
    </row>
    <row r="258" spans="1:12" s="48" customFormat="1" ht="12.75">
      <c r="A258" s="57">
        <v>3</v>
      </c>
      <c r="B258" s="81" t="s">
        <v>206</v>
      </c>
      <c r="C258" s="68"/>
      <c r="D258" s="68">
        <v>162</v>
      </c>
      <c r="E258" s="64">
        <f t="shared" si="29"/>
        <v>426.06</v>
      </c>
      <c r="F258" s="68">
        <v>462</v>
      </c>
      <c r="G258" s="64">
        <f t="shared" si="30"/>
        <v>508.63428000000005</v>
      </c>
      <c r="H258" s="64">
        <v>2.4</v>
      </c>
      <c r="I258" s="64">
        <f t="shared" si="31"/>
        <v>23.592</v>
      </c>
      <c r="J258" s="64">
        <v>2.4</v>
      </c>
      <c r="K258" s="64">
        <f t="shared" si="32"/>
        <v>10.223999999999998</v>
      </c>
      <c r="L258" s="110"/>
    </row>
    <row r="259" spans="1:12" s="48" customFormat="1" ht="12.75">
      <c r="A259" s="57">
        <v>4</v>
      </c>
      <c r="B259" s="81" t="s">
        <v>207</v>
      </c>
      <c r="C259" s="68"/>
      <c r="D259" s="68">
        <v>1432</v>
      </c>
      <c r="E259" s="64">
        <f t="shared" si="29"/>
        <v>3766.16</v>
      </c>
      <c r="F259" s="68">
        <v>2383</v>
      </c>
      <c r="G259" s="64">
        <f t="shared" si="30"/>
        <v>2623.54002</v>
      </c>
      <c r="H259" s="64">
        <v>31</v>
      </c>
      <c r="I259" s="64">
        <f t="shared" si="31"/>
        <v>304.73</v>
      </c>
      <c r="J259" s="64">
        <v>35</v>
      </c>
      <c r="K259" s="64">
        <f t="shared" si="32"/>
        <v>149.1</v>
      </c>
      <c r="L259" s="110"/>
    </row>
    <row r="260" spans="1:12" s="48" customFormat="1" ht="12.75">
      <c r="A260" s="57">
        <v>5</v>
      </c>
      <c r="B260" s="81" t="s">
        <v>278</v>
      </c>
      <c r="C260" s="68"/>
      <c r="D260" s="68">
        <v>39</v>
      </c>
      <c r="E260" s="64">
        <f t="shared" si="29"/>
        <v>102.57</v>
      </c>
      <c r="F260" s="68"/>
      <c r="G260" s="64"/>
      <c r="H260" s="64">
        <v>1</v>
      </c>
      <c r="I260" s="64">
        <f t="shared" si="31"/>
        <v>9.83</v>
      </c>
      <c r="J260" s="64">
        <v>1</v>
      </c>
      <c r="K260" s="64">
        <f t="shared" si="32"/>
        <v>4.26</v>
      </c>
      <c r="L260" s="110"/>
    </row>
    <row r="261" spans="1:12" s="48" customFormat="1" ht="12.75">
      <c r="A261" s="57">
        <v>6</v>
      </c>
      <c r="B261" s="81" t="s">
        <v>265</v>
      </c>
      <c r="C261" s="68"/>
      <c r="D261" s="68">
        <v>30</v>
      </c>
      <c r="E261" s="64">
        <f t="shared" si="29"/>
        <v>78.89999999999999</v>
      </c>
      <c r="F261" s="68"/>
      <c r="G261" s="64"/>
      <c r="H261" s="64"/>
      <c r="I261" s="64"/>
      <c r="J261" s="64"/>
      <c r="K261" s="64"/>
      <c r="L261" s="110"/>
    </row>
    <row r="262" spans="1:11" s="48" customFormat="1" ht="12.75">
      <c r="A262" s="79">
        <v>7</v>
      </c>
      <c r="B262" s="54" t="s">
        <v>279</v>
      </c>
      <c r="C262" s="68">
        <v>23</v>
      </c>
      <c r="D262" s="56">
        <v>23</v>
      </c>
      <c r="E262" s="64">
        <f t="shared" si="29"/>
        <v>60.489999999999995</v>
      </c>
      <c r="F262" s="56" t="s">
        <v>71</v>
      </c>
      <c r="G262" s="64"/>
      <c r="H262" s="64">
        <v>0.5</v>
      </c>
      <c r="I262" s="64">
        <f t="shared" si="31"/>
        <v>4.915</v>
      </c>
      <c r="J262" s="56"/>
      <c r="K262" s="64"/>
    </row>
    <row r="263" spans="1:11" s="48" customFormat="1" ht="12.75">
      <c r="A263" s="79">
        <v>8</v>
      </c>
      <c r="B263" s="51" t="s">
        <v>266</v>
      </c>
      <c r="C263" s="63">
        <v>114</v>
      </c>
      <c r="D263" s="63">
        <v>114</v>
      </c>
      <c r="E263" s="64">
        <f t="shared" si="29"/>
        <v>299.82</v>
      </c>
      <c r="F263" s="56" t="s">
        <v>71</v>
      </c>
      <c r="G263" s="64"/>
      <c r="H263" s="56">
        <v>3.4</v>
      </c>
      <c r="I263" s="64">
        <f t="shared" si="31"/>
        <v>33.422</v>
      </c>
      <c r="J263" s="56">
        <v>3.4</v>
      </c>
      <c r="K263" s="64">
        <f t="shared" si="32"/>
        <v>14.483999999999998</v>
      </c>
    </row>
    <row r="264" spans="1:11" s="48" customFormat="1" ht="12.75">
      <c r="A264" s="63">
        <v>9</v>
      </c>
      <c r="B264" s="80" t="s">
        <v>280</v>
      </c>
      <c r="C264" s="53">
        <v>24.5</v>
      </c>
      <c r="D264" s="53">
        <v>24.5</v>
      </c>
      <c r="E264" s="64">
        <f t="shared" si="29"/>
        <v>64.435</v>
      </c>
      <c r="F264" s="63">
        <v>193.7</v>
      </c>
      <c r="G264" s="64">
        <f t="shared" si="30"/>
        <v>213.252078</v>
      </c>
      <c r="H264" s="64">
        <v>0.5</v>
      </c>
      <c r="I264" s="64">
        <f t="shared" si="31"/>
        <v>4.915</v>
      </c>
      <c r="J264" s="64">
        <v>0.5</v>
      </c>
      <c r="K264" s="64">
        <f t="shared" si="32"/>
        <v>2.13</v>
      </c>
    </row>
    <row r="265" spans="1:12" s="48" customFormat="1" ht="12.75">
      <c r="A265" s="79">
        <v>10</v>
      </c>
      <c r="B265" s="65" t="s">
        <v>281</v>
      </c>
      <c r="C265" s="53">
        <v>0.9</v>
      </c>
      <c r="D265" s="53">
        <v>0.9</v>
      </c>
      <c r="E265" s="64">
        <f t="shared" si="29"/>
        <v>2.367</v>
      </c>
      <c r="F265" s="53">
        <v>17.3</v>
      </c>
      <c r="G265" s="64">
        <f t="shared" si="30"/>
        <v>19.046262000000002</v>
      </c>
      <c r="H265" s="64">
        <v>0.24</v>
      </c>
      <c r="I265" s="64">
        <f t="shared" si="31"/>
        <v>2.3592</v>
      </c>
      <c r="J265" s="64">
        <v>0.24</v>
      </c>
      <c r="K265" s="64">
        <f t="shared" si="32"/>
        <v>1.0224</v>
      </c>
      <c r="L265" s="110"/>
    </row>
    <row r="266" spans="1:11" s="48" customFormat="1" ht="12.75">
      <c r="A266" s="57">
        <v>11</v>
      </c>
      <c r="B266" s="51" t="s">
        <v>267</v>
      </c>
      <c r="C266" s="68">
        <v>100</v>
      </c>
      <c r="D266" s="68">
        <v>100</v>
      </c>
      <c r="E266" s="64">
        <f t="shared" si="29"/>
        <v>263</v>
      </c>
      <c r="F266" s="68">
        <v>1174</v>
      </c>
      <c r="G266" s="64">
        <f t="shared" si="30"/>
        <v>1292.50356</v>
      </c>
      <c r="H266" s="64">
        <v>1.1</v>
      </c>
      <c r="I266" s="64">
        <f t="shared" si="31"/>
        <v>10.813</v>
      </c>
      <c r="J266" s="64">
        <v>1.1</v>
      </c>
      <c r="K266" s="64">
        <f t="shared" si="32"/>
        <v>4.686</v>
      </c>
    </row>
    <row r="267" spans="1:11" s="48" customFormat="1" ht="12.75">
      <c r="A267" s="63">
        <v>12</v>
      </c>
      <c r="B267" s="51" t="s">
        <v>282</v>
      </c>
      <c r="C267" s="63">
        <v>58.6</v>
      </c>
      <c r="D267" s="63">
        <v>58.6</v>
      </c>
      <c r="E267" s="64">
        <f t="shared" si="29"/>
        <v>154.118</v>
      </c>
      <c r="F267" s="63">
        <v>278.3</v>
      </c>
      <c r="G267" s="64">
        <f t="shared" si="30"/>
        <v>306.39160200000003</v>
      </c>
      <c r="H267" s="63">
        <v>1.2</v>
      </c>
      <c r="I267" s="64">
        <f t="shared" si="31"/>
        <v>11.796</v>
      </c>
      <c r="J267" s="64">
        <v>1.2</v>
      </c>
      <c r="K267" s="64">
        <f t="shared" si="32"/>
        <v>5.111999999999999</v>
      </c>
    </row>
    <row r="268" spans="1:11" s="48" customFormat="1" ht="12.75">
      <c r="A268" s="57">
        <v>13</v>
      </c>
      <c r="B268" s="44" t="s">
        <v>283</v>
      </c>
      <c r="C268" s="68">
        <v>19</v>
      </c>
      <c r="D268" s="68">
        <v>19</v>
      </c>
      <c r="E268" s="64">
        <f t="shared" si="29"/>
        <v>49.97</v>
      </c>
      <c r="F268" s="68"/>
      <c r="G268" s="64"/>
      <c r="H268" s="64">
        <v>0.4</v>
      </c>
      <c r="I268" s="64">
        <f t="shared" si="31"/>
        <v>3.9320000000000004</v>
      </c>
      <c r="J268" s="64">
        <v>0.4</v>
      </c>
      <c r="K268" s="64">
        <f t="shared" si="32"/>
        <v>1.704</v>
      </c>
    </row>
    <row r="269" spans="1:11" s="48" customFormat="1" ht="12.75">
      <c r="A269" s="57">
        <v>14</v>
      </c>
      <c r="B269" s="81" t="s">
        <v>284</v>
      </c>
      <c r="C269" s="63">
        <v>50.6</v>
      </c>
      <c r="D269" s="63">
        <v>50.6</v>
      </c>
      <c r="E269" s="64">
        <f t="shared" si="29"/>
        <v>133.078</v>
      </c>
      <c r="F269" s="63">
        <v>274.2</v>
      </c>
      <c r="G269" s="64">
        <f t="shared" si="30"/>
        <v>301.877748</v>
      </c>
      <c r="H269" s="64">
        <v>0.91</v>
      </c>
      <c r="I269" s="64">
        <f t="shared" si="31"/>
        <v>8.9453</v>
      </c>
      <c r="J269" s="64">
        <v>0.91</v>
      </c>
      <c r="K269" s="64">
        <f t="shared" si="32"/>
        <v>3.8766</v>
      </c>
    </row>
    <row r="270" spans="1:11" s="48" customFormat="1" ht="12.75">
      <c r="A270" s="57">
        <v>15</v>
      </c>
      <c r="B270" s="81" t="s">
        <v>277</v>
      </c>
      <c r="C270" s="63"/>
      <c r="D270" s="63">
        <v>18</v>
      </c>
      <c r="E270" s="64">
        <f t="shared" si="29"/>
        <v>47.339999999999996</v>
      </c>
      <c r="F270" s="63">
        <v>193</v>
      </c>
      <c r="G270" s="64">
        <f t="shared" si="30"/>
        <v>212.48142</v>
      </c>
      <c r="H270" s="64">
        <v>1</v>
      </c>
      <c r="I270" s="64">
        <f t="shared" si="31"/>
        <v>9.83</v>
      </c>
      <c r="J270" s="64">
        <v>1</v>
      </c>
      <c r="K270" s="64">
        <f t="shared" si="32"/>
        <v>4.26</v>
      </c>
    </row>
    <row r="271" spans="1:11" s="48" customFormat="1" ht="12.75">
      <c r="A271" s="57">
        <v>16</v>
      </c>
      <c r="B271" s="51" t="s">
        <v>285</v>
      </c>
      <c r="C271" s="68">
        <v>8.8</v>
      </c>
      <c r="D271" s="68">
        <v>8.8</v>
      </c>
      <c r="E271" s="64">
        <f t="shared" si="29"/>
        <v>23.144000000000002</v>
      </c>
      <c r="F271" s="53"/>
      <c r="G271" s="64"/>
      <c r="H271" s="64">
        <v>0.1</v>
      </c>
      <c r="I271" s="64">
        <f t="shared" si="31"/>
        <v>0.9830000000000001</v>
      </c>
      <c r="J271" s="64">
        <v>0.1</v>
      </c>
      <c r="K271" s="64">
        <f t="shared" si="32"/>
        <v>0.426</v>
      </c>
    </row>
    <row r="272" spans="1:12" s="48" customFormat="1" ht="15.75" customHeight="1">
      <c r="A272" s="148" t="s">
        <v>45</v>
      </c>
      <c r="B272" s="148"/>
      <c r="C272" s="112"/>
      <c r="D272" s="66">
        <f>SUM(D256:D271)</f>
        <v>2349.4</v>
      </c>
      <c r="E272" s="66">
        <f aca="true" t="shared" si="33" ref="E272:K272">SUM(E256:E271)</f>
        <v>6178.9220000000005</v>
      </c>
      <c r="F272" s="66">
        <f t="shared" si="33"/>
        <v>6784.5</v>
      </c>
      <c r="G272" s="66">
        <f t="shared" si="33"/>
        <v>7469.32743</v>
      </c>
      <c r="H272" s="66">
        <f t="shared" si="33"/>
        <v>50.35</v>
      </c>
      <c r="I272" s="66">
        <f t="shared" si="33"/>
        <v>494.94050000000004</v>
      </c>
      <c r="J272" s="66">
        <f t="shared" si="33"/>
        <v>53.85</v>
      </c>
      <c r="K272" s="66">
        <f t="shared" si="33"/>
        <v>229.40099999999998</v>
      </c>
      <c r="L272" s="110"/>
    </row>
    <row r="273" spans="1:12" s="124" customFormat="1" ht="15.75" customHeight="1">
      <c r="A273" s="144" t="s">
        <v>210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62"/>
      <c r="L273" s="119"/>
    </row>
    <row r="274" spans="1:12" s="48" customFormat="1" ht="12.75" customHeight="1">
      <c r="A274" s="146"/>
      <c r="B274" s="147"/>
      <c r="C274" s="147"/>
      <c r="D274" s="147"/>
      <c r="E274" s="147"/>
      <c r="F274" s="147"/>
      <c r="G274" s="147"/>
      <c r="H274" s="147"/>
      <c r="I274" s="147"/>
      <c r="J274" s="147"/>
      <c r="K274" s="78"/>
      <c r="L274" s="110"/>
    </row>
    <row r="275" spans="1:12" s="48" customFormat="1" ht="12.75">
      <c r="A275" s="57">
        <v>1</v>
      </c>
      <c r="B275" s="81" t="s">
        <v>245</v>
      </c>
      <c r="C275" s="68"/>
      <c r="D275" s="68">
        <v>10</v>
      </c>
      <c r="E275" s="64">
        <f>D275*2.63</f>
        <v>26.299999999999997</v>
      </c>
      <c r="F275" s="68">
        <v>6</v>
      </c>
      <c r="G275" s="64">
        <f>F275*1100.94/1000</f>
        <v>6.60564</v>
      </c>
      <c r="H275" s="63">
        <v>0.33</v>
      </c>
      <c r="I275" s="64">
        <f>H275*9.83</f>
        <v>3.2439</v>
      </c>
      <c r="J275" s="63">
        <v>0.33</v>
      </c>
      <c r="K275" s="64">
        <f>J275*4.26</f>
        <v>1.4058</v>
      </c>
      <c r="L275" s="110"/>
    </row>
    <row r="276" spans="1:12" s="48" customFormat="1" ht="12.75">
      <c r="A276" s="57">
        <v>2</v>
      </c>
      <c r="B276" s="81" t="s">
        <v>327</v>
      </c>
      <c r="C276" s="68"/>
      <c r="D276" s="68">
        <v>15.23</v>
      </c>
      <c r="E276" s="68">
        <f>D276*2.63</f>
        <v>40.054899999999996</v>
      </c>
      <c r="F276" s="68"/>
      <c r="G276" s="64"/>
      <c r="H276" s="63"/>
      <c r="I276" s="53" t="s">
        <v>71</v>
      </c>
      <c r="J276" s="63"/>
      <c r="K276" s="53"/>
      <c r="L276" s="110"/>
    </row>
    <row r="277" spans="1:12" s="48" customFormat="1" ht="12.75">
      <c r="A277" s="57">
        <v>3</v>
      </c>
      <c r="B277" s="81" t="s">
        <v>244</v>
      </c>
      <c r="C277" s="68"/>
      <c r="D277" s="68">
        <v>102.3</v>
      </c>
      <c r="E277" s="68">
        <f>D277*2.63</f>
        <v>269.049</v>
      </c>
      <c r="F277" s="68">
        <v>554.1</v>
      </c>
      <c r="G277" s="68">
        <f>F277*1100.94/1000</f>
        <v>610.0308540000001</v>
      </c>
      <c r="H277" s="63">
        <v>2.95</v>
      </c>
      <c r="I277" s="64">
        <f>H277*9.83</f>
        <v>28.998500000000003</v>
      </c>
      <c r="J277" s="63">
        <v>2.95</v>
      </c>
      <c r="K277" s="68">
        <f>J277*4.26</f>
        <v>12.567</v>
      </c>
      <c r="L277" s="110"/>
    </row>
    <row r="278" spans="1:12" s="48" customFormat="1" ht="15.75" customHeight="1">
      <c r="A278" s="148" t="s">
        <v>45</v>
      </c>
      <c r="B278" s="148"/>
      <c r="C278" s="112"/>
      <c r="D278" s="112">
        <f>SUM(D275:D277)</f>
        <v>127.53</v>
      </c>
      <c r="E278" s="112">
        <f aca="true" t="shared" si="34" ref="E278:K278">SUM(E275:E277)</f>
        <v>335.40389999999996</v>
      </c>
      <c r="F278" s="112">
        <f t="shared" si="34"/>
        <v>560.1</v>
      </c>
      <c r="G278" s="112">
        <f t="shared" si="34"/>
        <v>616.6364940000001</v>
      </c>
      <c r="H278" s="67">
        <f t="shared" si="34"/>
        <v>3.2800000000000002</v>
      </c>
      <c r="I278" s="67">
        <f t="shared" si="34"/>
        <v>32.2424</v>
      </c>
      <c r="J278" s="67">
        <f t="shared" si="34"/>
        <v>3.2800000000000002</v>
      </c>
      <c r="K278" s="67">
        <f t="shared" si="34"/>
        <v>13.9728</v>
      </c>
      <c r="L278" s="110"/>
    </row>
    <row r="279" spans="1:12" s="48" customFormat="1" ht="15.75" customHeight="1">
      <c r="A279" s="144" t="s">
        <v>48</v>
      </c>
      <c r="B279" s="145"/>
      <c r="C279" s="145"/>
      <c r="D279" s="145"/>
      <c r="E279" s="145"/>
      <c r="F279" s="145"/>
      <c r="G279" s="145"/>
      <c r="H279" s="145"/>
      <c r="I279" s="145"/>
      <c r="J279" s="145"/>
      <c r="K279" s="78"/>
      <c r="L279" s="110"/>
    </row>
    <row r="280" spans="1:12" s="48" customFormat="1" ht="9" customHeight="1">
      <c r="A280" s="146"/>
      <c r="B280" s="147"/>
      <c r="C280" s="147"/>
      <c r="D280" s="147"/>
      <c r="E280" s="147"/>
      <c r="F280" s="147"/>
      <c r="G280" s="147"/>
      <c r="H280" s="147"/>
      <c r="I280" s="147"/>
      <c r="J280" s="147"/>
      <c r="K280" s="78"/>
      <c r="L280" s="110"/>
    </row>
    <row r="281" spans="1:12" s="48" customFormat="1" ht="12.75">
      <c r="A281" s="57">
        <v>1</v>
      </c>
      <c r="B281" s="81" t="s">
        <v>73</v>
      </c>
      <c r="C281" s="63"/>
      <c r="D281" s="63">
        <v>667</v>
      </c>
      <c r="E281" s="64">
        <f>D281*2.63</f>
        <v>1754.21</v>
      </c>
      <c r="F281" s="63">
        <v>1205</v>
      </c>
      <c r="G281" s="64">
        <f>F281*1100.94/1000</f>
        <v>1326.6326999999999</v>
      </c>
      <c r="H281" s="63">
        <v>12</v>
      </c>
      <c r="I281" s="64">
        <f>H281*9.83</f>
        <v>117.96000000000001</v>
      </c>
      <c r="J281" s="63">
        <v>12</v>
      </c>
      <c r="K281" s="64">
        <f>J281*4.26</f>
        <v>51.12</v>
      </c>
      <c r="L281" s="110"/>
    </row>
    <row r="282" spans="1:12" s="48" customFormat="1" ht="12.75">
      <c r="A282" s="57">
        <v>2</v>
      </c>
      <c r="B282" s="94" t="s">
        <v>208</v>
      </c>
      <c r="C282" s="63"/>
      <c r="D282" s="63">
        <v>14</v>
      </c>
      <c r="E282" s="64">
        <f aca="true" t="shared" si="35" ref="E282:E288">D282*2.63</f>
        <v>36.82</v>
      </c>
      <c r="F282" s="63" t="s">
        <v>71</v>
      </c>
      <c r="G282" s="64"/>
      <c r="H282" s="63" t="s">
        <v>71</v>
      </c>
      <c r="I282" s="64"/>
      <c r="J282" s="63" t="s">
        <v>71</v>
      </c>
      <c r="K282" s="64"/>
      <c r="L282" s="110"/>
    </row>
    <row r="283" spans="1:12" s="48" customFormat="1" ht="12.75">
      <c r="A283" s="57">
        <v>3</v>
      </c>
      <c r="B283" s="81" t="s">
        <v>49</v>
      </c>
      <c r="C283" s="63"/>
      <c r="D283" s="63">
        <v>16</v>
      </c>
      <c r="E283" s="64">
        <f t="shared" si="35"/>
        <v>42.08</v>
      </c>
      <c r="F283" s="63"/>
      <c r="G283" s="64"/>
      <c r="H283" s="63">
        <v>0.6</v>
      </c>
      <c r="I283" s="64">
        <f aca="true" t="shared" si="36" ref="I283:I288">H283*9.83</f>
        <v>5.898</v>
      </c>
      <c r="J283" s="63">
        <v>0.6</v>
      </c>
      <c r="K283" s="64">
        <f aca="true" t="shared" si="37" ref="K283:K288">J283*4.26</f>
        <v>2.5559999999999996</v>
      </c>
      <c r="L283" s="110"/>
    </row>
    <row r="284" spans="1:12" s="48" customFormat="1" ht="12.75">
      <c r="A284" s="57">
        <v>4</v>
      </c>
      <c r="B284" s="81" t="s">
        <v>182</v>
      </c>
      <c r="C284" s="63"/>
      <c r="D284" s="63">
        <v>25.09</v>
      </c>
      <c r="E284" s="64">
        <f t="shared" si="35"/>
        <v>65.9867</v>
      </c>
      <c r="F284" s="63">
        <v>63.2</v>
      </c>
      <c r="G284" s="64">
        <f>F284*1100.94/1000</f>
        <v>69.57940800000002</v>
      </c>
      <c r="H284" s="63">
        <v>0.2</v>
      </c>
      <c r="I284" s="64">
        <f t="shared" si="36"/>
        <v>1.9660000000000002</v>
      </c>
      <c r="J284" s="63">
        <v>0.2</v>
      </c>
      <c r="K284" s="64">
        <f t="shared" si="37"/>
        <v>0.852</v>
      </c>
      <c r="L284" s="110"/>
    </row>
    <row r="285" spans="1:12" s="48" customFormat="1" ht="12.75">
      <c r="A285" s="57">
        <v>5</v>
      </c>
      <c r="B285" s="81" t="s">
        <v>183</v>
      </c>
      <c r="C285" s="63"/>
      <c r="D285" s="63">
        <v>1</v>
      </c>
      <c r="E285" s="64">
        <f t="shared" si="35"/>
        <v>2.63</v>
      </c>
      <c r="F285" s="63">
        <v>10</v>
      </c>
      <c r="G285" s="64">
        <f>F285*1100.94/1000</f>
        <v>11.009400000000001</v>
      </c>
      <c r="H285" s="63">
        <v>0.08</v>
      </c>
      <c r="I285" s="64">
        <f t="shared" si="36"/>
        <v>0.7864</v>
      </c>
      <c r="J285" s="63">
        <v>0.08</v>
      </c>
      <c r="K285" s="64">
        <f t="shared" si="37"/>
        <v>0.3408</v>
      </c>
      <c r="L285" s="110"/>
    </row>
    <row r="286" spans="1:12" s="48" customFormat="1" ht="12.75">
      <c r="A286" s="57">
        <v>6</v>
      </c>
      <c r="B286" s="81" t="s">
        <v>184</v>
      </c>
      <c r="C286" s="63"/>
      <c r="D286" s="63">
        <v>53.9</v>
      </c>
      <c r="E286" s="64">
        <f>D286*2.63</f>
        <v>141.75699999999998</v>
      </c>
      <c r="F286" s="63">
        <v>157.7</v>
      </c>
      <c r="G286" s="64">
        <f>F286*1100.94/1000</f>
        <v>173.618238</v>
      </c>
      <c r="H286" s="63">
        <v>0.88</v>
      </c>
      <c r="I286" s="64">
        <f t="shared" si="36"/>
        <v>8.6504</v>
      </c>
      <c r="J286" s="63">
        <v>0.88</v>
      </c>
      <c r="K286" s="64">
        <f t="shared" si="37"/>
        <v>3.7487999999999997</v>
      </c>
      <c r="L286" s="110"/>
    </row>
    <row r="287" spans="1:12" s="48" customFormat="1" ht="12.75">
      <c r="A287" s="57">
        <v>7</v>
      </c>
      <c r="B287" s="81" t="s">
        <v>326</v>
      </c>
      <c r="C287" s="63"/>
      <c r="D287" s="63">
        <v>20.7</v>
      </c>
      <c r="E287" s="64">
        <f>D287*2.63</f>
        <v>54.440999999999995</v>
      </c>
      <c r="F287" s="63">
        <v>92</v>
      </c>
      <c r="G287" s="64">
        <f>F287*1100.94/1000</f>
        <v>101.28648000000001</v>
      </c>
      <c r="H287" s="63">
        <v>0.041</v>
      </c>
      <c r="I287" s="64">
        <f t="shared" si="36"/>
        <v>0.40303</v>
      </c>
      <c r="J287" s="63">
        <v>0.041</v>
      </c>
      <c r="K287" s="64">
        <f t="shared" si="37"/>
        <v>0.17466</v>
      </c>
      <c r="L287" s="110"/>
    </row>
    <row r="288" spans="1:12" s="48" customFormat="1" ht="18.75" customHeight="1">
      <c r="A288" s="57">
        <v>8</v>
      </c>
      <c r="B288" s="81" t="s">
        <v>209</v>
      </c>
      <c r="C288" s="63"/>
      <c r="D288" s="63">
        <v>80</v>
      </c>
      <c r="E288" s="64">
        <f t="shared" si="35"/>
        <v>210.39999999999998</v>
      </c>
      <c r="F288" s="63">
        <v>100</v>
      </c>
      <c r="G288" s="64">
        <f>F288*1100.94/1000</f>
        <v>110.094</v>
      </c>
      <c r="H288" s="63">
        <v>0.83</v>
      </c>
      <c r="I288" s="64">
        <f t="shared" si="36"/>
        <v>8.1589</v>
      </c>
      <c r="J288" s="63">
        <v>0.83</v>
      </c>
      <c r="K288" s="64">
        <f t="shared" si="37"/>
        <v>3.5357999999999996</v>
      </c>
      <c r="L288" s="110"/>
    </row>
    <row r="289" spans="1:12" s="126" customFormat="1" ht="15.75" customHeight="1">
      <c r="A289" s="87"/>
      <c r="B289" s="127" t="s">
        <v>322</v>
      </c>
      <c r="C289" s="122"/>
      <c r="D289" s="122">
        <f>SUM(D281:D288)</f>
        <v>877.69</v>
      </c>
      <c r="E289" s="122">
        <f>SUM(E281:E288)</f>
        <v>2308.3247</v>
      </c>
      <c r="F289" s="122">
        <f>SUM(F281:F288)</f>
        <v>1627.9</v>
      </c>
      <c r="G289" s="122">
        <f>G281+G283+G284+G285+G286+G288</f>
        <v>1690.933746</v>
      </c>
      <c r="H289" s="122">
        <f>SUM(H281:H288)</f>
        <v>14.631</v>
      </c>
      <c r="I289" s="122">
        <f>SUM(I281:I288)</f>
        <v>143.82272999999998</v>
      </c>
      <c r="J289" s="122">
        <f>SUM(J281:J288)</f>
        <v>14.631</v>
      </c>
      <c r="K289" s="67">
        <f>SUM(K281:K288)</f>
        <v>62.32806</v>
      </c>
      <c r="L289" s="125"/>
    </row>
    <row r="290" spans="1:12" s="126" customFormat="1" ht="12.75">
      <c r="A290" s="87"/>
      <c r="B290" s="127" t="s">
        <v>323</v>
      </c>
      <c r="C290" s="122"/>
      <c r="D290" s="122">
        <f>D193+D226+D237+D252+D272+D278+D289</f>
        <v>25513.589999999997</v>
      </c>
      <c r="E290" s="131">
        <f aca="true" t="shared" si="38" ref="E290:K290">E193+E226+E237+E252+E272+E278+E289</f>
        <v>67100.7417</v>
      </c>
      <c r="F290" s="122">
        <f t="shared" si="38"/>
        <v>117925.79999999999</v>
      </c>
      <c r="G290" s="131">
        <f t="shared" si="38"/>
        <v>129727.94377200006</v>
      </c>
      <c r="H290" s="122">
        <f t="shared" si="38"/>
        <v>1254.5490000000002</v>
      </c>
      <c r="I290" s="122">
        <f t="shared" si="38"/>
        <v>12332.216670000002</v>
      </c>
      <c r="J290" s="122">
        <f t="shared" si="38"/>
        <v>1256.5510000000004</v>
      </c>
      <c r="K290" s="122">
        <f t="shared" si="38"/>
        <v>5352.907260000002</v>
      </c>
      <c r="L290" s="125"/>
    </row>
    <row r="291" spans="1:11" s="48" customFormat="1" ht="12.75">
      <c r="A291" s="69"/>
      <c r="B291" s="70"/>
      <c r="C291" s="71"/>
      <c r="D291" s="74"/>
      <c r="E291" s="74"/>
      <c r="F291" s="74"/>
      <c r="G291" s="74"/>
      <c r="H291" s="74"/>
      <c r="I291" s="74"/>
      <c r="J291" s="74"/>
      <c r="K291" s="74"/>
    </row>
    <row r="292" spans="1:10" s="48" customFormat="1" ht="12.75">
      <c r="A292" s="69"/>
      <c r="B292" s="70"/>
      <c r="C292" s="71"/>
      <c r="D292" s="72"/>
      <c r="E292" s="72"/>
      <c r="F292" s="72"/>
      <c r="G292" s="74"/>
      <c r="H292" s="72"/>
      <c r="I292" s="74"/>
      <c r="J292" s="72"/>
    </row>
    <row r="293" spans="1:10" s="48" customFormat="1" ht="12.75">
      <c r="A293" s="69"/>
      <c r="B293" s="70"/>
      <c r="C293" s="71"/>
      <c r="D293" s="72"/>
      <c r="E293" s="73"/>
      <c r="F293" s="72"/>
      <c r="G293" s="74"/>
      <c r="H293" s="72"/>
      <c r="I293" s="74"/>
      <c r="J293" s="72"/>
    </row>
    <row r="294" spans="1:10" s="48" customFormat="1" ht="12.75">
      <c r="A294" s="69"/>
      <c r="B294" s="70"/>
      <c r="C294" s="71"/>
      <c r="D294" s="72"/>
      <c r="E294" s="73"/>
      <c r="F294" s="72"/>
      <c r="G294" s="74"/>
      <c r="H294" s="72"/>
      <c r="I294" s="74"/>
      <c r="J294" s="72"/>
    </row>
    <row r="295" spans="1:10" s="48" customFormat="1" ht="12.75">
      <c r="A295" s="69"/>
      <c r="B295" s="70"/>
      <c r="C295" s="71"/>
      <c r="D295" s="72"/>
      <c r="E295" s="73"/>
      <c r="F295" s="72"/>
      <c r="G295" s="74"/>
      <c r="H295" s="72"/>
      <c r="I295" s="74"/>
      <c r="J295" s="72"/>
    </row>
    <row r="296" spans="1:10" s="48" customFormat="1" ht="12.75">
      <c r="A296" s="69"/>
      <c r="B296" s="70"/>
      <c r="C296" s="71"/>
      <c r="D296" s="72"/>
      <c r="E296" s="73"/>
      <c r="F296" s="72"/>
      <c r="G296" s="74"/>
      <c r="H296" s="72"/>
      <c r="I296" s="74"/>
      <c r="J296" s="72"/>
    </row>
    <row r="297" spans="1:10" s="48" customFormat="1" ht="12.75">
      <c r="A297" s="69"/>
      <c r="B297" s="70"/>
      <c r="C297" s="71"/>
      <c r="D297" s="72"/>
      <c r="E297" s="73"/>
      <c r="F297" s="72"/>
      <c r="G297" s="74"/>
      <c r="H297" s="72"/>
      <c r="I297" s="74"/>
      <c r="J297" s="72"/>
    </row>
    <row r="298" spans="1:10" s="48" customFormat="1" ht="12.75">
      <c r="A298" s="69"/>
      <c r="B298" s="70"/>
      <c r="C298" s="71"/>
      <c r="D298" s="72"/>
      <c r="E298" s="73"/>
      <c r="F298" s="72"/>
      <c r="G298" s="74"/>
      <c r="H298" s="72"/>
      <c r="I298" s="74"/>
      <c r="J298" s="72"/>
    </row>
    <row r="299" spans="1:10" s="48" customFormat="1" ht="12.75">
      <c r="A299" s="69"/>
      <c r="B299" s="70"/>
      <c r="C299" s="71"/>
      <c r="D299" s="72"/>
      <c r="E299" s="73"/>
      <c r="F299" s="72"/>
      <c r="G299" s="74"/>
      <c r="H299" s="72"/>
      <c r="I299" s="74"/>
      <c r="J299" s="72"/>
    </row>
    <row r="300" spans="1:10" s="48" customFormat="1" ht="12.75">
      <c r="A300" s="69"/>
      <c r="B300" s="70"/>
      <c r="C300" s="71"/>
      <c r="D300" s="72"/>
      <c r="E300" s="73"/>
      <c r="F300" s="72"/>
      <c r="G300" s="74"/>
      <c r="H300" s="72"/>
      <c r="I300" s="74"/>
      <c r="J300" s="72"/>
    </row>
    <row r="301" spans="1:10" s="48" customFormat="1" ht="12.75">
      <c r="A301" s="69"/>
      <c r="B301" s="70"/>
      <c r="C301" s="71"/>
      <c r="D301" s="72"/>
      <c r="E301" s="73"/>
      <c r="F301" s="72"/>
      <c r="G301" s="74"/>
      <c r="H301" s="72"/>
      <c r="I301" s="74"/>
      <c r="J301" s="72"/>
    </row>
    <row r="302" spans="1:10" s="48" customFormat="1" ht="12.75">
      <c r="A302" s="69"/>
      <c r="B302" s="70"/>
      <c r="C302" s="75"/>
      <c r="D302" s="72"/>
      <c r="E302" s="76"/>
      <c r="F302" s="72"/>
      <c r="G302" s="77"/>
      <c r="H302" s="72"/>
      <c r="I302" s="77"/>
      <c r="J302" s="72"/>
    </row>
    <row r="303" spans="1:10" s="48" customFormat="1" ht="12.75">
      <c r="A303" s="69"/>
      <c r="B303" s="70"/>
      <c r="C303" s="75"/>
      <c r="D303" s="72"/>
      <c r="E303" s="76"/>
      <c r="F303" s="72"/>
      <c r="G303" s="77"/>
      <c r="H303" s="72"/>
      <c r="I303" s="77"/>
      <c r="J303" s="72"/>
    </row>
    <row r="304" spans="1:10" s="48" customFormat="1" ht="12.75">
      <c r="A304" s="69"/>
      <c r="B304" s="46"/>
      <c r="C304" s="75"/>
      <c r="D304" s="78"/>
      <c r="E304" s="76"/>
      <c r="F304" s="76"/>
      <c r="G304" s="77"/>
      <c r="H304" s="78"/>
      <c r="I304" s="77"/>
      <c r="J304" s="78"/>
    </row>
    <row r="305" spans="1:10" s="48" customFormat="1" ht="12.75">
      <c r="A305" s="69"/>
      <c r="B305" s="46"/>
      <c r="C305" s="75"/>
      <c r="D305" s="78"/>
      <c r="E305" s="76"/>
      <c r="F305" s="76"/>
      <c r="G305" s="77"/>
      <c r="H305" s="78"/>
      <c r="I305" s="77"/>
      <c r="J305" s="78"/>
    </row>
    <row r="306" spans="1:10" s="48" customFormat="1" ht="12.75">
      <c r="A306" s="69"/>
      <c r="B306" s="46"/>
      <c r="C306" s="75"/>
      <c r="D306" s="78"/>
      <c r="E306" s="76"/>
      <c r="F306" s="76"/>
      <c r="G306" s="77"/>
      <c r="H306" s="78"/>
      <c r="I306" s="77"/>
      <c r="J306" s="78"/>
    </row>
    <row r="307" spans="1:10" s="48" customFormat="1" ht="12.75">
      <c r="A307" s="69"/>
      <c r="B307" s="46"/>
      <c r="C307" s="75"/>
      <c r="D307" s="78"/>
      <c r="E307" s="76"/>
      <c r="F307" s="76"/>
      <c r="G307" s="77"/>
      <c r="H307" s="78"/>
      <c r="I307" s="77"/>
      <c r="J307" s="78"/>
    </row>
    <row r="308" spans="1:10" s="48" customFormat="1" ht="12.75">
      <c r="A308" s="69"/>
      <c r="B308" s="46"/>
      <c r="C308" s="75"/>
      <c r="D308" s="78"/>
      <c r="E308" s="76"/>
      <c r="F308" s="78"/>
      <c r="G308" s="77"/>
      <c r="H308" s="78"/>
      <c r="I308" s="77"/>
      <c r="J308" s="78"/>
    </row>
    <row r="309" spans="1:10" s="48" customFormat="1" ht="12.75">
      <c r="A309" s="69"/>
      <c r="B309" s="46"/>
      <c r="C309" s="75"/>
      <c r="D309" s="78"/>
      <c r="E309" s="76"/>
      <c r="F309" s="78"/>
      <c r="G309" s="77"/>
      <c r="H309" s="78"/>
      <c r="I309" s="77"/>
      <c r="J309" s="78"/>
    </row>
    <row r="310" spans="1:10" s="48" customFormat="1" ht="12.75">
      <c r="A310" s="69"/>
      <c r="B310" s="46"/>
      <c r="C310" s="75"/>
      <c r="D310" s="78"/>
      <c r="E310" s="76"/>
      <c r="F310" s="78"/>
      <c r="G310" s="77"/>
      <c r="H310" s="78"/>
      <c r="I310" s="77"/>
      <c r="J310" s="78"/>
    </row>
    <row r="311" spans="1:10" s="48" customFormat="1" ht="12.75">
      <c r="A311" s="69"/>
      <c r="B311" s="46"/>
      <c r="C311" s="75"/>
      <c r="D311" s="78"/>
      <c r="E311" s="76"/>
      <c r="F311" s="78"/>
      <c r="G311" s="77"/>
      <c r="H311" s="78"/>
      <c r="I311" s="77"/>
      <c r="J311" s="78"/>
    </row>
    <row r="312" spans="1:10" s="48" customFormat="1" ht="12.75">
      <c r="A312" s="69"/>
      <c r="B312" s="46"/>
      <c r="C312" s="75"/>
      <c r="D312" s="78"/>
      <c r="E312" s="76"/>
      <c r="F312" s="78"/>
      <c r="G312" s="77"/>
      <c r="H312" s="78"/>
      <c r="I312" s="77"/>
      <c r="J312" s="78"/>
    </row>
    <row r="313" spans="1:10" s="48" customFormat="1" ht="12.75">
      <c r="A313" s="69"/>
      <c r="B313" s="46"/>
      <c r="C313" s="75"/>
      <c r="D313" s="78"/>
      <c r="E313" s="76"/>
      <c r="F313" s="78"/>
      <c r="G313" s="77"/>
      <c r="H313" s="78"/>
      <c r="I313" s="77"/>
      <c r="J313" s="78"/>
    </row>
    <row r="314" spans="1:10" s="48" customFormat="1" ht="12.75">
      <c r="A314" s="69"/>
      <c r="B314" s="46"/>
      <c r="C314" s="75"/>
      <c r="D314" s="78"/>
      <c r="E314" s="76"/>
      <c r="F314" s="78"/>
      <c r="G314" s="77"/>
      <c r="H314" s="78"/>
      <c r="I314" s="77"/>
      <c r="J314" s="78"/>
    </row>
    <row r="315" spans="1:10" s="48" customFormat="1" ht="12.75">
      <c r="A315" s="69"/>
      <c r="B315" s="46"/>
      <c r="C315" s="75"/>
      <c r="D315" s="78"/>
      <c r="E315" s="76"/>
      <c r="F315" s="78"/>
      <c r="G315" s="77"/>
      <c r="H315" s="78"/>
      <c r="I315" s="77"/>
      <c r="J315" s="78"/>
    </row>
    <row r="316" spans="1:10" ht="12.75">
      <c r="A316" s="31"/>
      <c r="B316" s="30"/>
      <c r="C316" s="32"/>
      <c r="D316" s="36"/>
      <c r="E316" s="33"/>
      <c r="F316" s="36"/>
      <c r="G316" s="34"/>
      <c r="H316" s="36"/>
      <c r="I316" s="34"/>
      <c r="J316" s="36"/>
    </row>
    <row r="317" spans="1:10" ht="12.75">
      <c r="A317" s="31"/>
      <c r="B317" s="30"/>
      <c r="C317" s="32"/>
      <c r="D317" s="36"/>
      <c r="E317" s="33"/>
      <c r="F317" s="36"/>
      <c r="G317" s="34"/>
      <c r="H317" s="36"/>
      <c r="I317" s="34"/>
      <c r="J317" s="36"/>
    </row>
    <row r="318" spans="1:10" ht="12.75">
      <c r="A318" s="31"/>
      <c r="B318" s="30"/>
      <c r="C318" s="32"/>
      <c r="D318" s="36"/>
      <c r="E318" s="33"/>
      <c r="F318" s="36"/>
      <c r="G318" s="34"/>
      <c r="H318" s="36"/>
      <c r="I318" s="34"/>
      <c r="J318" s="36"/>
    </row>
    <row r="319" spans="1:10" ht="12.75">
      <c r="A319" s="31"/>
      <c r="B319" s="30"/>
      <c r="C319" s="32"/>
      <c r="D319" s="36"/>
      <c r="E319" s="33"/>
      <c r="F319" s="36"/>
      <c r="G319" s="34"/>
      <c r="H319" s="36"/>
      <c r="I319" s="34"/>
      <c r="J319" s="36"/>
    </row>
    <row r="320" spans="1:10" ht="12.75">
      <c r="A320" s="31"/>
      <c r="B320" s="30"/>
      <c r="C320" s="32"/>
      <c r="D320" s="36"/>
      <c r="E320" s="33"/>
      <c r="F320" s="36"/>
      <c r="G320" s="34"/>
      <c r="H320" s="36"/>
      <c r="I320" s="34"/>
      <c r="J320" s="36"/>
    </row>
    <row r="321" spans="1:10" ht="12.75">
      <c r="A321" s="31"/>
      <c r="B321" s="35"/>
      <c r="C321" s="32"/>
      <c r="D321" s="36"/>
      <c r="E321" s="33"/>
      <c r="F321" s="36"/>
      <c r="G321" s="34"/>
      <c r="H321" s="36"/>
      <c r="I321" s="34"/>
      <c r="J321" s="36"/>
    </row>
    <row r="322" spans="1:10" ht="12.75">
      <c r="A322" s="31"/>
      <c r="B322" s="35"/>
      <c r="C322" s="32"/>
      <c r="D322" s="36"/>
      <c r="E322" s="33"/>
      <c r="F322" s="36"/>
      <c r="G322" s="34"/>
      <c r="H322" s="36"/>
      <c r="I322" s="34"/>
      <c r="J322" s="36"/>
    </row>
    <row r="323" spans="1:10" ht="12.75">
      <c r="A323" s="31"/>
      <c r="B323" s="35"/>
      <c r="C323" s="32"/>
      <c r="D323" s="36"/>
      <c r="E323" s="33"/>
      <c r="F323" s="36"/>
      <c r="G323" s="34"/>
      <c r="H323" s="36"/>
      <c r="I323" s="34"/>
      <c r="J323" s="36"/>
    </row>
    <row r="324" spans="1:10" ht="12.75">
      <c r="A324" s="31"/>
      <c r="B324" s="35"/>
      <c r="C324" s="32"/>
      <c r="D324" s="36"/>
      <c r="E324" s="33"/>
      <c r="F324" s="36"/>
      <c r="G324" s="34"/>
      <c r="H324" s="36"/>
      <c r="I324" s="34"/>
      <c r="J324" s="36"/>
    </row>
    <row r="325" spans="1:10" ht="12.75">
      <c r="A325" s="31"/>
      <c r="B325" s="35"/>
      <c r="C325" s="32"/>
      <c r="D325" s="36"/>
      <c r="E325" s="33"/>
      <c r="F325" s="36"/>
      <c r="G325" s="34"/>
      <c r="H325" s="36"/>
      <c r="I325" s="34"/>
      <c r="J325" s="36"/>
    </row>
    <row r="326" spans="1:10" ht="12.75">
      <c r="A326" s="31"/>
      <c r="B326" s="35"/>
      <c r="C326" s="32"/>
      <c r="D326" s="36"/>
      <c r="E326" s="33"/>
      <c r="F326" s="36"/>
      <c r="G326" s="34"/>
      <c r="H326" s="36"/>
      <c r="I326" s="34"/>
      <c r="J326" s="36"/>
    </row>
    <row r="327" spans="1:10" ht="12.75">
      <c r="A327" s="31"/>
      <c r="B327" s="35"/>
      <c r="C327" s="32"/>
      <c r="D327" s="36"/>
      <c r="E327" s="33"/>
      <c r="F327" s="36"/>
      <c r="G327" s="34"/>
      <c r="H327" s="36"/>
      <c r="I327" s="34"/>
      <c r="J327" s="36"/>
    </row>
    <row r="328" spans="1:10" ht="12.75">
      <c r="A328" s="31"/>
      <c r="B328" s="35"/>
      <c r="C328" s="32"/>
      <c r="D328" s="36"/>
      <c r="E328" s="33"/>
      <c r="F328" s="36"/>
      <c r="G328" s="34"/>
      <c r="H328" s="36"/>
      <c r="I328" s="34"/>
      <c r="J328" s="36"/>
    </row>
    <row r="329" spans="1:10" ht="12.75">
      <c r="A329" s="31"/>
      <c r="B329" s="35"/>
      <c r="C329" s="32"/>
      <c r="D329" s="36"/>
      <c r="E329" s="33"/>
      <c r="F329" s="36"/>
      <c r="G329" s="34"/>
      <c r="H329" s="36"/>
      <c r="I329" s="34"/>
      <c r="J329" s="36"/>
    </row>
    <row r="330" spans="1:10" ht="12.75">
      <c r="A330" s="31"/>
      <c r="B330" s="35"/>
      <c r="C330" s="32"/>
      <c r="D330" s="36"/>
      <c r="E330" s="33"/>
      <c r="F330" s="36"/>
      <c r="G330" s="34"/>
      <c r="H330" s="36"/>
      <c r="I330" s="34"/>
      <c r="J330" s="36"/>
    </row>
    <row r="331" spans="1:10" ht="12.75">
      <c r="A331" s="31"/>
      <c r="B331" s="35"/>
      <c r="C331" s="32"/>
      <c r="D331" s="36"/>
      <c r="E331" s="33"/>
      <c r="F331" s="36"/>
      <c r="G331" s="34"/>
      <c r="H331" s="36"/>
      <c r="I331" s="34"/>
      <c r="J331" s="36"/>
    </row>
    <row r="332" spans="1:10" ht="12.75">
      <c r="A332" s="31"/>
      <c r="B332" s="37"/>
      <c r="C332" s="32"/>
      <c r="D332" s="36"/>
      <c r="E332" s="33"/>
      <c r="F332" s="36"/>
      <c r="G332" s="34"/>
      <c r="H332" s="36"/>
      <c r="I332" s="34"/>
      <c r="J332" s="36"/>
    </row>
    <row r="333" spans="1:10" ht="12.75">
      <c r="A333" s="31"/>
      <c r="B333" s="37"/>
      <c r="C333" s="32"/>
      <c r="D333" s="36"/>
      <c r="E333" s="33"/>
      <c r="F333" s="36"/>
      <c r="G333" s="34"/>
      <c r="H333" s="36"/>
      <c r="I333" s="34"/>
      <c r="J333" s="36"/>
    </row>
    <row r="334" spans="1:10" ht="12.75">
      <c r="A334" s="31"/>
      <c r="B334" s="37"/>
      <c r="C334" s="32"/>
      <c r="D334" s="36"/>
      <c r="E334" s="33"/>
      <c r="F334" s="36"/>
      <c r="G334" s="34"/>
      <c r="H334" s="36"/>
      <c r="I334" s="34"/>
      <c r="J334" s="36"/>
    </row>
    <row r="335" spans="1:10" ht="12.75">
      <c r="A335" s="31"/>
      <c r="B335" s="37"/>
      <c r="C335" s="32"/>
      <c r="D335" s="36"/>
      <c r="E335" s="33"/>
      <c r="F335" s="36"/>
      <c r="G335" s="34"/>
      <c r="H335" s="36"/>
      <c r="I335" s="34"/>
      <c r="J335" s="36"/>
    </row>
    <row r="336" spans="1:10" ht="12.75">
      <c r="A336" s="31"/>
      <c r="B336" s="37"/>
      <c r="C336" s="32"/>
      <c r="D336" s="36"/>
      <c r="E336" s="33"/>
      <c r="F336" s="36"/>
      <c r="G336" s="34"/>
      <c r="H336" s="36"/>
      <c r="I336" s="34"/>
      <c r="J336" s="36"/>
    </row>
    <row r="337" spans="1:10" ht="12.75">
      <c r="A337" s="31"/>
      <c r="B337" s="37"/>
      <c r="C337" s="32"/>
      <c r="D337" s="36"/>
      <c r="E337" s="33"/>
      <c r="F337" s="36"/>
      <c r="G337" s="34"/>
      <c r="H337" s="36"/>
      <c r="I337" s="34"/>
      <c r="J337" s="36"/>
    </row>
    <row r="338" spans="1:10" ht="12.75">
      <c r="A338" s="31"/>
      <c r="B338" s="37"/>
      <c r="C338" s="32"/>
      <c r="D338" s="36"/>
      <c r="E338" s="33"/>
      <c r="F338" s="36"/>
      <c r="G338" s="34"/>
      <c r="H338" s="36"/>
      <c r="I338" s="34"/>
      <c r="J338" s="36"/>
    </row>
    <row r="339" spans="1:10" ht="12.75">
      <c r="A339" s="31"/>
      <c r="B339" s="37"/>
      <c r="C339" s="38"/>
      <c r="D339" s="36"/>
      <c r="E339" s="39"/>
      <c r="F339" s="36"/>
      <c r="G339" s="40"/>
      <c r="H339" s="36"/>
      <c r="I339" s="40"/>
      <c r="J339" s="36"/>
    </row>
    <row r="340" spans="1:10" ht="12.75">
      <c r="A340" s="31"/>
      <c r="B340" s="41"/>
      <c r="C340" s="32"/>
      <c r="D340" s="36"/>
      <c r="E340" s="33"/>
      <c r="F340" s="36"/>
      <c r="G340" s="34"/>
      <c r="H340" s="36"/>
      <c r="I340" s="34"/>
      <c r="J340" s="36"/>
    </row>
    <row r="341" spans="1:10" ht="12.75">
      <c r="A341" s="31"/>
      <c r="B341" s="30"/>
      <c r="C341" s="33"/>
      <c r="D341" s="36"/>
      <c r="E341" s="33"/>
      <c r="F341" s="36"/>
      <c r="G341" s="34"/>
      <c r="H341" s="36"/>
      <c r="I341" s="34"/>
      <c r="J341" s="36"/>
    </row>
    <row r="342" spans="1:10" ht="12.75">
      <c r="A342" s="31"/>
      <c r="B342" s="30"/>
      <c r="C342" s="33"/>
      <c r="D342" s="36"/>
      <c r="E342" s="33"/>
      <c r="F342" s="36"/>
      <c r="G342" s="34"/>
      <c r="H342" s="36"/>
      <c r="I342" s="34"/>
      <c r="J342" s="36"/>
    </row>
    <row r="343" spans="1:10" ht="12.75">
      <c r="A343" s="31"/>
      <c r="B343" s="30"/>
      <c r="C343" s="33"/>
      <c r="D343" s="36"/>
      <c r="E343" s="33"/>
      <c r="F343" s="36"/>
      <c r="G343" s="34"/>
      <c r="H343" s="36"/>
      <c r="I343" s="34"/>
      <c r="J343" s="36"/>
    </row>
    <row r="344" spans="1:10" ht="12.75">
      <c r="A344" s="31"/>
      <c r="B344" s="30"/>
      <c r="C344" s="33"/>
      <c r="D344" s="36"/>
      <c r="E344" s="33"/>
      <c r="F344" s="36"/>
      <c r="G344" s="34"/>
      <c r="H344" s="36"/>
      <c r="I344" s="34"/>
      <c r="J344" s="36"/>
    </row>
    <row r="345" spans="1:10" ht="12.75">
      <c r="A345" s="31"/>
      <c r="B345" s="30"/>
      <c r="C345" s="33"/>
      <c r="D345" s="36"/>
      <c r="E345" s="33"/>
      <c r="F345" s="36"/>
      <c r="G345" s="34"/>
      <c r="H345" s="36"/>
      <c r="I345" s="34"/>
      <c r="J345" s="36"/>
    </row>
    <row r="346" spans="1:10" ht="12.75">
      <c r="A346" s="31"/>
      <c r="B346" s="30"/>
      <c r="C346" s="33"/>
      <c r="D346" s="36"/>
      <c r="E346" s="33"/>
      <c r="F346" s="36"/>
      <c r="G346" s="34"/>
      <c r="H346" s="36"/>
      <c r="I346" s="34"/>
      <c r="J346" s="36"/>
    </row>
    <row r="347" spans="1:10" ht="12.75">
      <c r="A347" s="31"/>
      <c r="B347" s="30"/>
      <c r="C347" s="33"/>
      <c r="D347" s="36"/>
      <c r="E347" s="33"/>
      <c r="F347" s="36"/>
      <c r="G347" s="34"/>
      <c r="H347" s="36"/>
      <c r="I347" s="34"/>
      <c r="J347" s="36"/>
    </row>
    <row r="348" spans="1:10" ht="12.75">
      <c r="A348" s="31"/>
      <c r="B348" s="30"/>
      <c r="C348" s="33"/>
      <c r="D348" s="36"/>
      <c r="E348" s="33"/>
      <c r="F348" s="36"/>
      <c r="G348" s="34"/>
      <c r="H348" s="36"/>
      <c r="I348" s="34"/>
      <c r="J348" s="36"/>
    </row>
    <row r="349" spans="1:10" ht="12.75">
      <c r="A349" s="31"/>
      <c r="B349" s="30"/>
      <c r="C349" s="33"/>
      <c r="D349" s="36"/>
      <c r="E349" s="33"/>
      <c r="F349" s="36"/>
      <c r="G349" s="34"/>
      <c r="H349" s="36"/>
      <c r="I349" s="34"/>
      <c r="J349" s="36"/>
    </row>
    <row r="350" spans="1:10" ht="12.75">
      <c r="A350" s="31"/>
      <c r="B350" s="30"/>
      <c r="C350" s="33"/>
      <c r="D350" s="36"/>
      <c r="E350" s="33"/>
      <c r="F350" s="36"/>
      <c r="G350" s="34"/>
      <c r="H350" s="36"/>
      <c r="I350" s="34"/>
      <c r="J350" s="36"/>
    </row>
    <row r="351" spans="1:10" ht="12.75">
      <c r="A351" s="31"/>
      <c r="B351" s="30"/>
      <c r="C351" s="32"/>
      <c r="D351" s="36"/>
      <c r="E351" s="33"/>
      <c r="F351" s="36"/>
      <c r="G351" s="34"/>
      <c r="H351" s="36"/>
      <c r="I351" s="34"/>
      <c r="J351" s="36"/>
    </row>
    <row r="352" spans="1:10" ht="12.75">
      <c r="A352" s="31"/>
      <c r="B352" s="30"/>
      <c r="C352" s="33"/>
      <c r="D352" s="36"/>
      <c r="E352" s="33"/>
      <c r="F352" s="36"/>
      <c r="G352" s="34"/>
      <c r="H352" s="36"/>
      <c r="I352" s="34"/>
      <c r="J352" s="36"/>
    </row>
    <row r="353" spans="1:10" ht="12.75">
      <c r="A353" s="31"/>
      <c r="B353" s="30"/>
      <c r="C353" s="33"/>
      <c r="D353" s="36"/>
      <c r="E353" s="33"/>
      <c r="F353" s="36"/>
      <c r="G353" s="34"/>
      <c r="H353" s="36"/>
      <c r="I353" s="34"/>
      <c r="J353" s="36"/>
    </row>
    <row r="354" spans="1:10" ht="12.75">
      <c r="A354" s="31"/>
      <c r="B354" s="30"/>
      <c r="C354" s="33"/>
      <c r="D354" s="36"/>
      <c r="E354" s="33"/>
      <c r="F354" s="36"/>
      <c r="G354" s="34"/>
      <c r="H354" s="36"/>
      <c r="I354" s="34"/>
      <c r="J354" s="36"/>
    </row>
    <row r="355" spans="1:10" ht="12.75">
      <c r="A355" s="31"/>
      <c r="B355" s="35"/>
      <c r="C355" s="33"/>
      <c r="D355" s="36"/>
      <c r="E355" s="33"/>
      <c r="F355" s="36"/>
      <c r="G355" s="34"/>
      <c r="H355" s="36"/>
      <c r="I355" s="34"/>
      <c r="J355" s="36"/>
    </row>
    <row r="356" spans="1:10" ht="12.75">
      <c r="A356" s="31"/>
      <c r="B356" s="35"/>
      <c r="C356" s="33"/>
      <c r="D356" s="36"/>
      <c r="E356" s="33"/>
      <c r="F356" s="36"/>
      <c r="G356" s="34"/>
      <c r="H356" s="36"/>
      <c r="I356" s="34"/>
      <c r="J356" s="36"/>
    </row>
    <row r="357" spans="1:10" ht="12.75">
      <c r="A357" s="31"/>
      <c r="B357" s="35"/>
      <c r="C357" s="33"/>
      <c r="D357" s="36"/>
      <c r="E357" s="33"/>
      <c r="F357" s="36"/>
      <c r="G357" s="34"/>
      <c r="H357" s="36"/>
      <c r="I357" s="34"/>
      <c r="J357" s="36"/>
    </row>
    <row r="358" spans="1:10" ht="12.75">
      <c r="A358" s="31"/>
      <c r="B358" s="35"/>
      <c r="C358" s="33"/>
      <c r="D358" s="36"/>
      <c r="E358" s="33"/>
      <c r="F358" s="36"/>
      <c r="G358" s="34"/>
      <c r="H358" s="36"/>
      <c r="I358" s="34"/>
      <c r="J358" s="36"/>
    </row>
    <row r="359" spans="1:10" ht="12.75">
      <c r="A359" s="31"/>
      <c r="B359" s="35"/>
      <c r="C359" s="33"/>
      <c r="D359" s="36"/>
      <c r="E359" s="33"/>
      <c r="F359" s="36"/>
      <c r="G359" s="34"/>
      <c r="H359" s="36"/>
      <c r="I359" s="34"/>
      <c r="J359" s="36"/>
    </row>
    <row r="360" spans="1:10" ht="12.75">
      <c r="A360" s="31"/>
      <c r="B360" s="35"/>
      <c r="C360" s="33"/>
      <c r="D360" s="36"/>
      <c r="E360" s="33"/>
      <c r="F360" s="36"/>
      <c r="G360" s="34"/>
      <c r="H360" s="36"/>
      <c r="I360" s="34"/>
      <c r="J360" s="36"/>
    </row>
    <row r="361" spans="1:10" ht="12.75">
      <c r="A361" s="31"/>
      <c r="B361" s="35"/>
      <c r="C361" s="33"/>
      <c r="D361" s="36"/>
      <c r="E361" s="33"/>
      <c r="F361" s="36"/>
      <c r="G361" s="34"/>
      <c r="H361" s="36"/>
      <c r="I361" s="34"/>
      <c r="J361" s="36"/>
    </row>
    <row r="362" spans="1:10" ht="12.75">
      <c r="A362" s="31"/>
      <c r="B362" s="35"/>
      <c r="C362" s="33"/>
      <c r="D362" s="36"/>
      <c r="E362" s="33"/>
      <c r="F362" s="36"/>
      <c r="G362" s="34"/>
      <c r="H362" s="36"/>
      <c r="I362" s="34"/>
      <c r="J362" s="36"/>
    </row>
    <row r="363" spans="1:10" ht="12.75">
      <c r="A363" s="31"/>
      <c r="B363" s="35"/>
      <c r="C363" s="33"/>
      <c r="D363" s="36"/>
      <c r="E363" s="33"/>
      <c r="F363" s="36"/>
      <c r="G363" s="34"/>
      <c r="H363" s="36"/>
      <c r="I363" s="34"/>
      <c r="J363" s="36"/>
    </row>
    <row r="364" spans="1:10" ht="12.75">
      <c r="A364" s="31"/>
      <c r="B364" s="37"/>
      <c r="C364" s="33"/>
      <c r="D364" s="36"/>
      <c r="E364" s="33"/>
      <c r="F364" s="36"/>
      <c r="G364" s="34"/>
      <c r="H364" s="36"/>
      <c r="I364" s="34"/>
      <c r="J364" s="36"/>
    </row>
    <row r="365" spans="1:10" ht="12.75">
      <c r="A365" s="31"/>
      <c r="B365" s="37"/>
      <c r="C365" s="33"/>
      <c r="D365" s="36"/>
      <c r="E365" s="33"/>
      <c r="F365" s="36"/>
      <c r="G365" s="34"/>
      <c r="H365" s="36"/>
      <c r="I365" s="34"/>
      <c r="J365" s="36"/>
    </row>
    <row r="366" spans="1:10" ht="12.75">
      <c r="A366" s="31"/>
      <c r="B366" s="37"/>
      <c r="C366" s="33"/>
      <c r="D366" s="36"/>
      <c r="E366" s="33"/>
      <c r="F366" s="36"/>
      <c r="G366" s="34"/>
      <c r="H366" s="36"/>
      <c r="I366" s="34"/>
      <c r="J366" s="36"/>
    </row>
    <row r="367" spans="1:10" ht="12.75">
      <c r="A367" s="31"/>
      <c r="B367" s="37"/>
      <c r="C367" s="33"/>
      <c r="D367" s="36"/>
      <c r="E367" s="33"/>
      <c r="F367" s="36"/>
      <c r="G367" s="34"/>
      <c r="H367" s="36"/>
      <c r="I367" s="34"/>
      <c r="J367" s="36"/>
    </row>
    <row r="368" spans="1:10" ht="12.75">
      <c r="A368" s="31"/>
      <c r="B368" s="37"/>
      <c r="C368" s="33"/>
      <c r="D368" s="36"/>
      <c r="E368" s="33"/>
      <c r="F368" s="36"/>
      <c r="G368" s="34"/>
      <c r="H368" s="36"/>
      <c r="I368" s="34"/>
      <c r="J368" s="36"/>
    </row>
    <row r="369" spans="1:10" ht="12.75">
      <c r="A369" s="31"/>
      <c r="B369" s="30"/>
      <c r="C369" s="32"/>
      <c r="D369" s="36"/>
      <c r="E369" s="32"/>
      <c r="F369" s="36"/>
      <c r="G369" s="34"/>
      <c r="H369" s="36"/>
      <c r="I369" s="34"/>
      <c r="J369" s="36"/>
    </row>
    <row r="370" spans="1:10" ht="12.75">
      <c r="A370" s="31"/>
      <c r="B370" s="30"/>
      <c r="C370" s="32"/>
      <c r="D370" s="36"/>
      <c r="E370" s="33"/>
      <c r="F370" s="36"/>
      <c r="G370" s="34"/>
      <c r="H370" s="36"/>
      <c r="I370" s="34"/>
      <c r="J370" s="36"/>
    </row>
    <row r="371" spans="1:10" ht="12.75">
      <c r="A371" s="31"/>
      <c r="B371" s="30"/>
      <c r="C371" s="32"/>
      <c r="D371" s="36"/>
      <c r="E371" s="33"/>
      <c r="F371" s="36"/>
      <c r="G371" s="34"/>
      <c r="H371" s="36"/>
      <c r="I371" s="34"/>
      <c r="J371" s="36"/>
    </row>
    <row r="372" spans="1:10" ht="12.75">
      <c r="A372" s="31"/>
      <c r="B372" s="30"/>
      <c r="C372" s="32"/>
      <c r="D372" s="36"/>
      <c r="E372" s="33"/>
      <c r="F372" s="36"/>
      <c r="G372" s="34"/>
      <c r="H372" s="36"/>
      <c r="I372" s="34"/>
      <c r="J372" s="36"/>
    </row>
    <row r="373" spans="1:10" ht="12.75">
      <c r="A373" s="31"/>
      <c r="B373" s="30"/>
      <c r="C373" s="32"/>
      <c r="D373" s="36"/>
      <c r="E373" s="33"/>
      <c r="F373" s="36"/>
      <c r="G373" s="34"/>
      <c r="H373" s="36"/>
      <c r="I373" s="34"/>
      <c r="J373" s="36"/>
    </row>
    <row r="374" spans="1:10" ht="12.75">
      <c r="A374" s="31"/>
      <c r="B374" s="30"/>
      <c r="C374" s="32"/>
      <c r="D374" s="36"/>
      <c r="E374" s="33"/>
      <c r="F374" s="36"/>
      <c r="G374" s="34"/>
      <c r="H374" s="36"/>
      <c r="I374" s="34"/>
      <c r="J374" s="36"/>
    </row>
    <row r="375" spans="1:10" ht="12.75">
      <c r="A375" s="31"/>
      <c r="B375" s="30"/>
      <c r="C375" s="32"/>
      <c r="D375" s="36"/>
      <c r="E375" s="32"/>
      <c r="F375" s="36"/>
      <c r="G375" s="34"/>
      <c r="H375" s="36"/>
      <c r="I375" s="34"/>
      <c r="J375" s="36"/>
    </row>
    <row r="376" spans="1:10" ht="12.75">
      <c r="A376" s="31"/>
      <c r="B376" s="30"/>
      <c r="C376" s="32"/>
      <c r="D376" s="36"/>
      <c r="E376" s="33"/>
      <c r="F376" s="36"/>
      <c r="G376" s="34"/>
      <c r="H376" s="36"/>
      <c r="I376" s="34"/>
      <c r="J376" s="36"/>
    </row>
    <row r="377" spans="1:10" ht="12.75">
      <c r="A377" s="31"/>
      <c r="B377" s="30"/>
      <c r="C377" s="32"/>
      <c r="D377" s="36"/>
      <c r="E377" s="33"/>
      <c r="F377" s="36"/>
      <c r="G377" s="34"/>
      <c r="H377" s="36"/>
      <c r="I377" s="34"/>
      <c r="J377" s="36"/>
    </row>
    <row r="378" spans="1:10" ht="12.75">
      <c r="A378" s="31"/>
      <c r="B378" s="30"/>
      <c r="C378" s="32"/>
      <c r="D378" s="36"/>
      <c r="E378" s="32"/>
      <c r="F378" s="36"/>
      <c r="G378" s="34"/>
      <c r="H378" s="36"/>
      <c r="I378" s="34"/>
      <c r="J378" s="36"/>
    </row>
    <row r="379" spans="1:10" ht="12.75">
      <c r="A379" s="31"/>
      <c r="B379" s="30"/>
      <c r="C379" s="32"/>
      <c r="D379" s="36"/>
      <c r="E379" s="32"/>
      <c r="F379" s="36"/>
      <c r="G379" s="34"/>
      <c r="H379" s="36"/>
      <c r="I379" s="34"/>
      <c r="J379" s="36"/>
    </row>
    <row r="380" spans="1:10" ht="12.75">
      <c r="A380" s="31"/>
      <c r="B380" s="35"/>
      <c r="C380" s="32"/>
      <c r="D380" s="36"/>
      <c r="E380" s="32"/>
      <c r="F380" s="36"/>
      <c r="G380" s="34"/>
      <c r="H380" s="36"/>
      <c r="I380" s="34"/>
      <c r="J380" s="36"/>
    </row>
    <row r="381" spans="1:10" ht="12.75">
      <c r="A381" s="31"/>
      <c r="B381" s="35"/>
      <c r="C381" s="32"/>
      <c r="D381" s="36"/>
      <c r="E381" s="33"/>
      <c r="F381" s="36"/>
      <c r="G381" s="34"/>
      <c r="H381" s="36"/>
      <c r="I381" s="34"/>
      <c r="J381" s="36"/>
    </row>
    <row r="382" spans="1:10" ht="12.75">
      <c r="A382" s="31"/>
      <c r="B382" s="35"/>
      <c r="C382" s="32"/>
      <c r="D382" s="36"/>
      <c r="E382" s="33"/>
      <c r="F382" s="36"/>
      <c r="G382" s="34"/>
      <c r="H382" s="36"/>
      <c r="I382" s="34"/>
      <c r="J382" s="36"/>
    </row>
    <row r="383" spans="1:10" ht="12.75">
      <c r="A383" s="31"/>
      <c r="B383" s="35"/>
      <c r="C383" s="32"/>
      <c r="D383" s="36"/>
      <c r="E383" s="32"/>
      <c r="F383" s="36"/>
      <c r="G383" s="34"/>
      <c r="H383" s="36"/>
      <c r="I383" s="34"/>
      <c r="J383" s="36"/>
    </row>
    <row r="384" spans="1:10" ht="12.75">
      <c r="A384" s="31"/>
      <c r="B384" s="35"/>
      <c r="C384" s="32"/>
      <c r="D384" s="36"/>
      <c r="E384" s="32"/>
      <c r="F384" s="36"/>
      <c r="G384" s="34"/>
      <c r="H384" s="36"/>
      <c r="I384" s="34"/>
      <c r="J384" s="36"/>
    </row>
    <row r="385" spans="1:10" ht="12.75">
      <c r="A385" s="31"/>
      <c r="B385" s="35"/>
      <c r="C385" s="32"/>
      <c r="D385" s="36"/>
      <c r="E385" s="32"/>
      <c r="F385" s="36"/>
      <c r="G385" s="34"/>
      <c r="H385" s="36"/>
      <c r="I385" s="34"/>
      <c r="J385" s="36"/>
    </row>
    <row r="386" spans="1:10" ht="12.75">
      <c r="A386" s="31"/>
      <c r="B386" s="35"/>
      <c r="C386" s="32"/>
      <c r="D386" s="36"/>
      <c r="E386" s="32"/>
      <c r="F386" s="36"/>
      <c r="G386" s="34"/>
      <c r="H386" s="36"/>
      <c r="I386" s="34"/>
      <c r="J386" s="36"/>
    </row>
    <row r="387" spans="1:10" ht="12.75">
      <c r="A387" s="31"/>
      <c r="B387" s="37"/>
      <c r="C387" s="32"/>
      <c r="D387" s="36"/>
      <c r="E387" s="33"/>
      <c r="F387" s="36"/>
      <c r="G387" s="34"/>
      <c r="H387" s="36"/>
      <c r="I387" s="34"/>
      <c r="J387" s="36"/>
    </row>
    <row r="388" spans="1:10" ht="12.75">
      <c r="A388" s="31"/>
      <c r="B388" s="37"/>
      <c r="C388" s="32"/>
      <c r="D388" s="36"/>
      <c r="E388" s="33"/>
      <c r="F388" s="36"/>
      <c r="G388" s="34"/>
      <c r="H388" s="36"/>
      <c r="I388" s="34"/>
      <c r="J388" s="36"/>
    </row>
    <row r="389" spans="1:10" ht="12.75">
      <c r="A389" s="31"/>
      <c r="B389" s="37"/>
      <c r="C389" s="32"/>
      <c r="D389" s="36"/>
      <c r="E389" s="33"/>
      <c r="F389" s="36"/>
      <c r="G389" s="34"/>
      <c r="H389" s="36"/>
      <c r="I389" s="34"/>
      <c r="J389" s="36"/>
    </row>
    <row r="390" spans="1:10" ht="12.75">
      <c r="A390" s="31"/>
      <c r="B390" s="37"/>
      <c r="C390" s="32"/>
      <c r="D390" s="36"/>
      <c r="E390" s="33"/>
      <c r="F390" s="36"/>
      <c r="G390" s="39"/>
      <c r="H390" s="36"/>
      <c r="I390" s="39"/>
      <c r="J390" s="36"/>
    </row>
    <row r="391" spans="1:10" ht="12.75">
      <c r="A391" s="31"/>
      <c r="B391" s="42"/>
      <c r="C391" s="32"/>
      <c r="D391" s="36"/>
      <c r="E391" s="30"/>
      <c r="F391" s="36"/>
      <c r="G391" s="34"/>
      <c r="H391" s="36"/>
      <c r="I391" s="34"/>
      <c r="J391" s="36"/>
    </row>
    <row r="392" spans="1:10" ht="12.75">
      <c r="A392" s="31"/>
      <c r="B392" s="30"/>
      <c r="C392" s="32"/>
      <c r="D392" s="36"/>
      <c r="E392" s="32"/>
      <c r="F392" s="36"/>
      <c r="G392" s="34"/>
      <c r="H392" s="36"/>
      <c r="I392" s="34"/>
      <c r="J392" s="36"/>
    </row>
    <row r="393" spans="1:10" ht="12.75">
      <c r="A393" s="31"/>
      <c r="B393" s="30"/>
      <c r="C393" s="32"/>
      <c r="D393" s="36"/>
      <c r="E393" s="32"/>
      <c r="F393" s="36"/>
      <c r="G393" s="34"/>
      <c r="H393" s="36"/>
      <c r="I393" s="34"/>
      <c r="J393" s="36"/>
    </row>
    <row r="394" spans="1:10" ht="12.75">
      <c r="A394" s="31"/>
      <c r="B394" s="35"/>
      <c r="C394" s="32"/>
      <c r="D394" s="36"/>
      <c r="E394" s="32"/>
      <c r="F394" s="36"/>
      <c r="G394" s="34"/>
      <c r="H394" s="36"/>
      <c r="I394" s="34"/>
      <c r="J394" s="36"/>
    </row>
    <row r="395" spans="1:10" ht="12.75">
      <c r="A395" s="31"/>
      <c r="B395" s="35"/>
      <c r="C395" s="32"/>
      <c r="D395" s="36"/>
      <c r="E395" s="32"/>
      <c r="F395" s="36"/>
      <c r="G395" s="34"/>
      <c r="H395" s="36"/>
      <c r="I395" s="34"/>
      <c r="J395" s="36"/>
    </row>
    <row r="396" spans="1:10" ht="12.75">
      <c r="A396" s="31"/>
      <c r="B396" s="35"/>
      <c r="C396" s="32"/>
      <c r="D396" s="36"/>
      <c r="E396" s="32"/>
      <c r="F396" s="36"/>
      <c r="G396" s="34"/>
      <c r="H396" s="36"/>
      <c r="I396" s="34"/>
      <c r="J396" s="36"/>
    </row>
    <row r="397" spans="1:10" ht="12.75">
      <c r="A397" s="31"/>
      <c r="B397" s="35"/>
      <c r="C397" s="32"/>
      <c r="D397" s="36"/>
      <c r="E397" s="32"/>
      <c r="F397" s="36"/>
      <c r="G397" s="34"/>
      <c r="H397" s="36"/>
      <c r="I397" s="34"/>
      <c r="J397" s="36"/>
    </row>
    <row r="398" spans="1:10" ht="12.75">
      <c r="A398" s="31"/>
      <c r="B398" s="35"/>
      <c r="C398" s="32"/>
      <c r="D398" s="36"/>
      <c r="E398" s="32"/>
      <c r="F398" s="36"/>
      <c r="G398" s="34"/>
      <c r="H398" s="36"/>
      <c r="I398" s="34"/>
      <c r="J398" s="36"/>
    </row>
    <row r="399" spans="1:10" ht="12.75">
      <c r="A399" s="31"/>
      <c r="B399" s="35"/>
      <c r="C399" s="32"/>
      <c r="D399" s="36"/>
      <c r="E399" s="32"/>
      <c r="F399" s="36"/>
      <c r="G399" s="34"/>
      <c r="H399" s="36"/>
      <c r="I399" s="34"/>
      <c r="J399" s="36"/>
    </row>
    <row r="400" spans="1:10" ht="12.75">
      <c r="A400" s="31"/>
      <c r="B400" s="35"/>
      <c r="C400" s="32"/>
      <c r="D400" s="36"/>
      <c r="E400" s="32"/>
      <c r="F400" s="36"/>
      <c r="G400" s="34"/>
      <c r="H400" s="36"/>
      <c r="I400" s="34"/>
      <c r="J400" s="36"/>
    </row>
    <row r="401" spans="1:10" ht="12.75">
      <c r="A401" s="31"/>
      <c r="B401" s="35"/>
      <c r="C401" s="32"/>
      <c r="D401" s="36"/>
      <c r="E401" s="32"/>
      <c r="F401" s="36"/>
      <c r="G401" s="34"/>
      <c r="H401" s="36"/>
      <c r="I401" s="34"/>
      <c r="J401" s="36"/>
    </row>
    <row r="402" spans="1:10" ht="12.75">
      <c r="A402" s="31"/>
      <c r="B402" s="37"/>
      <c r="C402" s="32"/>
      <c r="D402" s="36"/>
      <c r="E402" s="32"/>
      <c r="F402" s="36"/>
      <c r="G402" s="34"/>
      <c r="H402" s="36"/>
      <c r="I402" s="34"/>
      <c r="J402" s="36"/>
    </row>
    <row r="403" spans="1:10" ht="12.75">
      <c r="A403" s="31"/>
      <c r="B403" s="37"/>
      <c r="C403" s="32"/>
      <c r="D403" s="36"/>
      <c r="E403" s="32"/>
      <c r="F403" s="36"/>
      <c r="G403" s="34"/>
      <c r="H403" s="36"/>
      <c r="I403" s="34"/>
      <c r="J403" s="36"/>
    </row>
    <row r="404" spans="1:10" ht="12.75">
      <c r="A404" s="31"/>
      <c r="B404" s="37"/>
      <c r="C404" s="32"/>
      <c r="D404" s="36"/>
      <c r="E404" s="32"/>
      <c r="F404" s="36"/>
      <c r="G404" s="34"/>
      <c r="H404" s="36"/>
      <c r="I404" s="34"/>
      <c r="J404" s="36"/>
    </row>
    <row r="405" spans="1:10" ht="12.75">
      <c r="A405" s="31"/>
      <c r="B405" s="30"/>
      <c r="C405" s="32"/>
      <c r="D405" s="36"/>
      <c r="E405" s="32"/>
      <c r="F405" s="36"/>
      <c r="G405" s="34"/>
      <c r="H405" s="36"/>
      <c r="I405" s="34"/>
      <c r="J405" s="36"/>
    </row>
    <row r="406" spans="1:10" ht="12.75">
      <c r="A406" s="31"/>
      <c r="B406" s="30"/>
      <c r="C406" s="32"/>
      <c r="D406" s="36"/>
      <c r="E406" s="32"/>
      <c r="F406" s="36"/>
      <c r="G406" s="34"/>
      <c r="H406" s="36"/>
      <c r="I406" s="34"/>
      <c r="J406" s="36"/>
    </row>
    <row r="407" spans="1:10" ht="12.75">
      <c r="A407" s="31"/>
      <c r="B407" s="30"/>
      <c r="C407" s="32"/>
      <c r="D407" s="36"/>
      <c r="E407" s="32"/>
      <c r="F407" s="36"/>
      <c r="G407" s="34"/>
      <c r="H407" s="36"/>
      <c r="I407" s="34"/>
      <c r="J407" s="36"/>
    </row>
    <row r="408" spans="1:10" ht="12.75">
      <c r="A408" s="31"/>
      <c r="B408" s="30"/>
      <c r="C408" s="32"/>
      <c r="D408" s="36"/>
      <c r="E408" s="32"/>
      <c r="F408" s="36"/>
      <c r="G408" s="34"/>
      <c r="H408" s="36"/>
      <c r="I408" s="34"/>
      <c r="J408" s="36"/>
    </row>
    <row r="409" spans="1:10" ht="12.75">
      <c r="A409" s="31"/>
      <c r="B409" s="30"/>
      <c r="C409" s="32"/>
      <c r="D409" s="36"/>
      <c r="E409" s="32"/>
      <c r="F409" s="36"/>
      <c r="G409" s="34"/>
      <c r="H409" s="36"/>
      <c r="I409" s="34"/>
      <c r="J409" s="36"/>
    </row>
    <row r="410" spans="1:10" ht="12.75">
      <c r="A410" s="31"/>
      <c r="B410" s="30"/>
      <c r="C410" s="32"/>
      <c r="D410" s="36"/>
      <c r="E410" s="32"/>
      <c r="F410" s="36"/>
      <c r="G410" s="34"/>
      <c r="H410" s="36"/>
      <c r="I410" s="34"/>
      <c r="J410" s="36"/>
    </row>
    <row r="411" spans="1:10" ht="12.75">
      <c r="A411" s="31"/>
      <c r="B411" s="30"/>
      <c r="C411" s="32"/>
      <c r="D411" s="36"/>
      <c r="E411" s="32"/>
      <c r="F411" s="36"/>
      <c r="G411" s="34"/>
      <c r="H411" s="36"/>
      <c r="I411" s="34"/>
      <c r="J411" s="36"/>
    </row>
    <row r="412" spans="1:10" ht="12.75">
      <c r="A412" s="31"/>
      <c r="B412" s="30"/>
      <c r="C412" s="32"/>
      <c r="D412" s="36"/>
      <c r="E412" s="32"/>
      <c r="F412" s="36"/>
      <c r="G412" s="34"/>
      <c r="H412" s="36"/>
      <c r="I412" s="34"/>
      <c r="J412" s="36"/>
    </row>
    <row r="413" spans="1:10" ht="12.75">
      <c r="A413" s="31"/>
      <c r="B413" s="30"/>
      <c r="C413" s="32"/>
      <c r="D413" s="36"/>
      <c r="E413" s="32"/>
      <c r="F413" s="36"/>
      <c r="G413" s="34"/>
      <c r="H413" s="36"/>
      <c r="I413" s="34"/>
      <c r="J413" s="36"/>
    </row>
    <row r="414" spans="1:10" ht="12.75">
      <c r="A414" s="31"/>
      <c r="B414" s="30"/>
      <c r="C414" s="32"/>
      <c r="D414" s="36"/>
      <c r="E414" s="32"/>
      <c r="F414" s="36"/>
      <c r="G414" s="34"/>
      <c r="H414" s="36"/>
      <c r="I414" s="34"/>
      <c r="J414" s="36"/>
    </row>
    <row r="415" spans="1:10" ht="12.75">
      <c r="A415" s="31"/>
      <c r="B415" s="30"/>
      <c r="C415" s="32"/>
      <c r="D415" s="36"/>
      <c r="E415" s="32"/>
      <c r="F415" s="36"/>
      <c r="G415" s="34"/>
      <c r="H415" s="36"/>
      <c r="I415" s="34"/>
      <c r="J415" s="36"/>
    </row>
    <row r="416" spans="1:10" ht="12.75">
      <c r="A416" s="31"/>
      <c r="B416" s="30"/>
      <c r="C416" s="32"/>
      <c r="D416" s="36"/>
      <c r="E416" s="32"/>
      <c r="F416" s="36"/>
      <c r="G416" s="34"/>
      <c r="H416" s="36"/>
      <c r="I416" s="34"/>
      <c r="J416" s="36"/>
    </row>
    <row r="417" spans="1:10" ht="12.75">
      <c r="A417" s="31"/>
      <c r="B417" s="43"/>
      <c r="C417" s="32"/>
      <c r="D417" s="36"/>
      <c r="E417" s="32"/>
      <c r="F417" s="36"/>
      <c r="G417" s="34"/>
      <c r="H417" s="36"/>
      <c r="I417" s="34"/>
      <c r="J417" s="36"/>
    </row>
    <row r="418" spans="1:10" ht="12.75">
      <c r="A418" s="31"/>
      <c r="B418" s="43"/>
      <c r="C418" s="32"/>
      <c r="D418" s="36"/>
      <c r="E418" s="32"/>
      <c r="F418" s="36"/>
      <c r="G418" s="34"/>
      <c r="H418" s="36"/>
      <c r="I418" s="34"/>
      <c r="J418" s="36"/>
    </row>
    <row r="419" spans="1:10" ht="12.75">
      <c r="A419" s="31"/>
      <c r="B419" s="43"/>
      <c r="C419" s="32"/>
      <c r="D419" s="36"/>
      <c r="E419" s="32"/>
      <c r="F419" s="36"/>
      <c r="G419" s="34"/>
      <c r="H419" s="36"/>
      <c r="I419" s="34"/>
      <c r="J419" s="36"/>
    </row>
    <row r="420" spans="1:10" ht="12.75">
      <c r="A420" s="31"/>
      <c r="B420" s="43"/>
      <c r="C420" s="32"/>
      <c r="D420" s="36"/>
      <c r="E420" s="32"/>
      <c r="F420" s="36"/>
      <c r="G420" s="34"/>
      <c r="H420" s="36"/>
      <c r="I420" s="34"/>
      <c r="J420" s="36"/>
    </row>
    <row r="421" spans="1:10" ht="12.75">
      <c r="A421" s="31"/>
      <c r="B421" s="43"/>
      <c r="C421" s="32"/>
      <c r="D421" s="36"/>
      <c r="E421" s="32"/>
      <c r="F421" s="36"/>
      <c r="G421" s="34"/>
      <c r="H421" s="36"/>
      <c r="I421" s="34"/>
      <c r="J421" s="36"/>
    </row>
    <row r="422" spans="1:10" ht="12.75">
      <c r="A422" s="31"/>
      <c r="B422" s="43"/>
      <c r="C422" s="32"/>
      <c r="D422" s="36"/>
      <c r="E422" s="32"/>
      <c r="F422" s="36"/>
      <c r="G422" s="34"/>
      <c r="H422" s="36"/>
      <c r="I422" s="34"/>
      <c r="J422" s="36"/>
    </row>
  </sheetData>
  <mergeCells count="21">
    <mergeCell ref="G2:K6"/>
    <mergeCell ref="A227:J228"/>
    <mergeCell ref="A237:B237"/>
    <mergeCell ref="A8:A9"/>
    <mergeCell ref="B8:B9"/>
    <mergeCell ref="A226:B226"/>
    <mergeCell ref="A195:J196"/>
    <mergeCell ref="D8:E8"/>
    <mergeCell ref="F8:G8"/>
    <mergeCell ref="A273:J274"/>
    <mergeCell ref="A278:B278"/>
    <mergeCell ref="A279:J280"/>
    <mergeCell ref="A272:B272"/>
    <mergeCell ref="A254:J255"/>
    <mergeCell ref="H8:I8"/>
    <mergeCell ref="A240:J241"/>
    <mergeCell ref="J8:K8"/>
    <mergeCell ref="A11:K16"/>
    <mergeCell ref="C8:C9"/>
    <mergeCell ref="A193:B193"/>
    <mergeCell ref="A252:B252"/>
  </mergeCells>
  <printOptions/>
  <pageMargins left="0.72" right="0.45" top="0.25" bottom="0.31" header="0.2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7">
      <selection activeCell="E2" sqref="A2:J31"/>
    </sheetView>
  </sheetViews>
  <sheetFormatPr defaultColWidth="9.00390625" defaultRowHeight="12.75"/>
  <cols>
    <col min="1" max="1" width="4.875" style="0" customWidth="1"/>
    <col min="2" max="2" width="37.75390625" style="0" customWidth="1"/>
    <col min="3" max="3" width="11.00390625" style="0" bestFit="1" customWidth="1"/>
    <col min="4" max="4" width="9.625" style="0" customWidth="1"/>
    <col min="5" max="5" width="12.125" style="0" customWidth="1"/>
    <col min="6" max="6" width="11.25390625" style="0" customWidth="1"/>
    <col min="7" max="7" width="10.25390625" style="0" customWidth="1"/>
    <col min="8" max="8" width="10.625" style="0" customWidth="1"/>
    <col min="9" max="9" width="12.00390625" style="0" customWidth="1"/>
    <col min="10" max="10" width="12.75390625" style="0" customWidth="1"/>
  </cols>
  <sheetData>
    <row r="2" spans="1:10" ht="63" customHeight="1">
      <c r="A2" s="48"/>
      <c r="B2" s="48"/>
      <c r="C2" s="48"/>
      <c r="D2" s="48"/>
      <c r="E2" s="48"/>
      <c r="F2" s="48"/>
      <c r="G2" s="138" t="s">
        <v>333</v>
      </c>
      <c r="H2" s="138"/>
      <c r="I2" s="138"/>
      <c r="J2" s="48"/>
    </row>
    <row r="3" spans="1:10" ht="12.75">
      <c r="A3" s="48"/>
      <c r="B3" s="48"/>
      <c r="C3" s="48"/>
      <c r="D3" s="48"/>
      <c r="E3" s="48"/>
      <c r="F3" s="48"/>
      <c r="G3" s="138"/>
      <c r="H3" s="138"/>
      <c r="I3" s="138"/>
      <c r="J3" s="48"/>
    </row>
    <row r="4" spans="1:10" ht="12.75">
      <c r="A4" s="48"/>
      <c r="B4" s="48"/>
      <c r="C4" s="48"/>
      <c r="D4" s="48"/>
      <c r="E4" s="48"/>
      <c r="F4" s="48"/>
      <c r="G4" s="138"/>
      <c r="H4" s="138"/>
      <c r="I4" s="138"/>
      <c r="J4" s="48"/>
    </row>
    <row r="5" spans="1:10" ht="26.25" customHeight="1">
      <c r="A5" s="48"/>
      <c r="B5" s="48"/>
      <c r="C5" s="48"/>
      <c r="D5" s="48"/>
      <c r="E5" s="48"/>
      <c r="F5" s="48"/>
      <c r="G5" s="138"/>
      <c r="H5" s="138"/>
      <c r="I5" s="138"/>
      <c r="J5" s="48"/>
    </row>
    <row r="6" spans="1:10" ht="10.5" customHeight="1" hidden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2.75">
      <c r="A7" s="48"/>
      <c r="B7" s="151" t="s">
        <v>255</v>
      </c>
      <c r="C7" s="152"/>
      <c r="D7" s="152"/>
      <c r="E7" s="152"/>
      <c r="F7" s="152"/>
      <c r="G7" s="152"/>
      <c r="H7" s="152"/>
      <c r="I7" s="152"/>
      <c r="J7" s="48"/>
    </row>
    <row r="8" spans="1:10" ht="12.75">
      <c r="A8" s="48"/>
      <c r="B8" s="152"/>
      <c r="C8" s="152"/>
      <c r="D8" s="152"/>
      <c r="E8" s="152"/>
      <c r="F8" s="152"/>
      <c r="G8" s="152"/>
      <c r="H8" s="152"/>
      <c r="I8" s="152"/>
      <c r="J8" s="48"/>
    </row>
    <row r="9" spans="1:10" ht="12.75">
      <c r="A9" s="48"/>
      <c r="B9" s="152"/>
      <c r="C9" s="152"/>
      <c r="D9" s="152"/>
      <c r="E9" s="152"/>
      <c r="F9" s="152"/>
      <c r="G9" s="152"/>
      <c r="H9" s="152"/>
      <c r="I9" s="152"/>
      <c r="J9" s="48"/>
    </row>
    <row r="10" spans="1:10" ht="12.75">
      <c r="A10" s="48"/>
      <c r="B10" s="152"/>
      <c r="C10" s="152"/>
      <c r="D10" s="152"/>
      <c r="E10" s="152"/>
      <c r="F10" s="152"/>
      <c r="G10" s="152"/>
      <c r="H10" s="152"/>
      <c r="I10" s="152"/>
      <c r="J10" s="48"/>
    </row>
    <row r="11" spans="1:10" ht="12.75">
      <c r="A11" s="48"/>
      <c r="B11" s="152"/>
      <c r="C11" s="152"/>
      <c r="D11" s="152"/>
      <c r="E11" s="152"/>
      <c r="F11" s="152"/>
      <c r="G11" s="152"/>
      <c r="H11" s="152"/>
      <c r="I11" s="152"/>
      <c r="J11" s="48"/>
    </row>
    <row r="12" spans="1:10" ht="12.75">
      <c r="A12" s="48"/>
      <c r="B12" s="152"/>
      <c r="C12" s="152"/>
      <c r="D12" s="152"/>
      <c r="E12" s="152"/>
      <c r="F12" s="152"/>
      <c r="G12" s="152"/>
      <c r="H12" s="152"/>
      <c r="I12" s="152"/>
      <c r="J12" s="48"/>
    </row>
    <row r="13" spans="1:10" ht="9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>
      <c r="A14" s="142" t="s">
        <v>0</v>
      </c>
      <c r="B14" s="142" t="s">
        <v>1</v>
      </c>
      <c r="C14" s="139" t="s">
        <v>2</v>
      </c>
      <c r="D14" s="139"/>
      <c r="E14" s="143" t="s">
        <v>4</v>
      </c>
      <c r="F14" s="143"/>
      <c r="G14" s="139" t="s">
        <v>7</v>
      </c>
      <c r="H14" s="139"/>
      <c r="I14" s="139" t="s">
        <v>8</v>
      </c>
      <c r="J14" s="139"/>
    </row>
    <row r="15" spans="1:10" ht="43.5" customHeight="1">
      <c r="A15" s="142"/>
      <c r="B15" s="142"/>
      <c r="C15" s="45" t="s">
        <v>3</v>
      </c>
      <c r="D15" s="49" t="s">
        <v>5</v>
      </c>
      <c r="E15" s="45" t="s">
        <v>6</v>
      </c>
      <c r="F15" s="49" t="s">
        <v>5</v>
      </c>
      <c r="G15" s="45" t="s">
        <v>241</v>
      </c>
      <c r="H15" s="49" t="s">
        <v>5</v>
      </c>
      <c r="I15" s="45" t="s">
        <v>241</v>
      </c>
      <c r="J15" s="49" t="s">
        <v>5</v>
      </c>
    </row>
    <row r="16" spans="1:10" ht="12.75">
      <c r="A16" s="63">
        <v>1</v>
      </c>
      <c r="B16" s="51" t="s">
        <v>25</v>
      </c>
      <c r="C16" s="68">
        <v>61.2</v>
      </c>
      <c r="D16" s="68">
        <f>C16*2.63</f>
        <v>160.956</v>
      </c>
      <c r="E16" s="63">
        <v>148.9</v>
      </c>
      <c r="F16" s="68">
        <f>E16*1.1</f>
        <v>163.79000000000002</v>
      </c>
      <c r="G16" s="64">
        <v>0.6</v>
      </c>
      <c r="H16" s="64">
        <v>5.9</v>
      </c>
      <c r="I16" s="64">
        <v>0.6</v>
      </c>
      <c r="J16" s="64">
        <v>2.56</v>
      </c>
    </row>
    <row r="17" spans="1:10" ht="17.25" customHeight="1">
      <c r="A17" s="63"/>
      <c r="B17" s="65" t="s">
        <v>324</v>
      </c>
      <c r="C17" s="53">
        <v>2.5</v>
      </c>
      <c r="D17" s="64">
        <v>6.58</v>
      </c>
      <c r="E17" s="63">
        <v>8</v>
      </c>
      <c r="F17" s="64">
        <v>8.81</v>
      </c>
      <c r="G17" s="64">
        <v>0.04</v>
      </c>
      <c r="H17" s="64">
        <v>0.35</v>
      </c>
      <c r="I17" s="64">
        <v>0.04</v>
      </c>
      <c r="J17" s="64">
        <v>0.15</v>
      </c>
    </row>
    <row r="18" spans="1:10" ht="12.75">
      <c r="A18" s="63">
        <v>2</v>
      </c>
      <c r="B18" s="51" t="s">
        <v>26</v>
      </c>
      <c r="C18" s="53">
        <v>46</v>
      </c>
      <c r="D18" s="64">
        <v>120.98</v>
      </c>
      <c r="E18" s="63">
        <v>587.7</v>
      </c>
      <c r="F18" s="64">
        <v>647.02</v>
      </c>
      <c r="G18" s="63">
        <v>2.5</v>
      </c>
      <c r="H18" s="64">
        <v>24.35</v>
      </c>
      <c r="I18" s="63">
        <v>2.5</v>
      </c>
      <c r="J18" s="64">
        <v>10.65</v>
      </c>
    </row>
    <row r="19" spans="1:10" ht="12.75">
      <c r="A19" s="63">
        <v>3</v>
      </c>
      <c r="B19" s="51" t="s">
        <v>27</v>
      </c>
      <c r="C19" s="63">
        <v>86.2</v>
      </c>
      <c r="D19" s="64">
        <v>226.71</v>
      </c>
      <c r="E19" s="63">
        <v>295.6</v>
      </c>
      <c r="F19" s="64">
        <v>325.44</v>
      </c>
      <c r="G19" s="64">
        <v>1</v>
      </c>
      <c r="H19" s="64">
        <v>9.83</v>
      </c>
      <c r="I19" s="64">
        <v>1</v>
      </c>
      <c r="J19" s="64">
        <v>4.26</v>
      </c>
    </row>
    <row r="20" spans="1:10" ht="12.75">
      <c r="A20" s="63">
        <v>4</v>
      </c>
      <c r="B20" s="51" t="s">
        <v>28</v>
      </c>
      <c r="C20" s="68">
        <v>46</v>
      </c>
      <c r="D20" s="64">
        <v>120.98</v>
      </c>
      <c r="E20" s="63">
        <v>240</v>
      </c>
      <c r="F20" s="64">
        <v>264.23</v>
      </c>
      <c r="G20" s="64">
        <v>0.3</v>
      </c>
      <c r="H20" s="64">
        <v>2.95</v>
      </c>
      <c r="I20" s="64">
        <v>0.3</v>
      </c>
      <c r="J20" s="64">
        <v>1.28</v>
      </c>
    </row>
    <row r="21" spans="1:10" ht="12.75" customHeight="1">
      <c r="A21" s="63">
        <v>5</v>
      </c>
      <c r="B21" s="51" t="s">
        <v>24</v>
      </c>
      <c r="C21" s="68">
        <v>71</v>
      </c>
      <c r="D21" s="64">
        <v>186.73</v>
      </c>
      <c r="E21" s="68">
        <v>340</v>
      </c>
      <c r="F21" s="64">
        <v>374.32</v>
      </c>
      <c r="G21" s="64">
        <v>2.7</v>
      </c>
      <c r="H21" s="64">
        <v>26.54</v>
      </c>
      <c r="I21" s="64">
        <v>2.7</v>
      </c>
      <c r="J21" s="64">
        <v>11.5</v>
      </c>
    </row>
    <row r="22" spans="1:10" ht="12.75">
      <c r="A22" s="63">
        <v>6</v>
      </c>
      <c r="B22" s="51" t="s">
        <v>29</v>
      </c>
      <c r="C22" s="64">
        <f>'Приложение №2'!D193</f>
        <v>14430.769999999999</v>
      </c>
      <c r="D22" s="64">
        <v>37953</v>
      </c>
      <c r="E22" s="64">
        <f>'Приложение №2'!F193</f>
        <v>78408.9</v>
      </c>
      <c r="F22" s="64">
        <v>86323</v>
      </c>
      <c r="G22" s="64">
        <f>'Приложение №2'!H193</f>
        <v>777.2000000000003</v>
      </c>
      <c r="H22" s="64">
        <v>7639.88</v>
      </c>
      <c r="I22" s="64">
        <f>'Приложение №2'!J193</f>
        <v>776.0000000000002</v>
      </c>
      <c r="J22" s="64">
        <v>3305.76</v>
      </c>
    </row>
    <row r="23" spans="1:10" ht="12.75">
      <c r="A23" s="63">
        <v>7</v>
      </c>
      <c r="B23" s="51" t="s">
        <v>33</v>
      </c>
      <c r="C23" s="64">
        <f>'Приложение №2'!D226</f>
        <v>6269</v>
      </c>
      <c r="D23" s="64">
        <v>16487.47</v>
      </c>
      <c r="E23" s="64">
        <f>'Приложение №2'!F226</f>
        <v>28267.6</v>
      </c>
      <c r="F23" s="64">
        <v>31316.6</v>
      </c>
      <c r="G23" s="64">
        <f>'Приложение №2'!H226</f>
        <v>373.7</v>
      </c>
      <c r="H23" s="64">
        <v>3673.47</v>
      </c>
      <c r="I23" s="64">
        <f>'Приложение №2'!J226</f>
        <v>373.7</v>
      </c>
      <c r="J23" s="64">
        <v>1591.96</v>
      </c>
    </row>
    <row r="24" spans="1:10" ht="25.5">
      <c r="A24" s="63">
        <v>8</v>
      </c>
      <c r="B24" s="65" t="s">
        <v>34</v>
      </c>
      <c r="C24" s="53">
        <v>419</v>
      </c>
      <c r="D24" s="64">
        <v>1102.76</v>
      </c>
      <c r="E24" s="53">
        <v>1331</v>
      </c>
      <c r="F24" s="64">
        <v>1465.79</v>
      </c>
      <c r="G24" s="64">
        <f>'Приложение №2'!H237</f>
        <v>18.278000000000002</v>
      </c>
      <c r="H24" s="64">
        <v>179.67</v>
      </c>
      <c r="I24" s="64">
        <f>'Приложение №2'!J237</f>
        <v>15.18</v>
      </c>
      <c r="J24" s="64">
        <v>64.67</v>
      </c>
    </row>
    <row r="25" spans="1:10" ht="12.75">
      <c r="A25" s="63">
        <v>9</v>
      </c>
      <c r="B25" s="51" t="s">
        <v>35</v>
      </c>
      <c r="C25" s="64">
        <v>1040</v>
      </c>
      <c r="D25" s="64">
        <v>2734.9</v>
      </c>
      <c r="E25" s="64">
        <v>945</v>
      </c>
      <c r="F25" s="64">
        <v>1040.8</v>
      </c>
      <c r="G25" s="53">
        <f>'Приложение №2'!H252</f>
        <v>17.11</v>
      </c>
      <c r="H25" s="64">
        <v>168.2</v>
      </c>
      <c r="I25" s="53">
        <f>'Приложение №2'!J252</f>
        <v>19.910000000000004</v>
      </c>
      <c r="J25" s="64">
        <v>84.8</v>
      </c>
    </row>
    <row r="26" spans="1:10" ht="12.75">
      <c r="A26" s="63">
        <v>10</v>
      </c>
      <c r="B26" s="51" t="s">
        <v>30</v>
      </c>
      <c r="C26" s="53">
        <f>'Приложение №2'!D272</f>
        <v>2349.4</v>
      </c>
      <c r="D26" s="64">
        <v>6178.92</v>
      </c>
      <c r="E26" s="64">
        <v>6785</v>
      </c>
      <c r="F26" s="64">
        <v>7469.33</v>
      </c>
      <c r="G26" s="64">
        <f>'Приложение №2'!H272</f>
        <v>50.35</v>
      </c>
      <c r="H26" s="64">
        <v>494.94</v>
      </c>
      <c r="I26" s="64">
        <f>'Приложение №2'!J272</f>
        <v>53.85</v>
      </c>
      <c r="J26" s="64">
        <v>229.4</v>
      </c>
    </row>
    <row r="27" spans="1:10" ht="12.75">
      <c r="A27" s="63">
        <v>11</v>
      </c>
      <c r="B27" s="51" t="s">
        <v>36</v>
      </c>
      <c r="C27" s="64">
        <v>128</v>
      </c>
      <c r="D27" s="68">
        <v>335</v>
      </c>
      <c r="E27" s="64">
        <v>560</v>
      </c>
      <c r="F27" s="64">
        <v>617</v>
      </c>
      <c r="G27" s="64">
        <v>3.28</v>
      </c>
      <c r="H27" s="64">
        <v>32.24</v>
      </c>
      <c r="I27" s="64">
        <v>3.28</v>
      </c>
      <c r="J27" s="64">
        <v>13.97</v>
      </c>
    </row>
    <row r="28" spans="1:10" ht="12.75">
      <c r="A28" s="63">
        <v>12</v>
      </c>
      <c r="B28" s="51" t="s">
        <v>48</v>
      </c>
      <c r="C28" s="64">
        <v>877.69</v>
      </c>
      <c r="D28" s="64">
        <v>2308.32</v>
      </c>
      <c r="E28" s="64">
        <v>1627.9</v>
      </c>
      <c r="F28" s="64">
        <v>1690.93</v>
      </c>
      <c r="G28" s="64">
        <v>14.59</v>
      </c>
      <c r="H28" s="64">
        <v>143.42</v>
      </c>
      <c r="I28" s="64">
        <v>14.59</v>
      </c>
      <c r="J28" s="64">
        <v>62.15</v>
      </c>
    </row>
    <row r="29" spans="1:10" ht="18.75">
      <c r="A29" s="150" t="s">
        <v>32</v>
      </c>
      <c r="B29" s="150"/>
      <c r="C29" s="67">
        <f aca="true" t="shared" si="0" ref="C29:I29">SUM(C16:C28)</f>
        <v>25826.76</v>
      </c>
      <c r="D29" s="67">
        <f>SUM(D16:D28)</f>
        <v>67923.30600000001</v>
      </c>
      <c r="E29" s="67">
        <f t="shared" si="0"/>
        <v>119545.59999999998</v>
      </c>
      <c r="F29" s="67">
        <f>SUM(F16:F28)</f>
        <v>131707.06</v>
      </c>
      <c r="G29" s="67">
        <f t="shared" si="0"/>
        <v>1261.648</v>
      </c>
      <c r="H29" s="67">
        <f>SUM(H16:H28)</f>
        <v>12401.740000000002</v>
      </c>
      <c r="I29" s="67">
        <f t="shared" si="0"/>
        <v>1263.65</v>
      </c>
      <c r="J29" s="67">
        <f>SUM(J16:J28)</f>
        <v>5383.110000000001</v>
      </c>
    </row>
    <row r="30" spans="1:10" ht="12.75">
      <c r="A30" s="48"/>
      <c r="B30" s="48"/>
      <c r="C30" s="48"/>
      <c r="D30" s="48"/>
      <c r="E30" s="48"/>
      <c r="F30" s="96"/>
      <c r="G30" s="48"/>
      <c r="H30" s="48"/>
      <c r="I30" s="48"/>
      <c r="J30" s="48"/>
    </row>
    <row r="31" spans="3:10" ht="12.75">
      <c r="C31" s="99"/>
      <c r="D31" s="99"/>
      <c r="E31" s="99"/>
      <c r="F31" s="99"/>
      <c r="G31" s="99"/>
      <c r="H31" s="99"/>
      <c r="I31" s="99"/>
      <c r="J31" s="99"/>
    </row>
    <row r="57" ht="0.7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mergeCells count="9">
    <mergeCell ref="A29:B29"/>
    <mergeCell ref="G14:H14"/>
    <mergeCell ref="I14:J14"/>
    <mergeCell ref="G2:I5"/>
    <mergeCell ref="B7:I12"/>
    <mergeCell ref="A14:A15"/>
    <mergeCell ref="B14:B15"/>
    <mergeCell ref="C14:D14"/>
    <mergeCell ref="E14:F14"/>
  </mergeCells>
  <printOptions/>
  <pageMargins left="0.51" right="0.29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workbookViewId="0" topLeftCell="A1">
      <selection activeCell="E2" sqref="E2"/>
    </sheetView>
  </sheetViews>
  <sheetFormatPr defaultColWidth="9.00390625" defaultRowHeight="12.75"/>
  <cols>
    <col min="1" max="1" width="11.375" style="0" customWidth="1"/>
    <col min="2" max="2" width="11.625" style="0" customWidth="1"/>
    <col min="3" max="3" width="10.875" style="0" customWidth="1"/>
    <col min="4" max="4" width="9.625" style="0" bestFit="1" customWidth="1"/>
    <col min="5" max="5" width="10.125" style="0" customWidth="1"/>
    <col min="6" max="6" width="10.375" style="0" customWidth="1"/>
    <col min="7" max="7" width="9.625" style="0" customWidth="1"/>
    <col min="8" max="8" width="10.625" style="0" customWidth="1"/>
    <col min="9" max="9" width="10.25390625" style="0" customWidth="1"/>
    <col min="10" max="10" width="11.125" style="0" customWidth="1"/>
    <col min="11" max="11" width="9.75390625" style="0" customWidth="1"/>
    <col min="12" max="12" width="10.875" style="0" customWidth="1"/>
  </cols>
  <sheetData>
    <row r="1" spans="1:12" ht="14.25" thickBot="1" thickTop="1">
      <c r="A1" s="134">
        <v>2006</v>
      </c>
      <c r="B1" s="135"/>
      <c r="C1" s="135"/>
      <c r="D1" s="136"/>
      <c r="E1" s="134">
        <v>2005</v>
      </c>
      <c r="F1" s="135"/>
      <c r="G1" s="135"/>
      <c r="H1" s="136"/>
      <c r="I1" s="134" t="s">
        <v>53</v>
      </c>
      <c r="J1" s="135"/>
      <c r="K1" s="135"/>
      <c r="L1" s="136"/>
    </row>
    <row r="2" spans="1:12" ht="87" thickBot="1" thickTop="1">
      <c r="A2" s="5" t="s">
        <v>2</v>
      </c>
      <c r="B2" s="5" t="s">
        <v>54</v>
      </c>
      <c r="C2" s="5" t="s">
        <v>7</v>
      </c>
      <c r="D2" s="5" t="s">
        <v>8</v>
      </c>
      <c r="E2" s="5" t="s">
        <v>2</v>
      </c>
      <c r="F2" s="5" t="s">
        <v>54</v>
      </c>
      <c r="G2" s="5" t="s">
        <v>7</v>
      </c>
      <c r="H2" s="5" t="s">
        <v>8</v>
      </c>
      <c r="I2" s="5" t="s">
        <v>2</v>
      </c>
      <c r="J2" s="5" t="s">
        <v>54</v>
      </c>
      <c r="K2" s="5" t="s">
        <v>7</v>
      </c>
      <c r="L2" s="5" t="s">
        <v>8</v>
      </c>
    </row>
    <row r="3" spans="1:12" ht="13.5" thickTop="1">
      <c r="A3" s="157" t="s">
        <v>25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12.75">
      <c r="A4" s="4">
        <v>3116.3</v>
      </c>
      <c r="B4" s="3">
        <v>15996.5</v>
      </c>
      <c r="C4" s="3">
        <v>214.6</v>
      </c>
      <c r="D4" s="3">
        <v>214.6</v>
      </c>
      <c r="E4" s="6">
        <v>2974</v>
      </c>
      <c r="F4" s="6">
        <v>15952</v>
      </c>
      <c r="G4" s="3">
        <v>217.56</v>
      </c>
      <c r="H4" s="3">
        <v>217.66</v>
      </c>
      <c r="I4" s="19">
        <f>A4-E4</f>
        <v>142.30000000000018</v>
      </c>
      <c r="J4" s="19">
        <f>B4-F4</f>
        <v>44.5</v>
      </c>
      <c r="K4" s="20">
        <f>C4-G4</f>
        <v>-2.960000000000008</v>
      </c>
      <c r="L4" s="24">
        <f>D4-H4</f>
        <v>-3.0600000000000023</v>
      </c>
    </row>
    <row r="5" spans="1:12" ht="12.75">
      <c r="A5" s="160" t="s">
        <v>57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</row>
    <row r="6" spans="1:12" ht="12.75">
      <c r="A6" s="8">
        <v>3731</v>
      </c>
      <c r="B6" s="9">
        <v>31271</v>
      </c>
      <c r="C6" s="14">
        <v>277</v>
      </c>
      <c r="D6" s="14">
        <v>276.7</v>
      </c>
      <c r="E6" s="2">
        <v>3537</v>
      </c>
      <c r="F6" s="1">
        <v>31279</v>
      </c>
      <c r="G6" s="13">
        <v>284.2</v>
      </c>
      <c r="H6" s="13">
        <v>284.2</v>
      </c>
      <c r="I6" s="19">
        <f>A6-E6</f>
        <v>194</v>
      </c>
      <c r="J6" s="19">
        <f>B6-F6</f>
        <v>-8</v>
      </c>
      <c r="K6" s="20">
        <f>C6-G6</f>
        <v>-7.199999999999989</v>
      </c>
      <c r="L6" s="24">
        <f>D6-H6</f>
        <v>-7.5</v>
      </c>
    </row>
    <row r="7" spans="1:12" ht="12.75">
      <c r="A7" s="160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1:12" ht="12.75">
      <c r="A8" s="17">
        <v>2736.6</v>
      </c>
      <c r="B8" s="6">
        <v>17433</v>
      </c>
      <c r="C8" s="15">
        <v>201.37</v>
      </c>
      <c r="D8" s="15">
        <v>199.37</v>
      </c>
      <c r="E8" s="6">
        <v>2630</v>
      </c>
      <c r="F8" s="6">
        <v>16445</v>
      </c>
      <c r="G8" s="15">
        <v>214.87</v>
      </c>
      <c r="H8" s="15">
        <v>213.15</v>
      </c>
      <c r="I8" s="19">
        <f>A8-E8</f>
        <v>106.59999999999991</v>
      </c>
      <c r="J8" s="19">
        <f>B8-F8</f>
        <v>988</v>
      </c>
      <c r="K8" s="20">
        <f>C8-G8</f>
        <v>-13.5</v>
      </c>
      <c r="L8" s="24">
        <f>D8-H8</f>
        <v>-13.780000000000001</v>
      </c>
    </row>
    <row r="9" spans="1:12" ht="12.75">
      <c r="A9" s="153" t="s">
        <v>28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12.75">
      <c r="A10" s="17">
        <v>2270.7</v>
      </c>
      <c r="B10" s="6">
        <v>8423</v>
      </c>
      <c r="C10" s="15">
        <v>118.08</v>
      </c>
      <c r="D10" s="28">
        <v>118.08</v>
      </c>
      <c r="E10" s="6">
        <v>2274</v>
      </c>
      <c r="F10" s="6">
        <v>9062</v>
      </c>
      <c r="G10" s="15">
        <v>134.83</v>
      </c>
      <c r="H10" s="15">
        <v>134.83</v>
      </c>
      <c r="I10" s="19">
        <f>A10-E10</f>
        <v>-3.300000000000182</v>
      </c>
      <c r="J10" s="19">
        <f>B10-F10</f>
        <v>-639</v>
      </c>
      <c r="K10" s="20">
        <f>C10-G10</f>
        <v>-16.750000000000014</v>
      </c>
      <c r="L10" s="24">
        <f>D10-H10</f>
        <v>-16.750000000000014</v>
      </c>
    </row>
    <row r="11" spans="1:12" ht="12.75">
      <c r="A11" s="153" t="s">
        <v>24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ht="12.75">
      <c r="A12" s="4">
        <v>3074</v>
      </c>
      <c r="B12" s="3">
        <v>22984</v>
      </c>
      <c r="C12" s="15">
        <v>226</v>
      </c>
      <c r="D12" s="15">
        <v>226</v>
      </c>
      <c r="E12" s="6">
        <v>3003</v>
      </c>
      <c r="F12" s="3">
        <v>21556</v>
      </c>
      <c r="G12" s="15">
        <v>256.1</v>
      </c>
      <c r="H12" s="15">
        <v>256.1</v>
      </c>
      <c r="I12" s="19">
        <f>A12-E12</f>
        <v>71</v>
      </c>
      <c r="J12" s="19">
        <f>B12-F12</f>
        <v>1428</v>
      </c>
      <c r="K12" s="20">
        <f>C12-G12</f>
        <v>-30.100000000000023</v>
      </c>
      <c r="L12" s="24">
        <f>D12-H12</f>
        <v>-30.100000000000023</v>
      </c>
    </row>
    <row r="13" spans="1:12" ht="12.75">
      <c r="A13" s="160" t="s">
        <v>29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2"/>
    </row>
    <row r="14" spans="1:12" ht="12.75">
      <c r="A14" s="4">
        <v>4492.7</v>
      </c>
      <c r="B14" s="3">
        <v>33297</v>
      </c>
      <c r="C14" s="3">
        <v>292.95</v>
      </c>
      <c r="D14" s="3">
        <v>292.95</v>
      </c>
      <c r="E14" s="3">
        <v>4409</v>
      </c>
      <c r="F14" s="3">
        <v>36195</v>
      </c>
      <c r="G14" s="15">
        <v>266.75</v>
      </c>
      <c r="H14" s="15">
        <v>266.75</v>
      </c>
      <c r="I14" s="7">
        <f>A14-E14</f>
        <v>83.69999999999982</v>
      </c>
      <c r="J14" s="7">
        <f>B14-F14</f>
        <v>-2898</v>
      </c>
      <c r="K14" s="7">
        <f>C14-G14</f>
        <v>26.19999999999999</v>
      </c>
      <c r="L14" s="25">
        <f>D14-H14</f>
        <v>26.19999999999999</v>
      </c>
    </row>
    <row r="15" spans="1:12" ht="12.75">
      <c r="A15" s="160" t="s">
        <v>33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ht="12.75">
      <c r="A16" s="4">
        <v>5363</v>
      </c>
      <c r="B16" s="3">
        <v>24434</v>
      </c>
      <c r="C16" s="15">
        <v>563.8</v>
      </c>
      <c r="D16" s="15">
        <v>563.8</v>
      </c>
      <c r="E16" s="6">
        <v>5363</v>
      </c>
      <c r="F16" s="6">
        <v>23324</v>
      </c>
      <c r="G16" s="15">
        <v>563.8</v>
      </c>
      <c r="H16" s="15">
        <v>563.8</v>
      </c>
      <c r="I16" s="19">
        <f>A16-E16</f>
        <v>0</v>
      </c>
      <c r="J16" s="19">
        <f>B16-F16</f>
        <v>1110</v>
      </c>
      <c r="K16" s="20">
        <f>C16-G16</f>
        <v>0</v>
      </c>
      <c r="L16" s="24">
        <f>D16-H16</f>
        <v>0</v>
      </c>
    </row>
    <row r="17" spans="1:12" ht="12.75">
      <c r="A17" s="166" t="s">
        <v>46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</row>
    <row r="18" spans="1:12" ht="12.75">
      <c r="A18" s="4">
        <v>488.3</v>
      </c>
      <c r="B18" s="3">
        <v>1225</v>
      </c>
      <c r="C18" s="3">
        <v>19.7</v>
      </c>
      <c r="D18" s="3">
        <v>18.2</v>
      </c>
      <c r="E18" s="9">
        <v>438</v>
      </c>
      <c r="F18" s="3">
        <v>1299</v>
      </c>
      <c r="G18" s="15">
        <v>17.08</v>
      </c>
      <c r="H18" s="15">
        <v>17.08</v>
      </c>
      <c r="I18" s="7">
        <f>A18-E18</f>
        <v>50.30000000000001</v>
      </c>
      <c r="J18" s="7">
        <f>B18-F18</f>
        <v>-74</v>
      </c>
      <c r="K18" s="20">
        <f>C18-G18</f>
        <v>2.620000000000001</v>
      </c>
      <c r="L18" s="24">
        <f>D18-H18</f>
        <v>1.120000000000001</v>
      </c>
    </row>
    <row r="19" spans="1:12" ht="12.75">
      <c r="A19" s="160" t="s">
        <v>35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ht="12.75">
      <c r="A20" s="4">
        <v>658.1</v>
      </c>
      <c r="B20" s="3">
        <v>10</v>
      </c>
      <c r="C20" s="15">
        <v>10.1</v>
      </c>
      <c r="D20" s="3">
        <v>10.364</v>
      </c>
      <c r="E20" s="6">
        <v>658</v>
      </c>
      <c r="F20" s="6">
        <v>9.9</v>
      </c>
      <c r="G20" s="15">
        <v>10.1</v>
      </c>
      <c r="H20" s="15">
        <v>10.36</v>
      </c>
      <c r="I20" s="19">
        <f>A20-E20</f>
        <v>0.10000000000002274</v>
      </c>
      <c r="J20" s="19">
        <f>B20-F20</f>
        <v>0.09999999999999964</v>
      </c>
      <c r="K20" s="20">
        <f>C20-G20</f>
        <v>0</v>
      </c>
      <c r="L20" s="24">
        <f>D20-H20</f>
        <v>0.004000000000001336</v>
      </c>
    </row>
    <row r="21" spans="1:12" ht="12.75">
      <c r="A21" s="160" t="s">
        <v>30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</row>
    <row r="22" spans="1:12" ht="12.75">
      <c r="A22" s="4">
        <v>1546</v>
      </c>
      <c r="B22" s="3">
        <v>4299.2</v>
      </c>
      <c r="C22" s="15">
        <v>39.52</v>
      </c>
      <c r="D22" s="15">
        <v>43.72</v>
      </c>
      <c r="E22" s="6">
        <v>1543</v>
      </c>
      <c r="F22" s="6">
        <v>3975</v>
      </c>
      <c r="G22" s="15">
        <v>35.6</v>
      </c>
      <c r="H22" s="15">
        <v>39.8</v>
      </c>
      <c r="I22" s="19">
        <f>A22-E22</f>
        <v>3</v>
      </c>
      <c r="J22" s="19">
        <f>B22-F22</f>
        <v>324.1999999999998</v>
      </c>
      <c r="K22" s="20">
        <f>C22-G22</f>
        <v>3.9200000000000017</v>
      </c>
      <c r="L22" s="24">
        <f>D22-H22</f>
        <v>3.9200000000000017</v>
      </c>
    </row>
    <row r="23" spans="1:12" ht="12.75">
      <c r="A23" s="160" t="s">
        <v>36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ht="12.75">
      <c r="A24" s="4">
        <v>30</v>
      </c>
      <c r="B24" s="3">
        <v>5</v>
      </c>
      <c r="C24" s="3">
        <v>0.32</v>
      </c>
      <c r="D24" s="3">
        <v>0.32</v>
      </c>
      <c r="E24" s="6">
        <v>30</v>
      </c>
      <c r="F24" s="6">
        <v>5</v>
      </c>
      <c r="G24" s="15">
        <v>0.22</v>
      </c>
      <c r="H24" s="15">
        <v>0.22</v>
      </c>
      <c r="I24" s="19">
        <f>A24-E24</f>
        <v>0</v>
      </c>
      <c r="J24" s="19">
        <f>B24-F24</f>
        <v>0</v>
      </c>
      <c r="K24" s="20">
        <f>C24-G24</f>
        <v>0.1</v>
      </c>
      <c r="L24" s="24">
        <f>D24-H24</f>
        <v>0.1</v>
      </c>
    </row>
    <row r="25" spans="1:12" ht="12.75">
      <c r="A25" s="163" t="s">
        <v>31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</row>
    <row r="26" spans="1:12" ht="12.75">
      <c r="A26" s="4">
        <v>658</v>
      </c>
      <c r="B26" s="3">
        <v>1690.6</v>
      </c>
      <c r="C26" s="3">
        <v>32.04</v>
      </c>
      <c r="D26" s="3">
        <v>32.03</v>
      </c>
      <c r="E26" s="6">
        <v>490</v>
      </c>
      <c r="F26" s="6">
        <v>1570</v>
      </c>
      <c r="G26" s="3">
        <v>27.84</v>
      </c>
      <c r="H26" s="3">
        <v>27.83</v>
      </c>
      <c r="I26" s="19">
        <f>A26-E26</f>
        <v>168</v>
      </c>
      <c r="J26" s="19">
        <f>B26-F26</f>
        <v>120.59999999999991</v>
      </c>
      <c r="K26" s="20">
        <f>C26-G26</f>
        <v>4.199999999999999</v>
      </c>
      <c r="L26" s="24">
        <f>D26-H26</f>
        <v>4.200000000000003</v>
      </c>
    </row>
    <row r="27" spans="1:12" ht="18">
      <c r="A27" s="156" t="s">
        <v>32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16.5" thickBot="1">
      <c r="A28" s="10">
        <v>26406.7</v>
      </c>
      <c r="B28" s="11">
        <v>154128.9</v>
      </c>
      <c r="C28" s="16">
        <v>1848.93</v>
      </c>
      <c r="D28" s="16">
        <v>1876.3159999999998</v>
      </c>
      <c r="E28" s="18">
        <v>28164.7</v>
      </c>
      <c r="F28" s="18">
        <v>161068.3</v>
      </c>
      <c r="G28" s="16">
        <v>1995.48</v>
      </c>
      <c r="H28" s="16">
        <v>1996.134</v>
      </c>
      <c r="I28" s="22">
        <f>A28-E28</f>
        <v>-1758</v>
      </c>
      <c r="J28" s="22">
        <f>B28-F28</f>
        <v>-6939.399999999994</v>
      </c>
      <c r="K28" s="21">
        <f>C28-G28</f>
        <v>-146.54999999999995</v>
      </c>
      <c r="L28" s="26">
        <f>D28-H28</f>
        <v>-119.81800000000021</v>
      </c>
    </row>
    <row r="29" spans="1:12" ht="13.5" thickTop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mergeCells count="16">
    <mergeCell ref="A25:L25"/>
    <mergeCell ref="A13:L13"/>
    <mergeCell ref="A15:L15"/>
    <mergeCell ref="A19:L19"/>
    <mergeCell ref="A21:L21"/>
    <mergeCell ref="A17:L17"/>
    <mergeCell ref="A11:L11"/>
    <mergeCell ref="A27:L27"/>
    <mergeCell ref="A1:D1"/>
    <mergeCell ref="E1:H1"/>
    <mergeCell ref="I1:L1"/>
    <mergeCell ref="A3:L3"/>
    <mergeCell ref="A5:L5"/>
    <mergeCell ref="A7:L7"/>
    <mergeCell ref="A9:L9"/>
    <mergeCell ref="A23:L2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L2" sqref="L2"/>
    </sheetView>
  </sheetViews>
  <sheetFormatPr defaultColWidth="9.00390625" defaultRowHeight="12.75"/>
  <cols>
    <col min="1" max="1" width="5.00390625" style="0" bestFit="1" customWidth="1"/>
    <col min="2" max="2" width="31.75390625" style="0" customWidth="1"/>
    <col min="3" max="3" width="12.125" style="0" customWidth="1"/>
    <col min="4" max="4" width="12.375" style="0" customWidth="1"/>
    <col min="5" max="5" width="12.625" style="0" customWidth="1"/>
    <col min="6" max="6" width="13.375" style="0" customWidth="1"/>
    <col min="7" max="7" width="13.875" style="0" customWidth="1"/>
    <col min="8" max="8" width="14.875" style="0" customWidth="1"/>
    <col min="9" max="9" width="14.25390625" style="0" customWidth="1"/>
  </cols>
  <sheetData>
    <row r="1" spans="1:8" ht="38.25" customHeight="1">
      <c r="A1" s="48"/>
      <c r="B1" s="48"/>
      <c r="C1" s="48"/>
      <c r="D1" s="48"/>
      <c r="E1" s="48"/>
      <c r="F1" s="138" t="s">
        <v>332</v>
      </c>
      <c r="G1" s="138"/>
      <c r="H1" s="138"/>
    </row>
    <row r="2" spans="1:8" ht="13.5" customHeight="1">
      <c r="A2" s="48"/>
      <c r="B2" s="48"/>
      <c r="C2" s="48"/>
      <c r="D2" s="48"/>
      <c r="E2" s="48"/>
      <c r="F2" s="138"/>
      <c r="G2" s="138"/>
      <c r="H2" s="138"/>
    </row>
    <row r="3" spans="1:8" ht="12.75" customHeight="1">
      <c r="A3" s="48"/>
      <c r="B3" s="48"/>
      <c r="C3" s="48"/>
      <c r="D3" s="48"/>
      <c r="E3" s="48"/>
      <c r="F3" s="138"/>
      <c r="G3" s="138"/>
      <c r="H3" s="138"/>
    </row>
    <row r="4" spans="1:8" ht="12.75">
      <c r="A4" s="48"/>
      <c r="B4" s="48"/>
      <c r="C4" s="48"/>
      <c r="D4" s="48"/>
      <c r="E4" s="48"/>
      <c r="F4" s="138"/>
      <c r="G4" s="138"/>
      <c r="H4" s="138"/>
    </row>
    <row r="5" spans="1:8" ht="13.5" customHeight="1">
      <c r="A5" s="182" t="s">
        <v>256</v>
      </c>
      <c r="B5" s="182"/>
      <c r="C5" s="182"/>
      <c r="D5" s="182"/>
      <c r="E5" s="182"/>
      <c r="F5" s="182"/>
      <c r="G5" s="182"/>
      <c r="H5" s="182"/>
    </row>
    <row r="6" spans="1:9" ht="15.75" customHeight="1">
      <c r="A6" s="182"/>
      <c r="B6" s="182"/>
      <c r="C6" s="182"/>
      <c r="D6" s="182"/>
      <c r="E6" s="182"/>
      <c r="F6" s="182"/>
      <c r="G6" s="182"/>
      <c r="H6" s="182"/>
      <c r="I6" s="23"/>
    </row>
    <row r="7" spans="1:8" ht="12.75" customHeight="1">
      <c r="A7" s="182"/>
      <c r="B7" s="182"/>
      <c r="C7" s="182"/>
      <c r="D7" s="182"/>
      <c r="E7" s="182"/>
      <c r="F7" s="182"/>
      <c r="G7" s="182"/>
      <c r="H7" s="182"/>
    </row>
    <row r="8" spans="1:8" ht="12.75" customHeight="1">
      <c r="A8" s="97"/>
      <c r="B8" s="97"/>
      <c r="C8" s="97"/>
      <c r="D8" s="98" t="s">
        <v>58</v>
      </c>
      <c r="E8" s="97"/>
      <c r="F8" s="97"/>
      <c r="G8" s="97"/>
      <c r="H8" s="97"/>
    </row>
    <row r="9" spans="1:8" ht="26.25" customHeight="1">
      <c r="A9" s="177" t="s">
        <v>59</v>
      </c>
      <c r="B9" s="177" t="s">
        <v>60</v>
      </c>
      <c r="C9" s="172" t="s">
        <v>257</v>
      </c>
      <c r="D9" s="174"/>
      <c r="E9" s="172" t="s">
        <v>258</v>
      </c>
      <c r="F9" s="173"/>
      <c r="G9" s="174"/>
      <c r="H9" s="177" t="s">
        <v>61</v>
      </c>
    </row>
    <row r="10" spans="1:8" ht="12.75" customHeight="1">
      <c r="A10" s="178"/>
      <c r="B10" s="178"/>
      <c r="C10" s="180" t="s">
        <v>62</v>
      </c>
      <c r="D10" s="180" t="s">
        <v>63</v>
      </c>
      <c r="E10" s="180" t="s">
        <v>62</v>
      </c>
      <c r="F10" s="175" t="s">
        <v>63</v>
      </c>
      <c r="G10" s="176"/>
      <c r="H10" s="178"/>
    </row>
    <row r="11" spans="1:8" ht="12.75" customHeight="1">
      <c r="A11" s="179"/>
      <c r="B11" s="179"/>
      <c r="C11" s="181"/>
      <c r="D11" s="181"/>
      <c r="E11" s="181"/>
      <c r="F11" s="63" t="s">
        <v>64</v>
      </c>
      <c r="G11" s="63" t="s">
        <v>65</v>
      </c>
      <c r="H11" s="179"/>
    </row>
    <row r="12" spans="1:8" ht="12.75">
      <c r="A12" s="63">
        <v>1</v>
      </c>
      <c r="B12" s="51"/>
      <c r="C12" s="51"/>
      <c r="D12" s="51"/>
      <c r="E12" s="51"/>
      <c r="F12" s="51"/>
      <c r="G12" s="51"/>
      <c r="H12" s="51"/>
    </row>
    <row r="13" spans="1:8" ht="15.75" customHeight="1">
      <c r="A13" s="63" t="s">
        <v>66</v>
      </c>
      <c r="B13" s="51"/>
      <c r="C13" s="51"/>
      <c r="D13" s="51"/>
      <c r="E13" s="51"/>
      <c r="F13" s="51"/>
      <c r="G13" s="51"/>
      <c r="H13" s="51"/>
    </row>
    <row r="14" spans="1:8" ht="12.75">
      <c r="A14" s="169" t="s">
        <v>45</v>
      </c>
      <c r="B14" s="170"/>
      <c r="C14" s="51"/>
      <c r="D14" s="51"/>
      <c r="E14" s="51"/>
      <c r="F14" s="51"/>
      <c r="G14" s="51"/>
      <c r="H14" s="51"/>
    </row>
    <row r="15" spans="1:8" ht="15.75">
      <c r="A15" s="48"/>
      <c r="B15" s="48"/>
      <c r="C15" s="48"/>
      <c r="D15" s="98" t="s">
        <v>67</v>
      </c>
      <c r="E15" s="48"/>
      <c r="F15" s="48"/>
      <c r="G15" s="48"/>
      <c r="H15" s="48"/>
    </row>
    <row r="16" spans="1:8" ht="26.25" customHeight="1">
      <c r="A16" s="177" t="s">
        <v>59</v>
      </c>
      <c r="B16" s="177" t="s">
        <v>60</v>
      </c>
      <c r="C16" s="172" t="s">
        <v>257</v>
      </c>
      <c r="D16" s="174"/>
      <c r="E16" s="172" t="s">
        <v>258</v>
      </c>
      <c r="F16" s="173"/>
      <c r="G16" s="174"/>
      <c r="H16" s="177" t="s">
        <v>61</v>
      </c>
    </row>
    <row r="17" spans="1:8" ht="12.75">
      <c r="A17" s="178"/>
      <c r="B17" s="178"/>
      <c r="C17" s="180" t="s">
        <v>6</v>
      </c>
      <c r="D17" s="180" t="s">
        <v>63</v>
      </c>
      <c r="E17" s="180" t="s">
        <v>6</v>
      </c>
      <c r="F17" s="175" t="s">
        <v>63</v>
      </c>
      <c r="G17" s="176"/>
      <c r="H17" s="178"/>
    </row>
    <row r="18" spans="1:8" ht="12.75">
      <c r="A18" s="179"/>
      <c r="B18" s="179"/>
      <c r="C18" s="181"/>
      <c r="D18" s="181"/>
      <c r="E18" s="181"/>
      <c r="F18" s="63" t="s">
        <v>64</v>
      </c>
      <c r="G18" s="63" t="s">
        <v>65</v>
      </c>
      <c r="H18" s="179"/>
    </row>
    <row r="19" spans="1:8" ht="12.75">
      <c r="A19" s="63">
        <v>1</v>
      </c>
      <c r="B19" s="51"/>
      <c r="C19" s="51"/>
      <c r="D19" s="51"/>
      <c r="E19" s="51"/>
      <c r="F19" s="51"/>
      <c r="G19" s="51"/>
      <c r="H19" s="51"/>
    </row>
    <row r="20" spans="1:8" ht="12.75" customHeight="1">
      <c r="A20" s="63" t="s">
        <v>66</v>
      </c>
      <c r="B20" s="51"/>
      <c r="C20" s="51"/>
      <c r="D20" s="51"/>
      <c r="E20" s="51"/>
      <c r="F20" s="51"/>
      <c r="G20" s="51"/>
      <c r="H20" s="51"/>
    </row>
    <row r="21" spans="1:8" ht="12.75">
      <c r="A21" s="169" t="s">
        <v>45</v>
      </c>
      <c r="B21" s="170"/>
      <c r="C21" s="51"/>
      <c r="D21" s="51"/>
      <c r="E21" s="51"/>
      <c r="F21" s="51"/>
      <c r="G21" s="51"/>
      <c r="H21" s="51"/>
    </row>
    <row r="22" spans="1:8" ht="15.75" customHeight="1">
      <c r="A22" s="48"/>
      <c r="B22" s="48"/>
      <c r="C22" s="48"/>
      <c r="D22" s="98" t="s">
        <v>68</v>
      </c>
      <c r="E22" s="48"/>
      <c r="F22" s="48"/>
      <c r="G22" s="48"/>
      <c r="H22" s="48"/>
    </row>
    <row r="23" spans="1:8" ht="26.25" customHeight="1">
      <c r="A23" s="177" t="s">
        <v>59</v>
      </c>
      <c r="B23" s="177" t="s">
        <v>60</v>
      </c>
      <c r="C23" s="172" t="s">
        <v>257</v>
      </c>
      <c r="D23" s="174"/>
      <c r="E23" s="172" t="s">
        <v>258</v>
      </c>
      <c r="F23" s="173"/>
      <c r="G23" s="174"/>
      <c r="H23" s="177" t="s">
        <v>61</v>
      </c>
    </row>
    <row r="24" spans="1:8" ht="12.75">
      <c r="A24" s="178"/>
      <c r="B24" s="178"/>
      <c r="C24" s="180" t="s">
        <v>6</v>
      </c>
      <c r="D24" s="180" t="s">
        <v>63</v>
      </c>
      <c r="E24" s="180" t="s">
        <v>6</v>
      </c>
      <c r="F24" s="175" t="s">
        <v>63</v>
      </c>
      <c r="G24" s="176"/>
      <c r="H24" s="178"/>
    </row>
    <row r="25" spans="1:8" ht="12.75">
      <c r="A25" s="179"/>
      <c r="B25" s="179"/>
      <c r="C25" s="181"/>
      <c r="D25" s="181"/>
      <c r="E25" s="181"/>
      <c r="F25" s="63" t="s">
        <v>64</v>
      </c>
      <c r="G25" s="63" t="s">
        <v>65</v>
      </c>
      <c r="H25" s="179"/>
    </row>
    <row r="26" spans="1:8" ht="12.75">
      <c r="A26" s="63">
        <v>1</v>
      </c>
      <c r="B26" s="51"/>
      <c r="C26" s="51"/>
      <c r="D26" s="51"/>
      <c r="E26" s="51"/>
      <c r="F26" s="51"/>
      <c r="G26" s="51"/>
      <c r="H26" s="51"/>
    </row>
    <row r="27" spans="1:8" ht="12.75">
      <c r="A27" s="63" t="s">
        <v>66</v>
      </c>
      <c r="B27" s="51"/>
      <c r="C27" s="51"/>
      <c r="D27" s="51"/>
      <c r="E27" s="51"/>
      <c r="F27" s="51"/>
      <c r="G27" s="51"/>
      <c r="H27" s="51"/>
    </row>
    <row r="28" spans="1:8" ht="12.75">
      <c r="A28" s="169" t="s">
        <v>45</v>
      </c>
      <c r="B28" s="170"/>
      <c r="C28" s="51"/>
      <c r="D28" s="51"/>
      <c r="E28" s="51"/>
      <c r="F28" s="51"/>
      <c r="G28" s="51"/>
      <c r="H28" s="51"/>
    </row>
    <row r="29" spans="1:8" ht="12.75">
      <c r="A29" s="171" t="s">
        <v>69</v>
      </c>
      <c r="B29" s="171"/>
      <c r="C29" s="51"/>
      <c r="D29" s="51"/>
      <c r="E29" s="51"/>
      <c r="F29" s="51"/>
      <c r="G29" s="51"/>
      <c r="H29" s="51"/>
    </row>
    <row r="30" spans="1:8" ht="12.75">
      <c r="A30" s="48"/>
      <c r="B30" s="48"/>
      <c r="C30" s="48"/>
      <c r="D30" s="48"/>
      <c r="E30" s="48"/>
      <c r="F30" s="48"/>
      <c r="G30" s="48"/>
      <c r="H30" s="48"/>
    </row>
    <row r="31" spans="1:8" ht="12.75">
      <c r="A31" s="48"/>
      <c r="B31" s="48"/>
      <c r="C31" s="48"/>
      <c r="D31" s="48"/>
      <c r="E31" s="48"/>
      <c r="F31" s="48"/>
      <c r="G31" s="48"/>
      <c r="H31" s="48"/>
    </row>
    <row r="32" spans="1:8" ht="12.75">
      <c r="A32" s="48"/>
      <c r="B32" s="48"/>
      <c r="C32" s="48"/>
      <c r="D32" s="48"/>
      <c r="E32" s="48"/>
      <c r="F32" s="48"/>
      <c r="G32" s="48"/>
      <c r="H32" s="48"/>
    </row>
    <row r="33" spans="1:8" ht="12.75">
      <c r="A33" s="48"/>
      <c r="B33" s="48"/>
      <c r="C33" s="48"/>
      <c r="D33" s="48"/>
      <c r="E33" s="48"/>
      <c r="F33" s="48"/>
      <c r="G33" s="48"/>
      <c r="H33" s="48"/>
    </row>
    <row r="34" spans="1:8" ht="12.75">
      <c r="A34" s="48"/>
      <c r="B34" s="48"/>
      <c r="C34" s="48"/>
      <c r="D34" s="48"/>
      <c r="E34" s="48"/>
      <c r="F34" s="48"/>
      <c r="G34" s="48"/>
      <c r="H34" s="48"/>
    </row>
  </sheetData>
  <mergeCells count="33">
    <mergeCell ref="E10:E11"/>
    <mergeCell ref="F10:G10"/>
    <mergeCell ref="D17:D18"/>
    <mergeCell ref="C17:C18"/>
    <mergeCell ref="H9:H11"/>
    <mergeCell ref="C10:C11"/>
    <mergeCell ref="A21:B21"/>
    <mergeCell ref="A14:B14"/>
    <mergeCell ref="A16:A18"/>
    <mergeCell ref="B16:B18"/>
    <mergeCell ref="C16:D16"/>
    <mergeCell ref="E16:G16"/>
    <mergeCell ref="H16:H18"/>
    <mergeCell ref="D10:D11"/>
    <mergeCell ref="F1:H4"/>
    <mergeCell ref="H23:H25"/>
    <mergeCell ref="E24:E25"/>
    <mergeCell ref="F17:G17"/>
    <mergeCell ref="E17:E18"/>
    <mergeCell ref="A5:H7"/>
    <mergeCell ref="A9:A11"/>
    <mergeCell ref="B9:B11"/>
    <mergeCell ref="C9:D9"/>
    <mergeCell ref="E9:G9"/>
    <mergeCell ref="A28:B28"/>
    <mergeCell ref="A29:B29"/>
    <mergeCell ref="E23:G23"/>
    <mergeCell ref="F24:G24"/>
    <mergeCell ref="A23:A25"/>
    <mergeCell ref="B23:B25"/>
    <mergeCell ref="C23:D23"/>
    <mergeCell ref="D24:D25"/>
    <mergeCell ref="C24:C25"/>
  </mergeCells>
  <printOptions/>
  <pageMargins left="0.75" right="0.75" top="0.89" bottom="0.77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COXO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</dc:creator>
  <cp:keywords/>
  <dc:description/>
  <cp:lastModifiedBy>Лариса</cp:lastModifiedBy>
  <cp:lastPrinted>2008-01-25T09:28:26Z</cp:lastPrinted>
  <dcterms:created xsi:type="dcterms:W3CDTF">2004-08-09T06:02:32Z</dcterms:created>
  <dcterms:modified xsi:type="dcterms:W3CDTF">2008-01-25T09:29:59Z</dcterms:modified>
  <cp:category/>
  <cp:version/>
  <cp:contentType/>
  <cp:contentStatus/>
</cp:coreProperties>
</file>