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300" windowHeight="8985" activeTab="0"/>
  </bookViews>
  <sheets>
    <sheet name="Прилож1" sheetId="1" r:id="rId1"/>
    <sheet name="Прилож11" sheetId="2" r:id="rId2"/>
    <sheet name="Прилож12" sheetId="3" r:id="rId3"/>
  </sheets>
  <definedNames>
    <definedName name="_xlnm.Print_Titles" localSheetId="0">'Прилож1'!$13:$13</definedName>
    <definedName name="_xlnm.Print_Titles" localSheetId="1">'Прилож11'!$14:$15</definedName>
    <definedName name="_xlnm.Print_Titles" localSheetId="2">'Прилож12'!$11:$11</definedName>
    <definedName name="_xlnm.Print_Area" localSheetId="0">'Прилож1'!$A$1:$D$193</definedName>
    <definedName name="_xlnm.Print_Area" localSheetId="1">'Прилож11'!$A$1:$G$323</definedName>
    <definedName name="_xlnm.Print_Area" localSheetId="2">'Прилож12'!$A$1:$F$152</definedName>
  </definedNames>
  <calcPr fullCalcOnLoad="1"/>
</workbook>
</file>

<file path=xl/sharedStrings.xml><?xml version="1.0" encoding="utf-8"?>
<sst xmlns="http://schemas.openxmlformats.org/spreadsheetml/2006/main" count="2295" uniqueCount="711">
  <si>
    <t>чистый бюджет</t>
  </si>
  <si>
    <t xml:space="preserve">Другие виды транспорта </t>
  </si>
  <si>
    <t>317 00 00</t>
  </si>
  <si>
    <t>Отдельные мероприятия по другим видам транспорта</t>
  </si>
  <si>
    <t>Информационные технологии и связь</t>
  </si>
  <si>
    <t>330 00 00</t>
  </si>
  <si>
    <t>Отдельные мероприятия связи и информатики</t>
  </si>
  <si>
    <t>337 00 00</t>
  </si>
  <si>
    <t>214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</si>
  <si>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</si>
  <si>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</si>
  <si>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</si>
  <si>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</si>
  <si>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</si>
  <si>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</si>
  <si>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11</t>
  </si>
  <si>
    <t>213</t>
  </si>
  <si>
    <t>05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</si>
  <si>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</si>
  <si>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</si>
  <si>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реконструкции, приобретению жилых домов</t>
  </si>
  <si>
    <t xml:space="preserve">Поддержка коммунального хозяйства </t>
  </si>
  <si>
    <t>351 00 00</t>
  </si>
  <si>
    <t>411</t>
  </si>
  <si>
    <t>Мероприятия по благоустройству городских и сельских поселений</t>
  </si>
  <si>
    <t>412</t>
  </si>
  <si>
    <t>ФЦП" Жилище" на 2002-2010 годы</t>
  </si>
  <si>
    <t>100 04 04</t>
  </si>
  <si>
    <t>Подпрограмма "Переселение граждан РФ из ветхого и аварийного жилищного фонда"</t>
  </si>
  <si>
    <t>197</t>
  </si>
  <si>
    <t>Фонд софинансирования социальных расходов</t>
  </si>
  <si>
    <t>515 00 00</t>
  </si>
  <si>
    <t>06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</si>
  <si>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</si>
  <si>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</si>
  <si>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 xml:space="preserve">337 00 00 </t>
  </si>
  <si>
    <t>Реализация государственных функций в области охраны окружающей среды</t>
  </si>
  <si>
    <t>412 00 00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</si>
  <si>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</si>
  <si>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</si>
  <si>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</si>
  <si>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</si>
  <si>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</si>
  <si>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</si>
  <si>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</si>
  <si>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</si>
  <si>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Учреждения по внешкольной работе с детьми                                 ( в т.ч. музыкальные школы)</t>
  </si>
  <si>
    <t>Детские дома</t>
  </si>
  <si>
    <t>424 00 00</t>
  </si>
  <si>
    <t>Специальные (коррекционные) учреждения</t>
  </si>
  <si>
    <t>433 00 00</t>
  </si>
  <si>
    <t>429 00 00</t>
  </si>
  <si>
    <t>Переподготовка и повышение квалификации кадров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</si>
  <si>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</si>
  <si>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</si>
  <si>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</si>
  <si>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</si>
  <si>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</si>
  <si>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</si>
  <si>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</si>
  <si>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</si>
  <si>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</si>
  <si>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</si>
  <si>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</si>
  <si>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</si>
  <si>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</si>
  <si>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Государственная поддержка в сфере образования</t>
  </si>
  <si>
    <t>285</t>
  </si>
  <si>
    <t>Культура, кинематография, средства массовой информации</t>
  </si>
  <si>
    <t xml:space="preserve">Культура </t>
  </si>
  <si>
    <t>000 2 02 00000 00 0000 000</t>
  </si>
  <si>
    <t>Безвозмездные поступления от других бюджетов бюджетной системы Российской Федерации</t>
  </si>
  <si>
    <t>Утверждено на 2006 год</t>
  </si>
  <si>
    <t>Бюджет города Калининграда на 2006 год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</si>
  <si>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</si>
  <si>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</si>
  <si>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</si>
  <si>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</si>
  <si>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Мероприятия в сфере культуры, кинемотографии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</si>
  <si>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</si>
  <si>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</si>
  <si>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453</t>
  </si>
  <si>
    <t>Централизованные бухгалтерии</t>
  </si>
  <si>
    <t>Мероприятия в сфере культуры, кинематографии и средств массовой информации</t>
  </si>
  <si>
    <t>Телевидение и радиовещание</t>
  </si>
  <si>
    <t xml:space="preserve">000 00 00 </t>
  </si>
  <si>
    <t>453 00 00</t>
  </si>
  <si>
    <t>Мероприятия в сфере культуры, средств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</si>
  <si>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</si>
  <si>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</si>
  <si>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 xml:space="preserve">450 00 00 </t>
  </si>
  <si>
    <t>Здравоохранение</t>
  </si>
  <si>
    <t>Централизованный бухгалтерии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</si>
  <si>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</si>
  <si>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</si>
  <si>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</si>
  <si>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</si>
  <si>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</si>
  <si>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</si>
  <si>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</si>
  <si>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</si>
  <si>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</si>
  <si>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</si>
  <si>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</si>
  <si>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</si>
  <si>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Реализация государственных функций в области здравоохранения</t>
  </si>
  <si>
    <t>485 00 00</t>
  </si>
  <si>
    <t xml:space="preserve">Мероприятия в области здравоохранения, спорта физической культуры, туризма </t>
  </si>
  <si>
    <t>455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</si>
  <si>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</si>
  <si>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</si>
  <si>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</si>
  <si>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</si>
  <si>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</si>
  <si>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</si>
  <si>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</si>
  <si>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</si>
  <si>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</si>
  <si>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</si>
  <si>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</si>
  <si>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</si>
  <si>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</si>
  <si>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</si>
  <si>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</si>
  <si>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 xml:space="preserve">Предоставление льгот многодетным семьям за счет средств бюджетов субъектов Российской Федерации </t>
  </si>
  <si>
    <t>483</t>
  </si>
  <si>
    <t>482</t>
  </si>
  <si>
    <t>Фонд компенсаций</t>
  </si>
  <si>
    <t>519 00 00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</si>
  <si>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</si>
  <si>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</si>
  <si>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</si>
  <si>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 xml:space="preserve">511 00 00 </t>
  </si>
  <si>
    <t>Другие пособия и компенсации</t>
  </si>
  <si>
    <t>755</t>
  </si>
  <si>
    <t>Меры социальной поддержки граждан</t>
  </si>
  <si>
    <t>505 00 00</t>
  </si>
  <si>
    <t>Реализация государственных функций в области социальной политики</t>
  </si>
  <si>
    <t>514 00 00</t>
  </si>
  <si>
    <t>всего</t>
  </si>
  <si>
    <t>Мэрия</t>
  </si>
  <si>
    <t>Городская избирательная комиссия</t>
  </si>
  <si>
    <t>Городской Совет депутатов</t>
  </si>
  <si>
    <t>Комитет по финансам и контролю</t>
  </si>
  <si>
    <t>Мед.вытрезвитель №1</t>
  </si>
  <si>
    <t>Мед.вытрезвитель №2</t>
  </si>
  <si>
    <t>Спец.приемник УВД</t>
  </si>
  <si>
    <t>ГОБ ДПС ГИБДД</t>
  </si>
  <si>
    <t>Отряд ГПС МЧС Калининградской области</t>
  </si>
  <si>
    <t>Комитет жилищно-коммунального хозяйства</t>
  </si>
  <si>
    <t>Комитет строительства и транспорта</t>
  </si>
  <si>
    <t>МУ "Управление по делам ГО и ЧС г.Калининграда"</t>
  </si>
  <si>
    <t>Управление образования</t>
  </si>
  <si>
    <t>Управление здравоохранения</t>
  </si>
  <si>
    <t>Отдел физкультуры и спорта</t>
  </si>
  <si>
    <t>Комитет муниципального имущества</t>
  </si>
  <si>
    <t>Управление внутренних дел Калининградской области</t>
  </si>
  <si>
    <t>Экологический центр "Екат-Калининград"</t>
  </si>
  <si>
    <t>МУ"Эксплуатация здания мэрии"</t>
  </si>
  <si>
    <t>МУ "Центр развития города "Калининград-информ"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</si>
  <si>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</si>
  <si>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</si>
  <si>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</si>
  <si>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</si>
  <si>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</si>
  <si>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10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</si>
  <si>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</si>
  <si>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</si>
  <si>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</si>
  <si>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</si>
  <si>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</si>
  <si>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</si>
  <si>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</si>
  <si>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</si>
  <si>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</si>
  <si>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</si>
  <si>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</si>
  <si>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</si>
  <si>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</si>
  <si>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</si>
  <si>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</si>
  <si>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</si>
  <si>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</si>
  <si>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</si>
  <si>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</si>
  <si>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</si>
  <si>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</si>
  <si>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</si>
  <si>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</si>
  <si>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</si>
  <si>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</si>
  <si>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</si>
  <si>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</si>
  <si>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</si>
  <si>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</si>
  <si>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</si>
  <si>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</si>
  <si>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</si>
  <si>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</si>
  <si>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</si>
  <si>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</si>
  <si>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</si>
  <si>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</si>
  <si>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</si>
  <si>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</si>
  <si>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</si>
  <si>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</si>
  <si>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</si>
  <si>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</si>
  <si>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</si>
  <si>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</si>
  <si>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</si>
  <si>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</si>
  <si>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</si>
  <si>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</si>
  <si>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</si>
  <si>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</si>
  <si>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</si>
  <si>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</si>
  <si>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</si>
  <si>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</si>
  <si>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</si>
  <si>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</si>
  <si>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</si>
  <si>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</si>
  <si>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</si>
  <si>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</si>
  <si>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</si>
  <si>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</si>
  <si>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</si>
  <si>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</si>
  <si>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</si>
  <si>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</si>
  <si>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</si>
  <si>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</si>
  <si>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</si>
  <si>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</si>
  <si>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</si>
  <si>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</si>
  <si>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</si>
  <si>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</si>
  <si>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</si>
  <si>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</si>
  <si>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</si>
  <si>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</si>
  <si>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</si>
  <si>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</si>
  <si>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</si>
  <si>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</si>
  <si>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</si>
  <si>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</si>
  <si>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</si>
  <si>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</si>
  <si>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</si>
  <si>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</si>
  <si>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</si>
  <si>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</si>
  <si>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</si>
  <si>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</si>
  <si>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</si>
  <si>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</si>
  <si>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</si>
  <si>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</si>
  <si>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</si>
  <si>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</si>
  <si>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</si>
  <si>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</si>
  <si>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</si>
  <si>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</si>
  <si>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</si>
  <si>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</si>
  <si>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</si>
  <si>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</si>
  <si>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</si>
  <si>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</si>
  <si>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</si>
  <si>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</si>
  <si>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</si>
  <si>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</si>
  <si>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</si>
  <si>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</si>
  <si>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</si>
  <si>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</si>
  <si>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</si>
  <si>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</si>
  <si>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Субвенции на оплату жилищно-коммунальных услуг отдельным категориям граждан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</si>
  <si>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</si>
  <si>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</si>
  <si>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</si>
  <si>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</si>
  <si>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</si>
  <si>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</si>
  <si>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</si>
  <si>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</si>
  <si>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</si>
  <si>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</si>
  <si>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</si>
  <si>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</si>
  <si>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</si>
  <si>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</si>
  <si>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</si>
  <si>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</si>
  <si>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</si>
  <si>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</si>
  <si>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</si>
  <si>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</si>
  <si>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</si>
  <si>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</si>
  <si>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</si>
  <si>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</si>
  <si>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</si>
  <si>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</si>
  <si>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</si>
  <si>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</si>
  <si>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</si>
  <si>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</si>
  <si>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</si>
  <si>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</si>
  <si>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</si>
  <si>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</si>
  <si>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</si>
  <si>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</si>
  <si>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</si>
  <si>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</si>
  <si>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</si>
  <si>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</si>
  <si>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</si>
  <si>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000 02 01 00 00 00 0000 800</t>
  </si>
  <si>
    <t>000 02 01 00 00 00 0000 700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</si>
  <si>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</si>
  <si>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</si>
  <si>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</si>
  <si>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</si>
  <si>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</si>
  <si>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</si>
  <si>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</si>
  <si>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</si>
  <si>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</si>
  <si>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</si>
  <si>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</si>
  <si>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</si>
  <si>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</si>
  <si>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</si>
  <si>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</si>
  <si>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</si>
  <si>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</si>
  <si>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</si>
  <si>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</si>
  <si>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</si>
  <si>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</si>
  <si>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</si>
  <si>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</si>
  <si>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</si>
  <si>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ЖКХ</t>
  </si>
  <si>
    <t xml:space="preserve">в разрезе функциональной классификации </t>
  </si>
  <si>
    <t>Наименование показателя</t>
  </si>
  <si>
    <t>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</si>
  <si>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</si>
  <si>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</si>
  <si>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</si>
  <si>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</si>
  <si>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</si>
  <si>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</si>
  <si>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</si>
  <si>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</si>
  <si>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</si>
  <si>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</si>
  <si>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</si>
  <si>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</si>
  <si>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</si>
  <si>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</si>
  <si>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</si>
  <si>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001 00 00</t>
  </si>
  <si>
    <t>Высшее должностное лицо органа местного самоуправления</t>
  </si>
  <si>
    <t>02</t>
  </si>
  <si>
    <t xml:space="preserve">001 00 00 </t>
  </si>
  <si>
    <t>010</t>
  </si>
  <si>
    <t>Центральный аппарат</t>
  </si>
  <si>
    <t>005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</si>
  <si>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</si>
  <si>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</si>
  <si>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</si>
  <si>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</si>
  <si>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</si>
  <si>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</si>
  <si>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 xml:space="preserve">Функционирование высших органов исполнительной власти субъектов Российской Федерации, местных администраций </t>
  </si>
  <si>
    <t>04</t>
  </si>
  <si>
    <t> 000 00 00</t>
  </si>
  <si>
    <t>07</t>
  </si>
  <si>
    <t>000 00 00</t>
  </si>
  <si>
    <t>Члены избирательной комиссии местного самоуправления</t>
  </si>
  <si>
    <t>092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</si>
  <si>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</si>
  <si>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</si>
  <si>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</si>
  <si>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</si>
  <si>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</si>
  <si>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</si>
  <si>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>Обеспечение деятельности подведомственных учреждений</t>
  </si>
  <si>
    <t>327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</si>
  <si>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</si>
  <si>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</si>
  <si>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</si>
  <si>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Учреждения по обеспечению хозяйственного обслуживания</t>
  </si>
  <si>
    <t>093 00 00</t>
  </si>
  <si>
    <t>Национальная оборона</t>
  </si>
  <si>
    <t>2090000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</si>
  <si>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</si>
  <si>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</si>
  <si>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</si>
  <si>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08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</si>
  <si>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</si>
  <si>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</si>
  <si>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</si>
  <si>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</si>
  <si>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</si>
  <si>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</si>
  <si>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</si>
  <si>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</si>
  <si>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</si>
  <si>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</si>
  <si>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</si>
  <si>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</si>
  <si>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</si>
  <si>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Субсидии</t>
  </si>
  <si>
    <t>Региональные целевые программы</t>
  </si>
  <si>
    <t>522 00 00</t>
  </si>
  <si>
    <t>Строительство объектов для нужд отрасли</t>
  </si>
  <si>
    <t>Непрограммные инвестиции в основные фонды</t>
  </si>
  <si>
    <t xml:space="preserve">102 00 00 </t>
  </si>
  <si>
    <t>Строительство объектов общегражданского назначения</t>
  </si>
  <si>
    <t>102 00 00</t>
  </si>
  <si>
    <t>Национальная  экономика</t>
  </si>
  <si>
    <t>517 00 00</t>
  </si>
  <si>
    <t xml:space="preserve">Транспорт                                                            </t>
  </si>
  <si>
    <t>Аренда</t>
  </si>
  <si>
    <t>Платные</t>
  </si>
  <si>
    <t>Областные средства</t>
  </si>
  <si>
    <t>Инвестиционная программа</t>
  </si>
  <si>
    <t>Аля</t>
  </si>
  <si>
    <t>Лена</t>
  </si>
  <si>
    <t>Наташа</t>
  </si>
  <si>
    <t>Ира</t>
  </si>
  <si>
    <t>Света</t>
  </si>
  <si>
    <t>Нина</t>
  </si>
  <si>
    <t>Структура расходов городского бюджета на 2006 год</t>
  </si>
  <si>
    <t>ЦБФ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</si>
  <si>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</si>
  <si>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</si>
  <si>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</si>
  <si>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гражданам субсидий на оплату жилья и коммунальных услуг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</si>
  <si>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</si>
  <si>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</si>
  <si>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руковдства и управленияв сфере установленных функций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</si>
  <si>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</si>
  <si>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</si>
  <si>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</si>
  <si>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</si>
  <si>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</si>
  <si>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</si>
  <si>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>Субвенции на осуществление государственных полномочий по подготовке и проведению Всероссийской сельскохозяйственной переписи за счет Федерального фонда компенсаций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</si>
  <si>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</si>
  <si>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>Субсидии на текущее содержание детских домов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</si>
  <si>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</si>
  <si>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Субсидии на  обеспечение мер по повышению заработной платы работникам бюджетной сферы</t>
  </si>
  <si>
    <t>239</t>
  </si>
  <si>
    <t>мер поддержки сельсохозяйственного производства, в том числе</t>
  </si>
  <si>
    <t>на обеспечение субсидирования животноводства</t>
  </si>
  <si>
    <t>на обеспечение субсидирования растениеводства</t>
  </si>
  <si>
    <t>на обеспечение субсидирования процентой ставки по кредитам</t>
  </si>
  <si>
    <t>Платные р.пл.</t>
  </si>
  <si>
    <t>Платные р.пл</t>
  </si>
  <si>
    <t>Оля</t>
  </si>
  <si>
    <t>Сельское хозяйство и рыболовство</t>
  </si>
  <si>
    <t>Животноводство</t>
  </si>
  <si>
    <t>260 00 00</t>
  </si>
  <si>
    <t>Сельскохозяйственное производство</t>
  </si>
  <si>
    <t>335</t>
  </si>
  <si>
    <t>Субсидирование процентных ставок</t>
  </si>
  <si>
    <t>340</t>
  </si>
  <si>
    <t>Мероприятия в области сельскохозяйственного производства</t>
  </si>
  <si>
    <t>342</t>
  </si>
  <si>
    <t>Отдел поддержки сельскохозяйственного производства</t>
  </si>
  <si>
    <t>налог на имущество</t>
  </si>
  <si>
    <t>216</t>
  </si>
  <si>
    <t>097</t>
  </si>
  <si>
    <t>Проведение выборов в законодательные (представительные) органы власти местного самоуправления</t>
  </si>
  <si>
    <t>045</t>
  </si>
  <si>
    <t>018</t>
  </si>
  <si>
    <t>Бюджет города Калининграда на 2006 год по главным распорядителям, распорядителям и получателям бюджетных средств</t>
  </si>
  <si>
    <t>дополнительно</t>
  </si>
  <si>
    <t>Дополнительно</t>
  </si>
  <si>
    <t>Доплнительно</t>
  </si>
  <si>
    <t>Ведомственная  кдассификация</t>
  </si>
  <si>
    <t>МУ "Калининградский городской архив"</t>
  </si>
  <si>
    <t>Комитет архитектуры и градостроительства</t>
  </si>
  <si>
    <t>Изменения ко 2 чтению</t>
  </si>
  <si>
    <t>Изменения ко  2чтению</t>
  </si>
  <si>
    <t>Изменения ко 2 чтению (ЖКХ)</t>
  </si>
  <si>
    <t>Изменения ко  2чтению (ЖКХ)</t>
  </si>
  <si>
    <t>Изменения ко 2 чтению (зарплате)</t>
  </si>
  <si>
    <t>Изменения ко  2чтению (зарплата)</t>
  </si>
  <si>
    <t xml:space="preserve">Отдел милиции по борьбе с правонарушениями в сфере потребительского рынка и исполнению административного законодательства </t>
  </si>
  <si>
    <t>Платные род. Пл.</t>
  </si>
  <si>
    <t>Платные Лена пл и благотвор</t>
  </si>
  <si>
    <t>0602</t>
  </si>
  <si>
    <t>Природоохранные учреждения</t>
  </si>
  <si>
    <t>411 00 00</t>
  </si>
  <si>
    <t>333</t>
  </si>
  <si>
    <t>Компенсация части затрат на приобретение средств химизации</t>
  </si>
  <si>
    <t>Изменения ко  3 чтению (Груничева)</t>
  </si>
  <si>
    <t>Изменения ко  3 чтению (Иванов)</t>
  </si>
  <si>
    <t>Изменения ко  3 чтению (Шатрова)</t>
  </si>
  <si>
    <t>Изменения ко  3 чтению (Панкратова)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</si>
  <si>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</si>
  <si>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</si>
  <si>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</si>
  <si>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</si>
  <si>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</si>
  <si>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</si>
  <si>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</si>
  <si>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 2чтению (в т.ч.школы-)</t>
  </si>
  <si>
    <t>028</t>
  </si>
  <si>
    <t>064</t>
  </si>
  <si>
    <t>006</t>
  </si>
  <si>
    <t>007</t>
  </si>
  <si>
    <t>038</t>
  </si>
  <si>
    <t>039</t>
  </si>
  <si>
    <t>177</t>
  </si>
  <si>
    <t>188</t>
  </si>
  <si>
    <t>МУ "Центр информационно-коммуникационных технологий"</t>
  </si>
  <si>
    <t>020 00 00</t>
  </si>
  <si>
    <t>600</t>
  </si>
  <si>
    <t>200</t>
  </si>
  <si>
    <t>300</t>
  </si>
  <si>
    <t>400</t>
  </si>
  <si>
    <t>500</t>
  </si>
  <si>
    <t>710</t>
  </si>
  <si>
    <t>743</t>
  </si>
  <si>
    <t>744</t>
  </si>
  <si>
    <t>741</t>
  </si>
  <si>
    <t>747</t>
  </si>
  <si>
    <t>711</t>
  </si>
  <si>
    <t>800</t>
  </si>
  <si>
    <t>900</t>
  </si>
  <si>
    <t>260</t>
  </si>
  <si>
    <t>360</t>
  </si>
  <si>
    <t>460</t>
  </si>
  <si>
    <t>752</t>
  </si>
  <si>
    <t>751</t>
  </si>
  <si>
    <t>754</t>
  </si>
  <si>
    <t>753</t>
  </si>
  <si>
    <t>724</t>
  </si>
  <si>
    <t>940</t>
  </si>
  <si>
    <t>Изменения</t>
  </si>
  <si>
    <t>Субсидии на вознаграждение за классное руководство в общеобразовательных учреждениях за счет средств федерального бюджета</t>
  </si>
  <si>
    <t>000 2 02 03040 04 0000 151</t>
  </si>
  <si>
    <t>Взаимные расчеты</t>
  </si>
  <si>
    <t>Налог на имущество</t>
  </si>
  <si>
    <t>182 1 05 02000 02 0000 110</t>
  </si>
  <si>
    <t>182 1 06 01020 04 0000 110</t>
  </si>
  <si>
    <t xml:space="preserve"> Налог на имущество физических лиц, зачисляемый в бюджеты городских округов</t>
  </si>
  <si>
    <t xml:space="preserve"> Земельный налог, зачисляемый в бюджеты городских округов</t>
  </si>
  <si>
    <t>028 1 11 05011 01 0000 120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</si>
  <si>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</si>
  <si>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</si>
  <si>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</si>
  <si>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</si>
  <si>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</si>
  <si>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</si>
  <si>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</si>
  <si>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собственности городских округов</t>
  </si>
  <si>
    <t>028 1 11 08044 04 0000 120</t>
  </si>
  <si>
    <t>064 1 11 08044 04 0000 120</t>
  </si>
  <si>
    <t>000 1 11 05030 00 0000 120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</si>
  <si>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и в хозяйственном ведении гос.унитарных предприятий и муниципальных унитарных предприятий</t>
  </si>
  <si>
    <t xml:space="preserve">Управление культуры мэрии </t>
  </si>
  <si>
    <t>Управление социальной политики</t>
  </si>
  <si>
    <t>Управление по делам молодежи</t>
  </si>
  <si>
    <t xml:space="preserve">                                                                                                                    Приложение  № 1</t>
  </si>
  <si>
    <t xml:space="preserve">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</si>
  <si>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</si>
  <si>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</si>
  <si>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 депутатов Калининграда</t>
  </si>
  <si>
    <t xml:space="preserve">                                                   Приложение  № 16</t>
  </si>
  <si>
    <t xml:space="preserve">                                                   к решению городского Совета</t>
  </si>
  <si>
    <t xml:space="preserve">                                                    депутатов Калининграда</t>
  </si>
  <si>
    <t xml:space="preserve">                                                    № 458 от 26 декабря 2005 г. </t>
  </si>
  <si>
    <t xml:space="preserve">                                                                                                                    № 458 от 26 декабря 2005 г. </t>
  </si>
  <si>
    <t>инвестиционная</t>
  </si>
  <si>
    <t>Субвенция на выполнение федеральных полномочий по государственной регистрации актов гражданского состояния</t>
  </si>
  <si>
    <t>000 02 01 02 00 04 0000 710</t>
  </si>
  <si>
    <t>000 02 01 02 00 04 0000 810</t>
  </si>
  <si>
    <t>000 06 01 00 00 04 0000 430</t>
  </si>
  <si>
    <t>000 05 00 00 00 04 0000 630</t>
  </si>
  <si>
    <t>000 08 02 01 00 04 0000 510</t>
  </si>
  <si>
    <t>000 08 02 01 00 04 0000 610</t>
  </si>
  <si>
    <t>аренда</t>
  </si>
  <si>
    <t>Уточнения</t>
  </si>
  <si>
    <t>Сверка</t>
  </si>
  <si>
    <t>Отклонения</t>
  </si>
  <si>
    <t>Утверждено</t>
  </si>
  <si>
    <t>По АЦК</t>
  </si>
  <si>
    <t>ЦБФ уточнение2</t>
  </si>
  <si>
    <t>Областная государственная Программа "Информатизация  органов государственной власти Калининградской области (2003-2006 годы)"</t>
  </si>
  <si>
    <t xml:space="preserve">            к решению городского Совета</t>
  </si>
  <si>
    <t xml:space="preserve">            депутатов Калининграда</t>
  </si>
  <si>
    <t xml:space="preserve">            Приложение  № 17</t>
  </si>
  <si>
    <t xml:space="preserve">            № 458 от 26 декабря 2005 г. 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</si>
  <si>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</si>
  <si>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</si>
  <si>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</si>
  <si>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</si>
  <si>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</si>
  <si>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</si>
  <si>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</si>
  <si>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</si>
  <si>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</si>
  <si>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</si>
  <si>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</si>
  <si>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</si>
  <si>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</si>
  <si>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</si>
  <si>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</si>
  <si>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</si>
  <si>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</si>
  <si>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</si>
  <si>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</si>
  <si>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</si>
  <si>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 xml:space="preserve"> 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</si>
  <si>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</si>
  <si>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</si>
  <si>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</si>
  <si>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</si>
  <si>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Приказы</t>
  </si>
  <si>
    <t>Изменения классификации</t>
  </si>
  <si>
    <t>0304</t>
  </si>
  <si>
    <t>Органы юстиции</t>
  </si>
  <si>
    <t>608</t>
  </si>
  <si>
    <t>Государственная регистрация актов гражданского состояния</t>
  </si>
  <si>
    <t xml:space="preserve">452 00 00 </t>
  </si>
  <si>
    <t xml:space="preserve">795 00 00 </t>
  </si>
  <si>
    <t>Целевые программы муниципальных образований</t>
  </si>
  <si>
    <t>795 00 00</t>
  </si>
  <si>
    <t>623</t>
  </si>
  <si>
    <t>Ежемесячное денежное вознаграждение за классное руководство</t>
  </si>
  <si>
    <t xml:space="preserve">525 00 00 </t>
  </si>
  <si>
    <t>525 00 00</t>
  </si>
  <si>
    <t xml:space="preserve">Учреждения, обеспечивающие предоставление услуг по оздоровлению детей </t>
  </si>
  <si>
    <t>617</t>
  </si>
  <si>
    <t>Подготовка и проведение сельскохозяйственной переписи</t>
  </si>
  <si>
    <t>520 00 00</t>
  </si>
  <si>
    <t>624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</si>
  <si>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</si>
  <si>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медицинских сестрам "Скорой медицинской помощи"</t>
  </si>
  <si>
    <t>Субвенция на обеспечение отдельных государственных полномочий в сфере социальной поддержки  населения в части выплаты регионального пособия в натуральной форме</t>
  </si>
  <si>
    <t>Субвенция на предоставление мер социальной поддержки многодетных семей в части бесплатного обеспечения комплектом детской одежды для посещения школьных занятий</t>
  </si>
  <si>
    <t>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</si>
  <si>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развитие спорта  в области высших достижений</t>
  </si>
  <si>
    <t>Субсидия на реконструкцию Советского проспекта</t>
  </si>
  <si>
    <t>Субсидия не мероприятия по организации оздоровительной кампании детей и подростков</t>
  </si>
  <si>
    <t>000 2 02 05000 00 0000 151</t>
  </si>
  <si>
    <t>000 2 02 09000 00 0000 151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</si>
  <si>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</si>
  <si>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</si>
  <si>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</si>
  <si>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</si>
  <si>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611</t>
  </si>
  <si>
    <t>доходы (ФСС)</t>
  </si>
  <si>
    <t>000 2 03 04000 04 0000 180</t>
  </si>
  <si>
    <t>000 2 07 04000 04 0000 180</t>
  </si>
  <si>
    <t>Безвозмездные поступления от государственных организаций в бюджеты городских округов</t>
  </si>
  <si>
    <t>Прочие безвозмездные поступления в бюджеты городских округов</t>
  </si>
  <si>
    <t>аренда, платные, ЦБФ</t>
  </si>
  <si>
    <t>Предоставление гражданам субсидий на оплату жилого помещения и коммунальных услуг</t>
  </si>
  <si>
    <t>571</t>
  </si>
  <si>
    <t>Мероприятия по реформированию жилищно-коммунального хозяйства</t>
  </si>
  <si>
    <t>572</t>
  </si>
  <si>
    <t>563</t>
  </si>
  <si>
    <t>Обеспечение мер социальной поодержки ветеранов труда</t>
  </si>
  <si>
    <t>Перераспределение</t>
  </si>
  <si>
    <t>платные</t>
  </si>
  <si>
    <t>Средства бюджетов на реализацию федеральной адресной инвестиционной программы (на стр-во мостового перехода через р.Старая и Новая Преголя)</t>
  </si>
  <si>
    <t>Земльный налог (по обязательствам, возникшим до 01.01.2006г.)</t>
  </si>
  <si>
    <t>182 1 09 04050 03 0000 110</t>
  </si>
  <si>
    <t>Элитное семеноводство</t>
  </si>
  <si>
    <t xml:space="preserve">260  00 00  </t>
  </si>
  <si>
    <t>336</t>
  </si>
  <si>
    <t>Внедрение инновационных образовательных программ в муниципальных общеобразовательных программ</t>
  </si>
  <si>
    <t>621</t>
  </si>
  <si>
    <t>Субсидии на реализацию областной инвестиционной программы</t>
  </si>
  <si>
    <t>Субсидии на внедрение инновационных образовательных программ в государственных и муниципальных общеобразовательных школах за счет средств областного бюджета</t>
  </si>
  <si>
    <t>Субсидии на внедрение инновационных образовательных программ в государственных и муниципальных общеобразовательных школах за счет средств федерального бюджета</t>
  </si>
  <si>
    <t>Субсидии на реализацию национальных проектов</t>
  </si>
  <si>
    <t>Субсидии из федерального бюджета на уплату процентов по кредитам</t>
  </si>
  <si>
    <t>на оригинальное и элитное семеневодство</t>
  </si>
  <si>
    <t>1100</t>
  </si>
  <si>
    <t>1101</t>
  </si>
  <si>
    <t>Межбюджетные трансферты</t>
  </si>
  <si>
    <t>Финансовая помощь бюджетам других уровней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</si>
  <si>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</si>
  <si>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355</t>
  </si>
  <si>
    <t>Финансовая помощь бюджета других уровней</t>
  </si>
  <si>
    <t>ДОХОДЫ (реш.324)</t>
  </si>
  <si>
    <t xml:space="preserve">522 00 00 </t>
  </si>
  <si>
    <t xml:space="preserve">                                                   Приложение  № 11</t>
  </si>
  <si>
    <t xml:space="preserve">            Приложение  № 12</t>
  </si>
  <si>
    <t>Под-раздел</t>
  </si>
  <si>
    <t xml:space="preserve">                                                    №  341       от  18 октября  2006 г. </t>
  </si>
  <si>
    <t xml:space="preserve">            №  341 от 18 октября  2006 г. </t>
  </si>
  <si>
    <t xml:space="preserve">                                                                                                                    № 341 от  18 октября 2006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</si>
</sst>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4" fontId="6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0" fontId="1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49" fontId="21" fillId="0" borderId="5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3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1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/>
    </xf>
    <xf numFmtId="0" fontId="24" fillId="0" borderId="0" xfId="15" applyFont="1" applyAlignment="1">
      <alignment/>
    </xf>
    <xf numFmtId="49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2" xfId="0" applyBorder="1" applyAlignment="1">
      <alignment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" xfId="0" applyNumberFormat="1" applyFont="1" applyBorder="1" applyAlignment="1" applyProtection="1">
      <alignment horizontal="left" vertical="center" wrapText="1" indent="2"/>
      <protection locked="0"/>
    </xf>
    <xf numFmtId="4" fontId="27" fillId="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2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4" fontId="27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15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6" fillId="0" borderId="5" xfId="0" applyNumberFormat="1" applyFont="1" applyFill="1" applyBorder="1" applyAlignment="1">
      <alignment horizontal="right" indent="1"/>
    </xf>
    <xf numFmtId="168" fontId="5" fillId="0" borderId="5" xfId="0" applyNumberFormat="1" applyFont="1" applyFill="1" applyBorder="1" applyAlignment="1">
      <alignment horizontal="right" inden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8" fontId="5" fillId="0" borderId="5" xfId="0" applyNumberFormat="1" applyFont="1" applyBorder="1" applyAlignment="1">
      <alignment horizontal="right" wrapText="1"/>
    </xf>
    <xf numFmtId="168" fontId="6" fillId="0" borderId="7" xfId="0" applyNumberFormat="1" applyFont="1" applyBorder="1" applyAlignment="1">
      <alignment/>
    </xf>
    <xf numFmtId="0" fontId="8" fillId="0" borderId="0" xfId="0" applyFont="1" applyAlignment="1">
      <alignment horizontal="left" vertical="justify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/>
    </xf>
    <xf numFmtId="168" fontId="5" fillId="0" borderId="0" xfId="0" applyNumberFormat="1" applyFont="1" applyAlignment="1">
      <alignment/>
    </xf>
    <xf numFmtId="168" fontId="6" fillId="0" borderId="1" xfId="0" applyNumberFormat="1" applyFont="1" applyFill="1" applyBorder="1" applyAlignment="1">
      <alignment horizontal="right" indent="1"/>
    </xf>
    <xf numFmtId="49" fontId="14" fillId="0" borderId="7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right" indent="1"/>
    </xf>
    <xf numFmtId="168" fontId="18" fillId="0" borderId="0" xfId="0" applyNumberFormat="1" applyFont="1" applyAlignment="1">
      <alignment horizontal="left"/>
    </xf>
    <xf numFmtId="168" fontId="18" fillId="0" borderId="0" xfId="0" applyNumberFormat="1" applyFont="1" applyAlignment="1">
      <alignment/>
    </xf>
    <xf numFmtId="168" fontId="1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>
      <alignment/>
    </xf>
    <xf numFmtId="168" fontId="15" fillId="0" borderId="2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168" fontId="15" fillId="0" borderId="1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/>
    </xf>
    <xf numFmtId="168" fontId="8" fillId="0" borderId="5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 wrapText="1" indent="1"/>
    </xf>
    <xf numFmtId="168" fontId="7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68" fontId="13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5" fillId="0" borderId="18" xfId="0" applyNumberFormat="1" applyFont="1" applyBorder="1" applyAlignment="1">
      <alignment/>
    </xf>
    <xf numFmtId="168" fontId="8" fillId="0" borderId="1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 wrapText="1" inden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right" wrapText="1"/>
    </xf>
    <xf numFmtId="168" fontId="5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7" xfId="0" applyNumberFormat="1" applyFont="1" applyFill="1" applyBorder="1" applyAlignment="1">
      <alignment/>
    </xf>
    <xf numFmtId="168" fontId="6" fillId="0" borderId="7" xfId="0" applyNumberFormat="1" applyFont="1" applyFill="1" applyBorder="1" applyAlignment="1">
      <alignment/>
    </xf>
    <xf numFmtId="168" fontId="8" fillId="0" borderId="7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right" indent="1"/>
    </xf>
    <xf numFmtId="168" fontId="5" fillId="0" borderId="7" xfId="0" applyNumberFormat="1" applyFont="1" applyFill="1" applyBorder="1" applyAlignment="1">
      <alignment horizontal="right" indent="1"/>
    </xf>
    <xf numFmtId="168" fontId="7" fillId="0" borderId="7" xfId="0" applyNumberFormat="1" applyFont="1" applyFill="1" applyBorder="1" applyAlignment="1">
      <alignment horizontal="center" vertical="center" wrapText="1"/>
    </xf>
    <xf numFmtId="168" fontId="7" fillId="0" borderId="17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right" wrapText="1"/>
    </xf>
    <xf numFmtId="168" fontId="5" fillId="0" borderId="17" xfId="0" applyNumberFormat="1" applyFont="1" applyBorder="1" applyAlignment="1">
      <alignment horizontal="right" wrapText="1"/>
    </xf>
    <xf numFmtId="168" fontId="7" fillId="0" borderId="21" xfId="0" applyNumberFormat="1" applyFont="1" applyBorder="1" applyAlignment="1">
      <alignment horizontal="center" wrapText="1"/>
    </xf>
    <xf numFmtId="168" fontId="3" fillId="0" borderId="22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8" fillId="0" borderId="16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indent="1"/>
    </xf>
    <xf numFmtId="168" fontId="7" fillId="0" borderId="16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right" wrapText="1"/>
    </xf>
    <xf numFmtId="168" fontId="7" fillId="0" borderId="23" xfId="0" applyNumberFormat="1" applyFont="1" applyBorder="1" applyAlignment="1">
      <alignment horizontal="center" wrapText="1"/>
    </xf>
    <xf numFmtId="168" fontId="5" fillId="0" borderId="7" xfId="0" applyNumberFormat="1" applyFont="1" applyFill="1" applyBorder="1" applyAlignment="1">
      <alignment horizontal="right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vertical="center" indent="1"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1" fillId="0" borderId="0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68" fontId="29" fillId="0" borderId="8" xfId="0" applyNumberFormat="1" applyFont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5" fillId="0" borderId="16" xfId="0" applyNumberFormat="1" applyFont="1" applyFill="1" applyBorder="1" applyAlignment="1">
      <alignment horizontal="right" vertical="center" wrapText="1"/>
    </xf>
    <xf numFmtId="168" fontId="5" fillId="0" borderId="16" xfId="0" applyNumberFormat="1" applyFont="1" applyFill="1" applyBorder="1" applyAlignment="1">
      <alignment horizontal="right" wrapText="1"/>
    </xf>
    <xf numFmtId="168" fontId="6" fillId="0" borderId="5" xfId="0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right" wrapText="1"/>
    </xf>
    <xf numFmtId="168" fontId="5" fillId="0" borderId="5" xfId="0" applyNumberFormat="1" applyFont="1" applyFill="1" applyBorder="1" applyAlignment="1">
      <alignment horizontal="right" wrapText="1"/>
    </xf>
    <xf numFmtId="168" fontId="3" fillId="0" borderId="25" xfId="0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right"/>
    </xf>
    <xf numFmtId="168" fontId="18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right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3" fillId="0" borderId="27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 indent="1"/>
    </xf>
    <xf numFmtId="168" fontId="1" fillId="3" borderId="1" xfId="0" applyNumberFormat="1" applyFont="1" applyFill="1" applyBorder="1" applyAlignment="1">
      <alignment/>
    </xf>
    <xf numFmtId="168" fontId="14" fillId="3" borderId="1" xfId="0" applyNumberFormat="1" applyFont="1" applyFill="1" applyBorder="1" applyAlignment="1">
      <alignment/>
    </xf>
    <xf numFmtId="168" fontId="14" fillId="3" borderId="0" xfId="0" applyNumberFormat="1" applyFont="1" applyFill="1" applyAlignment="1">
      <alignment/>
    </xf>
    <xf numFmtId="168" fontId="15" fillId="3" borderId="1" xfId="0" applyNumberFormat="1" applyFont="1" applyFill="1" applyBorder="1" applyAlignment="1">
      <alignment/>
    </xf>
    <xf numFmtId="168" fontId="3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8" fontId="3" fillId="4" borderId="1" xfId="0" applyNumberFormat="1" applyFont="1" applyFill="1" applyBorder="1" applyAlignment="1">
      <alignment/>
    </xf>
    <xf numFmtId="168" fontId="2" fillId="4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168" fontId="6" fillId="0" borderId="7" xfId="0" applyNumberFormat="1" applyFont="1" applyFill="1" applyBorder="1" applyAlignment="1">
      <alignment horizontal="right" indent="1"/>
    </xf>
    <xf numFmtId="168" fontId="6" fillId="0" borderId="16" xfId="0" applyNumberFormat="1" applyFont="1" applyFill="1" applyBorder="1" applyAlignment="1">
      <alignment horizontal="right" indent="1"/>
    </xf>
    <xf numFmtId="168" fontId="6" fillId="0" borderId="5" xfId="0" applyNumberFormat="1" applyFont="1" applyFill="1" applyBorder="1" applyAlignment="1">
      <alignment horizontal="right"/>
    </xf>
    <xf numFmtId="168" fontId="6" fillId="0" borderId="1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168" fontId="1" fillId="0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168" fontId="18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29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1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7"/>
  <sheetViews>
    <sheetView tabSelected="1" view="pageBreakPreview" zoomScale="75" zoomScaleNormal="70" zoomScaleSheetLayoutView="75" workbookViewId="0" topLeftCell="A1">
      <pane xSplit="2" ySplit="13" topLeftCell="D18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4" sqref="B4"/>
    </sheetView>
  </sheetViews>
  <sheetFormatPr defaultColWidth="9.00390625" defaultRowHeight="12.75"/>
  <cols>
    <col min="1" max="1" width="36.25390625" style="0" customWidth="1"/>
    <col min="2" max="2" width="68.375" style="0" customWidth="1"/>
    <col min="3" max="3" width="19.375" style="142" hidden="1" customWidth="1"/>
    <col min="4" max="4" width="18.375" style="142" customWidth="1"/>
    <col min="5" max="5" width="16.875" style="142" hidden="1" customWidth="1"/>
    <col min="6" max="6" width="14.625" style="142" hidden="1" customWidth="1"/>
    <col min="7" max="7" width="14.25390625" style="142" hidden="1" customWidth="1"/>
    <col min="8" max="8" width="12.125" style="142" hidden="1" customWidth="1"/>
    <col min="9" max="9" width="12.75390625" style="142" hidden="1" customWidth="1"/>
    <col min="10" max="10" width="13.625" style="142" hidden="1" customWidth="1"/>
    <col min="11" max="12" width="17.75390625" style="142" hidden="1" customWidth="1"/>
    <col min="13" max="13" width="17.75390625" style="237" hidden="1" customWidth="1"/>
    <col min="14" max="31" width="17.75390625" style="142" hidden="1" customWidth="1"/>
    <col min="32" max="32" width="14.625" style="142" hidden="1" customWidth="1"/>
    <col min="33" max="33" width="15.25390625" style="142" hidden="1" customWidth="1"/>
    <col min="34" max="34" width="14.25390625" style="142" hidden="1" customWidth="1"/>
    <col min="35" max="35" width="11.625" style="142" hidden="1" customWidth="1"/>
    <col min="36" max="46" width="14.25390625" style="142" hidden="1" customWidth="1"/>
    <col min="47" max="56" width="0" style="0" hidden="1" customWidth="1"/>
  </cols>
  <sheetData>
    <row r="1" spans="1:57" ht="16.5" customHeight="1">
      <c r="A1" s="71"/>
      <c r="B1" s="270" t="s">
        <v>579</v>
      </c>
      <c r="C1" s="270"/>
      <c r="D1" s="270"/>
      <c r="E1" s="137"/>
      <c r="F1" s="137"/>
      <c r="G1" s="137"/>
      <c r="H1" s="137"/>
      <c r="I1" s="137"/>
      <c r="J1" s="137"/>
      <c r="K1" s="137"/>
      <c r="L1" s="137"/>
      <c r="M1" s="265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22"/>
      <c r="AV1" s="122"/>
      <c r="AW1" s="122"/>
      <c r="AX1" s="122"/>
      <c r="AY1" s="122"/>
      <c r="AZ1" s="122"/>
      <c r="BA1" s="122"/>
      <c r="BB1" s="122"/>
      <c r="BC1" s="122"/>
      <c r="BD1" s="266"/>
      <c r="BE1" s="266"/>
    </row>
    <row r="2" spans="1:57" ht="16.5" customHeight="1">
      <c r="A2" s="71"/>
      <c r="B2" s="270" t="s">
        <v>580</v>
      </c>
      <c r="C2" s="270"/>
      <c r="D2" s="270"/>
      <c r="E2" s="137"/>
      <c r="F2" s="137"/>
      <c r="G2" s="137"/>
      <c r="H2" s="137"/>
      <c r="I2" s="137"/>
      <c r="J2" s="137"/>
      <c r="K2" s="137"/>
      <c r="L2" s="137"/>
      <c r="M2" s="265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22"/>
      <c r="AV2" s="122"/>
      <c r="AW2" s="122"/>
      <c r="AX2" s="122"/>
      <c r="AY2" s="122"/>
      <c r="AZ2" s="122"/>
      <c r="BA2" s="122"/>
      <c r="BB2" s="122"/>
      <c r="BC2" s="122"/>
      <c r="BD2" s="266"/>
      <c r="BE2" s="266"/>
    </row>
    <row r="3" spans="1:57" ht="16.5" customHeight="1">
      <c r="A3" s="71"/>
      <c r="B3" s="122" t="s">
        <v>581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265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22"/>
      <c r="AV3" s="122"/>
      <c r="AW3" s="122"/>
      <c r="AX3" s="122"/>
      <c r="AY3" s="122"/>
      <c r="AZ3" s="122"/>
      <c r="BA3" s="122"/>
      <c r="BB3" s="122"/>
      <c r="BC3" s="122"/>
      <c r="BD3" s="266"/>
      <c r="BE3" s="266"/>
    </row>
    <row r="4" spans="1:57" ht="16.5" customHeight="1">
      <c r="A4" s="71"/>
      <c r="B4" s="122" t="s">
        <v>710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265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22"/>
      <c r="AV4" s="122"/>
      <c r="AW4" s="122"/>
      <c r="AX4" s="122"/>
      <c r="AY4" s="122"/>
      <c r="AZ4" s="122"/>
      <c r="BA4" s="122"/>
      <c r="BB4" s="122"/>
      <c r="BC4" s="122"/>
      <c r="BD4" s="266"/>
      <c r="BE4" s="266"/>
    </row>
    <row r="5" spans="1:57" ht="12" customHeight="1">
      <c r="A5" s="71"/>
      <c r="B5" s="122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265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22"/>
      <c r="AV5" s="122"/>
      <c r="AW5" s="122"/>
      <c r="AX5" s="122"/>
      <c r="AY5" s="122"/>
      <c r="AZ5" s="122"/>
      <c r="BA5" s="122"/>
      <c r="BB5" s="122"/>
      <c r="BC5" s="122"/>
      <c r="BD5" s="266"/>
      <c r="BE5" s="266"/>
    </row>
    <row r="6" spans="1:57" ht="16.5" customHeight="1">
      <c r="A6" s="71"/>
      <c r="B6" s="270" t="s">
        <v>579</v>
      </c>
      <c r="C6" s="270"/>
      <c r="D6" s="270"/>
      <c r="E6" s="137"/>
      <c r="F6" s="137"/>
      <c r="G6" s="137"/>
      <c r="H6" s="137"/>
      <c r="I6" s="137"/>
      <c r="J6" s="137"/>
      <c r="K6" s="137"/>
      <c r="L6" s="137"/>
      <c r="M6" s="265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22"/>
      <c r="AV6" s="122"/>
      <c r="AW6" s="122"/>
      <c r="AX6" s="122"/>
      <c r="AY6" s="122"/>
      <c r="AZ6" s="122"/>
      <c r="BA6" s="122"/>
      <c r="BB6" s="122"/>
      <c r="BC6" s="122"/>
      <c r="BD6" s="266"/>
      <c r="BE6" s="266"/>
    </row>
    <row r="7" spans="1:57" ht="16.5" customHeight="1">
      <c r="A7" s="71"/>
      <c r="B7" s="270" t="s">
        <v>582</v>
      </c>
      <c r="C7" s="270"/>
      <c r="D7" s="270"/>
      <c r="E7" s="137"/>
      <c r="F7" s="137"/>
      <c r="G7" s="137"/>
      <c r="H7" s="137"/>
      <c r="I7" s="137"/>
      <c r="J7" s="137"/>
      <c r="K7" s="137"/>
      <c r="L7" s="137"/>
      <c r="M7" s="265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22"/>
      <c r="AV7" s="122"/>
      <c r="AW7" s="122"/>
      <c r="AX7" s="122"/>
      <c r="AY7" s="122"/>
      <c r="AZ7" s="122"/>
      <c r="BA7" s="122"/>
      <c r="BB7" s="122"/>
      <c r="BC7" s="122"/>
      <c r="BD7" s="266"/>
      <c r="BE7" s="266"/>
    </row>
    <row r="8" spans="1:57" ht="16.5" customHeight="1">
      <c r="A8" s="71"/>
      <c r="B8" s="122" t="s">
        <v>583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265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22"/>
      <c r="AV8" s="122"/>
      <c r="AW8" s="122"/>
      <c r="AX8" s="122"/>
      <c r="AY8" s="122"/>
      <c r="AZ8" s="122"/>
      <c r="BA8" s="122"/>
      <c r="BB8" s="122"/>
      <c r="BC8" s="122"/>
      <c r="BD8" s="266"/>
      <c r="BE8" s="266"/>
    </row>
    <row r="9" spans="1:57" ht="15.75" customHeight="1">
      <c r="A9" s="71"/>
      <c r="B9" s="122" t="s">
        <v>588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265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22"/>
      <c r="AV9" s="122"/>
      <c r="AW9" s="122"/>
      <c r="AX9" s="122"/>
      <c r="AY9" s="122"/>
      <c r="AZ9" s="122"/>
      <c r="BA9" s="122"/>
      <c r="BB9" s="122"/>
      <c r="BC9" s="122"/>
      <c r="BD9" s="266"/>
      <c r="BE9" s="266"/>
    </row>
    <row r="10" spans="1:55" ht="16.5" customHeight="1" hidden="1">
      <c r="A10" s="71"/>
      <c r="B10" s="69"/>
      <c r="C10" s="138"/>
      <c r="D10" s="138"/>
      <c r="E10" s="138"/>
      <c r="F10" s="138"/>
      <c r="G10" s="138" t="s">
        <v>446</v>
      </c>
      <c r="H10" s="138" t="s">
        <v>681</v>
      </c>
      <c r="I10" s="138" t="s">
        <v>597</v>
      </c>
      <c r="J10" s="138" t="s">
        <v>603</v>
      </c>
      <c r="K10" s="138"/>
      <c r="L10" s="138"/>
      <c r="M10" s="227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71"/>
      <c r="AV10" s="71"/>
      <c r="AW10" s="71"/>
      <c r="AX10" s="71"/>
      <c r="AY10" s="71"/>
      <c r="AZ10" s="71"/>
      <c r="BA10" s="71"/>
      <c r="BB10" s="71"/>
      <c r="BC10" s="71"/>
    </row>
    <row r="11" spans="1:46" ht="20.25">
      <c r="A11" s="269" t="s">
        <v>73</v>
      </c>
      <c r="B11" s="269"/>
      <c r="C11" s="269"/>
      <c r="D11" s="139"/>
      <c r="E11" s="139"/>
      <c r="F11" s="149"/>
      <c r="G11" s="160"/>
      <c r="H11" s="160"/>
      <c r="I11" s="160"/>
      <c r="J11" s="160"/>
      <c r="K11" s="149"/>
      <c r="L11" s="149"/>
      <c r="M11" s="228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</row>
    <row r="12" spans="1:46" ht="21" thickBot="1">
      <c r="A12" s="26"/>
      <c r="C12" s="140"/>
      <c r="D12" s="140" t="s">
        <v>352</v>
      </c>
      <c r="E12" s="140" t="s">
        <v>352</v>
      </c>
      <c r="F12" s="140"/>
      <c r="G12" s="140"/>
      <c r="H12" s="140"/>
      <c r="I12" s="140"/>
      <c r="J12" s="226"/>
      <c r="K12" s="140"/>
      <c r="L12" s="140"/>
      <c r="M12" s="22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 t="s">
        <v>0</v>
      </c>
      <c r="AR12" s="140"/>
      <c r="AS12" s="140"/>
      <c r="AT12" s="140"/>
    </row>
    <row r="13" spans="1:46" ht="60" customHeight="1" thickBot="1">
      <c r="A13" s="28" t="s">
        <v>166</v>
      </c>
      <c r="B13" s="29" t="s">
        <v>281</v>
      </c>
      <c r="C13" s="182" t="s">
        <v>72</v>
      </c>
      <c r="D13" s="196" t="s">
        <v>72</v>
      </c>
      <c r="E13" s="196" t="s">
        <v>554</v>
      </c>
      <c r="F13" s="162" t="s">
        <v>437</v>
      </c>
      <c r="G13" s="163" t="s">
        <v>673</v>
      </c>
      <c r="H13" s="164"/>
      <c r="I13" s="164" t="s">
        <v>446</v>
      </c>
      <c r="J13" s="164" t="s">
        <v>634</v>
      </c>
      <c r="K13" s="225" t="s">
        <v>635</v>
      </c>
      <c r="L13" s="162" t="s">
        <v>668</v>
      </c>
      <c r="M13" s="230" t="s">
        <v>680</v>
      </c>
      <c r="N13" s="213" t="s">
        <v>703</v>
      </c>
      <c r="O13" s="213" t="s">
        <v>283</v>
      </c>
      <c r="P13" s="213" t="s">
        <v>283</v>
      </c>
      <c r="Q13" s="153" t="s">
        <v>510</v>
      </c>
      <c r="R13" s="153" t="s">
        <v>511</v>
      </c>
      <c r="S13" s="153" t="s">
        <v>512</v>
      </c>
      <c r="T13" s="153" t="s">
        <v>513</v>
      </c>
      <c r="U13" s="153" t="s">
        <v>514</v>
      </c>
      <c r="V13" s="153" t="s">
        <v>515</v>
      </c>
      <c r="W13" s="153" t="s">
        <v>516</v>
      </c>
      <c r="X13" s="153" t="s">
        <v>517</v>
      </c>
      <c r="Y13" s="162" t="s">
        <v>518</v>
      </c>
      <c r="Z13" s="153" t="s">
        <v>519</v>
      </c>
      <c r="AA13" s="153" t="s">
        <v>520</v>
      </c>
      <c r="AB13" s="162" t="s">
        <v>496</v>
      </c>
      <c r="AC13" s="162" t="s">
        <v>496</v>
      </c>
      <c r="AD13" s="162" t="s">
        <v>498</v>
      </c>
      <c r="AE13" s="162" t="s">
        <v>500</v>
      </c>
      <c r="AF13" s="164" t="s">
        <v>490</v>
      </c>
      <c r="AG13" s="164" t="s">
        <v>558</v>
      </c>
      <c r="AH13" s="164" t="s">
        <v>438</v>
      </c>
      <c r="AI13" s="164" t="s">
        <v>435</v>
      </c>
      <c r="AJ13" s="164" t="s">
        <v>504</v>
      </c>
      <c r="AK13" s="164" t="s">
        <v>503</v>
      </c>
      <c r="AL13" s="164" t="s">
        <v>446</v>
      </c>
      <c r="AM13" s="164" t="s">
        <v>439</v>
      </c>
      <c r="AN13" s="164" t="s">
        <v>472</v>
      </c>
      <c r="AO13" s="164" t="s">
        <v>440</v>
      </c>
      <c r="AP13" s="164" t="s">
        <v>441</v>
      </c>
      <c r="AQ13" s="164" t="s">
        <v>442</v>
      </c>
      <c r="AR13" s="164" t="s">
        <v>443</v>
      </c>
      <c r="AS13" s="164" t="s">
        <v>444</v>
      </c>
      <c r="AT13" s="164" t="s">
        <v>353</v>
      </c>
    </row>
    <row r="14" spans="1:46" ht="33.75" customHeight="1">
      <c r="A14" s="95" t="s">
        <v>282</v>
      </c>
      <c r="B14" s="27" t="s">
        <v>283</v>
      </c>
      <c r="C14" s="183"/>
      <c r="D14" s="206"/>
      <c r="E14" s="206"/>
      <c r="F14" s="150"/>
      <c r="G14" s="150"/>
      <c r="H14" s="150"/>
      <c r="I14" s="150"/>
      <c r="J14" s="150"/>
      <c r="K14" s="150"/>
      <c r="L14" s="150"/>
      <c r="M14" s="231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46" s="12" customFormat="1" ht="17.25" customHeight="1">
      <c r="A15" s="96"/>
      <c r="B15" s="2" t="s">
        <v>295</v>
      </c>
      <c r="C15" s="129">
        <f aca="true" t="shared" si="0" ref="C15:J15">C16+C18+C20+C24+C29+C30</f>
        <v>2893091.5</v>
      </c>
      <c r="D15" s="197">
        <f t="shared" si="0"/>
        <v>2937291.5</v>
      </c>
      <c r="E15" s="197">
        <f t="shared" si="0"/>
        <v>44200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99">
        <f>K16+K18+K20+K24+K29+K30</f>
        <v>0</v>
      </c>
      <c r="L15" s="99">
        <f>L16+L18+L20+L24+L29+L30</f>
        <v>0</v>
      </c>
      <c r="M15" s="232"/>
      <c r="N15" s="99">
        <f>N16+N18+N20+N24+N29+N30</f>
        <v>0</v>
      </c>
      <c r="O15" s="99">
        <f>O16+O18+O20+O24+O29+O30</f>
        <v>44200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79"/>
      <c r="AG15" s="79"/>
      <c r="AH15" s="79">
        <f aca="true" t="shared" si="1" ref="AH15:AT15">AH16+AH18+AH20+AH24+AH29+AH30</f>
        <v>0</v>
      </c>
      <c r="AI15" s="79">
        <f t="shared" si="1"/>
        <v>0</v>
      </c>
      <c r="AJ15" s="79">
        <f t="shared" si="1"/>
        <v>0</v>
      </c>
      <c r="AK15" s="79">
        <f t="shared" si="1"/>
        <v>0</v>
      </c>
      <c r="AL15" s="79">
        <f t="shared" si="1"/>
        <v>0</v>
      </c>
      <c r="AM15" s="79">
        <f t="shared" si="1"/>
        <v>0</v>
      </c>
      <c r="AN15" s="79">
        <f t="shared" si="1"/>
        <v>0</v>
      </c>
      <c r="AO15" s="79">
        <f t="shared" si="1"/>
        <v>0</v>
      </c>
      <c r="AP15" s="79">
        <f t="shared" si="1"/>
        <v>0</v>
      </c>
      <c r="AQ15" s="79">
        <f t="shared" si="1"/>
        <v>0</v>
      </c>
      <c r="AR15" s="79">
        <f t="shared" si="1"/>
        <v>0</v>
      </c>
      <c r="AS15" s="79">
        <f t="shared" si="1"/>
        <v>0</v>
      </c>
      <c r="AT15" s="79">
        <f t="shared" si="1"/>
        <v>0</v>
      </c>
    </row>
    <row r="16" spans="1:46" s="12" customFormat="1" ht="18" customHeight="1">
      <c r="A16" s="96" t="s">
        <v>331</v>
      </c>
      <c r="B16" s="13" t="s">
        <v>296</v>
      </c>
      <c r="C16" s="129">
        <f aca="true" t="shared" si="2" ref="C16:O16">C17</f>
        <v>1409000</v>
      </c>
      <c r="D16" s="197">
        <f t="shared" si="2"/>
        <v>1409000</v>
      </c>
      <c r="E16" s="197">
        <f t="shared" si="2"/>
        <v>0</v>
      </c>
      <c r="F16" s="91">
        <f t="shared" si="2"/>
        <v>0</v>
      </c>
      <c r="G16" s="91">
        <f t="shared" si="2"/>
        <v>0</v>
      </c>
      <c r="H16" s="91">
        <f t="shared" si="2"/>
        <v>0</v>
      </c>
      <c r="I16" s="91">
        <f t="shared" si="2"/>
        <v>0</v>
      </c>
      <c r="J16" s="91">
        <f t="shared" si="2"/>
        <v>0</v>
      </c>
      <c r="K16" s="99">
        <f t="shared" si="2"/>
        <v>0</v>
      </c>
      <c r="L16" s="99">
        <f t="shared" si="2"/>
        <v>0</v>
      </c>
      <c r="M16" s="232"/>
      <c r="N16" s="99">
        <f t="shared" si="2"/>
        <v>0</v>
      </c>
      <c r="O16" s="99">
        <f t="shared" si="2"/>
        <v>0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79"/>
      <c r="AG16" s="79"/>
      <c r="AH16" s="79">
        <f aca="true" t="shared" si="3" ref="AH16:AT16">AH17</f>
        <v>0</v>
      </c>
      <c r="AI16" s="79">
        <f t="shared" si="3"/>
        <v>0</v>
      </c>
      <c r="AJ16" s="79">
        <f t="shared" si="3"/>
        <v>0</v>
      </c>
      <c r="AK16" s="79">
        <f t="shared" si="3"/>
        <v>0</v>
      </c>
      <c r="AL16" s="79">
        <f t="shared" si="3"/>
        <v>0</v>
      </c>
      <c r="AM16" s="79">
        <f t="shared" si="3"/>
        <v>0</v>
      </c>
      <c r="AN16" s="79">
        <f t="shared" si="3"/>
        <v>0</v>
      </c>
      <c r="AO16" s="79">
        <f t="shared" si="3"/>
        <v>0</v>
      </c>
      <c r="AP16" s="79">
        <f t="shared" si="3"/>
        <v>0</v>
      </c>
      <c r="AQ16" s="79">
        <f t="shared" si="3"/>
        <v>0</v>
      </c>
      <c r="AR16" s="79">
        <f t="shared" si="3"/>
        <v>0</v>
      </c>
      <c r="AS16" s="79">
        <f t="shared" si="3"/>
        <v>0</v>
      </c>
      <c r="AT16" s="79">
        <f t="shared" si="3"/>
        <v>0</v>
      </c>
    </row>
    <row r="17" spans="1:46" s="12" customFormat="1" ht="20.25" customHeight="1">
      <c r="A17" s="97" t="s">
        <v>167</v>
      </c>
      <c r="B17" s="14" t="s">
        <v>297</v>
      </c>
      <c r="C17" s="169">
        <v>1409000</v>
      </c>
      <c r="D17" s="201">
        <f>C17+E17</f>
        <v>1409000</v>
      </c>
      <c r="E17" s="201">
        <f>SUM(F17:AV17)</f>
        <v>0</v>
      </c>
      <c r="F17" s="92"/>
      <c r="G17" s="92"/>
      <c r="H17" s="92"/>
      <c r="I17" s="92"/>
      <c r="J17" s="92"/>
      <c r="K17" s="92"/>
      <c r="L17" s="92"/>
      <c r="M17" s="233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</row>
    <row r="18" spans="1:46" s="12" customFormat="1" ht="37.5" customHeight="1">
      <c r="A18" s="96" t="s">
        <v>332</v>
      </c>
      <c r="B18" s="18" t="s">
        <v>298</v>
      </c>
      <c r="C18" s="129">
        <f>C19</f>
        <v>0</v>
      </c>
      <c r="D18" s="197">
        <f>D19</f>
        <v>0</v>
      </c>
      <c r="E18" s="197">
        <f>E19</f>
        <v>0</v>
      </c>
      <c r="F18" s="91">
        <f>F19</f>
        <v>0</v>
      </c>
      <c r="G18" s="91">
        <f aca="true" t="shared" si="4" ref="G18:AH18">G19</f>
        <v>0</v>
      </c>
      <c r="H18" s="91">
        <f t="shared" si="4"/>
        <v>0</v>
      </c>
      <c r="I18" s="91">
        <f t="shared" si="4"/>
        <v>0</v>
      </c>
      <c r="J18" s="91">
        <f t="shared" si="4"/>
        <v>0</v>
      </c>
      <c r="K18" s="91">
        <f t="shared" si="4"/>
        <v>0</v>
      </c>
      <c r="L18" s="91">
        <f t="shared" si="4"/>
        <v>0</v>
      </c>
      <c r="M18" s="232">
        <f t="shared" si="4"/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0</v>
      </c>
      <c r="R18" s="91">
        <f t="shared" si="4"/>
        <v>0</v>
      </c>
      <c r="S18" s="91">
        <f t="shared" si="4"/>
        <v>0</v>
      </c>
      <c r="T18" s="91">
        <f t="shared" si="4"/>
        <v>0</v>
      </c>
      <c r="U18" s="91">
        <f t="shared" si="4"/>
        <v>0</v>
      </c>
      <c r="V18" s="91">
        <f t="shared" si="4"/>
        <v>0</v>
      </c>
      <c r="W18" s="91">
        <f t="shared" si="4"/>
        <v>0</v>
      </c>
      <c r="X18" s="91">
        <f t="shared" si="4"/>
        <v>0</v>
      </c>
      <c r="Y18" s="91">
        <f t="shared" si="4"/>
        <v>0</v>
      </c>
      <c r="Z18" s="91">
        <f t="shared" si="4"/>
        <v>0</v>
      </c>
      <c r="AA18" s="91">
        <f t="shared" si="4"/>
        <v>0</v>
      </c>
      <c r="AB18" s="91">
        <f t="shared" si="4"/>
        <v>0</v>
      </c>
      <c r="AC18" s="91">
        <f t="shared" si="4"/>
        <v>0</v>
      </c>
      <c r="AD18" s="91">
        <f t="shared" si="4"/>
        <v>0</v>
      </c>
      <c r="AE18" s="91">
        <f t="shared" si="4"/>
        <v>0</v>
      </c>
      <c r="AF18" s="91">
        <f t="shared" si="4"/>
        <v>0</v>
      </c>
      <c r="AG18" s="91">
        <f t="shared" si="4"/>
        <v>0</v>
      </c>
      <c r="AH18" s="91">
        <f t="shared" si="4"/>
        <v>0</v>
      </c>
      <c r="AI18" s="79">
        <f aca="true" t="shared" si="5" ref="AI18:AT18">AI19</f>
        <v>0</v>
      </c>
      <c r="AJ18" s="79">
        <f t="shared" si="5"/>
        <v>0</v>
      </c>
      <c r="AK18" s="79">
        <f t="shared" si="5"/>
        <v>0</v>
      </c>
      <c r="AL18" s="79">
        <f t="shared" si="5"/>
        <v>0</v>
      </c>
      <c r="AM18" s="79">
        <f t="shared" si="5"/>
        <v>0</v>
      </c>
      <c r="AN18" s="79">
        <f t="shared" si="5"/>
        <v>0</v>
      </c>
      <c r="AO18" s="79">
        <f t="shared" si="5"/>
        <v>0</v>
      </c>
      <c r="AP18" s="79">
        <f t="shared" si="5"/>
        <v>0</v>
      </c>
      <c r="AQ18" s="79">
        <f t="shared" si="5"/>
        <v>0</v>
      </c>
      <c r="AR18" s="79">
        <f t="shared" si="5"/>
        <v>0</v>
      </c>
      <c r="AS18" s="79">
        <f t="shared" si="5"/>
        <v>0</v>
      </c>
      <c r="AT18" s="79">
        <f t="shared" si="5"/>
        <v>0</v>
      </c>
    </row>
    <row r="19" spans="1:46" s="12" customFormat="1" ht="20.25" customHeight="1">
      <c r="A19" s="97" t="s">
        <v>168</v>
      </c>
      <c r="B19" s="15" t="s">
        <v>299</v>
      </c>
      <c r="C19" s="169"/>
      <c r="D19" s="201">
        <f>C19+E19</f>
        <v>0</v>
      </c>
      <c r="E19" s="201">
        <f>SUM(F19:AV19)</f>
        <v>0</v>
      </c>
      <c r="F19" s="92"/>
      <c r="G19" s="92"/>
      <c r="H19" s="92"/>
      <c r="I19" s="92"/>
      <c r="J19" s="92"/>
      <c r="K19" s="92"/>
      <c r="L19" s="92"/>
      <c r="M19" s="23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</row>
    <row r="20" spans="1:46" s="12" customFormat="1" ht="18.75">
      <c r="A20" s="96" t="s">
        <v>333</v>
      </c>
      <c r="B20" s="13" t="s">
        <v>169</v>
      </c>
      <c r="C20" s="129">
        <f>C21+C22+C23</f>
        <v>1183540</v>
      </c>
      <c r="D20" s="197">
        <f>D21+D22+D23</f>
        <v>1183540</v>
      </c>
      <c r="E20" s="197">
        <f>E21+E22+E23</f>
        <v>0</v>
      </c>
      <c r="F20" s="91">
        <f>F21+F22+F23</f>
        <v>0</v>
      </c>
      <c r="G20" s="91">
        <f aca="true" t="shared" si="6" ref="G20:AH20">G21+G22+G23</f>
        <v>0</v>
      </c>
      <c r="H20" s="91">
        <f t="shared" si="6"/>
        <v>0</v>
      </c>
      <c r="I20" s="91">
        <f t="shared" si="6"/>
        <v>0</v>
      </c>
      <c r="J20" s="91">
        <f t="shared" si="6"/>
        <v>0</v>
      </c>
      <c r="K20" s="91">
        <f t="shared" si="6"/>
        <v>0</v>
      </c>
      <c r="L20" s="91">
        <f t="shared" si="6"/>
        <v>0</v>
      </c>
      <c r="M20" s="232">
        <f t="shared" si="6"/>
        <v>0</v>
      </c>
      <c r="N20" s="91">
        <f>N21+N22+N23</f>
        <v>0</v>
      </c>
      <c r="O20" s="91">
        <f t="shared" si="6"/>
        <v>0</v>
      </c>
      <c r="P20" s="91">
        <f t="shared" si="6"/>
        <v>0</v>
      </c>
      <c r="Q20" s="91">
        <f t="shared" si="6"/>
        <v>0</v>
      </c>
      <c r="R20" s="91">
        <f t="shared" si="6"/>
        <v>0</v>
      </c>
      <c r="S20" s="91">
        <f t="shared" si="6"/>
        <v>0</v>
      </c>
      <c r="T20" s="91">
        <f t="shared" si="6"/>
        <v>0</v>
      </c>
      <c r="U20" s="91">
        <f t="shared" si="6"/>
        <v>0</v>
      </c>
      <c r="V20" s="91">
        <f t="shared" si="6"/>
        <v>0</v>
      </c>
      <c r="W20" s="91">
        <f t="shared" si="6"/>
        <v>0</v>
      </c>
      <c r="X20" s="91">
        <f t="shared" si="6"/>
        <v>0</v>
      </c>
      <c r="Y20" s="91">
        <f t="shared" si="6"/>
        <v>0</v>
      </c>
      <c r="Z20" s="91">
        <f t="shared" si="6"/>
        <v>0</v>
      </c>
      <c r="AA20" s="91">
        <f t="shared" si="6"/>
        <v>0</v>
      </c>
      <c r="AB20" s="91">
        <f t="shared" si="6"/>
        <v>0</v>
      </c>
      <c r="AC20" s="91">
        <f t="shared" si="6"/>
        <v>0</v>
      </c>
      <c r="AD20" s="91">
        <f t="shared" si="6"/>
        <v>0</v>
      </c>
      <c r="AE20" s="91">
        <f t="shared" si="6"/>
        <v>0</v>
      </c>
      <c r="AF20" s="91">
        <f t="shared" si="6"/>
        <v>0</v>
      </c>
      <c r="AG20" s="91">
        <f t="shared" si="6"/>
        <v>0</v>
      </c>
      <c r="AH20" s="91">
        <f t="shared" si="6"/>
        <v>0</v>
      </c>
      <c r="AI20" s="79">
        <f aca="true" t="shared" si="7" ref="AI20:AT20">AI21+AI22+AI23</f>
        <v>0</v>
      </c>
      <c r="AJ20" s="79">
        <f t="shared" si="7"/>
        <v>0</v>
      </c>
      <c r="AK20" s="79">
        <f t="shared" si="7"/>
        <v>0</v>
      </c>
      <c r="AL20" s="79">
        <f t="shared" si="7"/>
        <v>0</v>
      </c>
      <c r="AM20" s="79">
        <f t="shared" si="7"/>
        <v>0</v>
      </c>
      <c r="AN20" s="79">
        <f t="shared" si="7"/>
        <v>0</v>
      </c>
      <c r="AO20" s="79">
        <f t="shared" si="7"/>
        <v>0</v>
      </c>
      <c r="AP20" s="79">
        <f t="shared" si="7"/>
        <v>0</v>
      </c>
      <c r="AQ20" s="79">
        <f t="shared" si="7"/>
        <v>0</v>
      </c>
      <c r="AR20" s="79">
        <f t="shared" si="7"/>
        <v>0</v>
      </c>
      <c r="AS20" s="79">
        <f t="shared" si="7"/>
        <v>0</v>
      </c>
      <c r="AT20" s="79">
        <f t="shared" si="7"/>
        <v>0</v>
      </c>
    </row>
    <row r="21" spans="1:46" s="12" customFormat="1" ht="40.5" customHeight="1">
      <c r="A21" s="97" t="s">
        <v>170</v>
      </c>
      <c r="B21" s="15" t="s">
        <v>171</v>
      </c>
      <c r="C21" s="169">
        <v>859740</v>
      </c>
      <c r="D21" s="201">
        <f>C21+E21</f>
        <v>859740</v>
      </c>
      <c r="E21" s="201">
        <f>SUM(F21:AV21)</f>
        <v>0</v>
      </c>
      <c r="F21" s="92"/>
      <c r="G21" s="92"/>
      <c r="H21" s="92"/>
      <c r="I21" s="92"/>
      <c r="J21" s="92"/>
      <c r="K21" s="92"/>
      <c r="L21" s="92"/>
      <c r="M21" s="233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</row>
    <row r="22" spans="1:46" s="12" customFormat="1" ht="38.25" customHeight="1">
      <c r="A22" s="97" t="s">
        <v>559</v>
      </c>
      <c r="B22" s="15" t="s">
        <v>300</v>
      </c>
      <c r="C22" s="169">
        <v>322900</v>
      </c>
      <c r="D22" s="201">
        <f>C22+E22</f>
        <v>322900</v>
      </c>
      <c r="E22" s="201">
        <f>SUM(F22:AV22)</f>
        <v>0</v>
      </c>
      <c r="F22" s="92"/>
      <c r="G22" s="92"/>
      <c r="H22" s="92"/>
      <c r="I22" s="92"/>
      <c r="J22" s="92"/>
      <c r="K22" s="92"/>
      <c r="L22" s="92"/>
      <c r="M22" s="233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1:46" s="12" customFormat="1" ht="16.5" customHeight="1">
      <c r="A23" s="97" t="s">
        <v>172</v>
      </c>
      <c r="B23" s="14" t="s">
        <v>173</v>
      </c>
      <c r="C23" s="169">
        <v>900</v>
      </c>
      <c r="D23" s="201">
        <f>C23+E23</f>
        <v>900</v>
      </c>
      <c r="E23" s="201">
        <f>SUM(F23:AV23)</f>
        <v>0</v>
      </c>
      <c r="F23" s="92"/>
      <c r="G23" s="92"/>
      <c r="H23" s="92"/>
      <c r="I23" s="92"/>
      <c r="J23" s="92"/>
      <c r="K23" s="92"/>
      <c r="L23" s="92"/>
      <c r="M23" s="233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</row>
    <row r="24" spans="1:46" s="12" customFormat="1" ht="18.75">
      <c r="A24" s="96" t="s">
        <v>334</v>
      </c>
      <c r="B24" s="13" t="s">
        <v>301</v>
      </c>
      <c r="C24" s="129">
        <f>C25+C26+C27</f>
        <v>228751.5</v>
      </c>
      <c r="D24" s="197">
        <f>D25+D26+D27</f>
        <v>272951.5</v>
      </c>
      <c r="E24" s="197">
        <f>E25+E26+E27</f>
        <v>44200</v>
      </c>
      <c r="F24" s="91">
        <f>F25+F26+F27</f>
        <v>0</v>
      </c>
      <c r="G24" s="91">
        <f aca="true" t="shared" si="8" ref="G24:AH24">G25+G26+G27</f>
        <v>0</v>
      </c>
      <c r="H24" s="91">
        <f t="shared" si="8"/>
        <v>0</v>
      </c>
      <c r="I24" s="91">
        <f t="shared" si="8"/>
        <v>0</v>
      </c>
      <c r="J24" s="91">
        <f t="shared" si="8"/>
        <v>0</v>
      </c>
      <c r="K24" s="91">
        <f t="shared" si="8"/>
        <v>0</v>
      </c>
      <c r="L24" s="91">
        <f t="shared" si="8"/>
        <v>0</v>
      </c>
      <c r="M24" s="232">
        <f t="shared" si="8"/>
        <v>0</v>
      </c>
      <c r="N24" s="91">
        <f>N25+N26+N27</f>
        <v>0</v>
      </c>
      <c r="O24" s="91">
        <f t="shared" si="8"/>
        <v>44200</v>
      </c>
      <c r="P24" s="91">
        <f t="shared" si="8"/>
        <v>0</v>
      </c>
      <c r="Q24" s="91">
        <f t="shared" si="8"/>
        <v>0</v>
      </c>
      <c r="R24" s="91">
        <f t="shared" si="8"/>
        <v>0</v>
      </c>
      <c r="S24" s="91">
        <f t="shared" si="8"/>
        <v>0</v>
      </c>
      <c r="T24" s="91">
        <f t="shared" si="8"/>
        <v>0</v>
      </c>
      <c r="U24" s="91">
        <f t="shared" si="8"/>
        <v>0</v>
      </c>
      <c r="V24" s="91">
        <f t="shared" si="8"/>
        <v>0</v>
      </c>
      <c r="W24" s="91">
        <f t="shared" si="8"/>
        <v>0</v>
      </c>
      <c r="X24" s="91">
        <f t="shared" si="8"/>
        <v>0</v>
      </c>
      <c r="Y24" s="91">
        <f t="shared" si="8"/>
        <v>0</v>
      </c>
      <c r="Z24" s="91">
        <f t="shared" si="8"/>
        <v>0</v>
      </c>
      <c r="AA24" s="91">
        <f t="shared" si="8"/>
        <v>0</v>
      </c>
      <c r="AB24" s="91">
        <f t="shared" si="8"/>
        <v>0</v>
      </c>
      <c r="AC24" s="91">
        <f t="shared" si="8"/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79">
        <f aca="true" t="shared" si="9" ref="AI24:AT24">AI25+AI26+AI27</f>
        <v>0</v>
      </c>
      <c r="AJ24" s="79">
        <f t="shared" si="9"/>
        <v>0</v>
      </c>
      <c r="AK24" s="79">
        <f t="shared" si="9"/>
        <v>0</v>
      </c>
      <c r="AL24" s="79">
        <f t="shared" si="9"/>
        <v>0</v>
      </c>
      <c r="AM24" s="79">
        <f t="shared" si="9"/>
        <v>0</v>
      </c>
      <c r="AN24" s="79">
        <f t="shared" si="9"/>
        <v>0</v>
      </c>
      <c r="AO24" s="79">
        <f t="shared" si="9"/>
        <v>0</v>
      </c>
      <c r="AP24" s="79">
        <f t="shared" si="9"/>
        <v>0</v>
      </c>
      <c r="AQ24" s="79">
        <f t="shared" si="9"/>
        <v>0</v>
      </c>
      <c r="AR24" s="79">
        <f t="shared" si="9"/>
        <v>0</v>
      </c>
      <c r="AS24" s="79">
        <f t="shared" si="9"/>
        <v>0</v>
      </c>
      <c r="AT24" s="79">
        <f t="shared" si="9"/>
        <v>0</v>
      </c>
    </row>
    <row r="25" spans="1:46" s="12" customFormat="1" ht="37.5">
      <c r="A25" s="97" t="s">
        <v>560</v>
      </c>
      <c r="B25" s="16" t="s">
        <v>561</v>
      </c>
      <c r="C25" s="169">
        <v>15000</v>
      </c>
      <c r="D25" s="201">
        <f>C25+E25</f>
        <v>15000</v>
      </c>
      <c r="E25" s="201">
        <f>SUM(F25:AV25)</f>
        <v>0</v>
      </c>
      <c r="F25" s="92"/>
      <c r="G25" s="92"/>
      <c r="H25" s="92"/>
      <c r="I25" s="92"/>
      <c r="J25" s="92"/>
      <c r="K25" s="92"/>
      <c r="L25" s="92"/>
      <c r="M25" s="23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</row>
    <row r="26" spans="1:46" s="12" customFormat="1" ht="18.75">
      <c r="A26" s="97" t="s">
        <v>447</v>
      </c>
      <c r="B26" s="14" t="s">
        <v>448</v>
      </c>
      <c r="C26" s="169">
        <v>163751.5</v>
      </c>
      <c r="D26" s="201">
        <f>C26+E26</f>
        <v>174951.5</v>
      </c>
      <c r="E26" s="201">
        <f>SUM(F26:AV26)</f>
        <v>11200</v>
      </c>
      <c r="F26" s="92"/>
      <c r="G26" s="92"/>
      <c r="H26" s="92"/>
      <c r="I26" s="92"/>
      <c r="J26" s="92"/>
      <c r="K26" s="92"/>
      <c r="L26" s="92"/>
      <c r="M26" s="233"/>
      <c r="N26" s="92"/>
      <c r="O26" s="92">
        <v>11200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</row>
    <row r="27" spans="1:46" s="12" customFormat="1" ht="39" customHeight="1">
      <c r="A27" s="97" t="s">
        <v>632</v>
      </c>
      <c r="B27" s="16" t="s">
        <v>562</v>
      </c>
      <c r="C27" s="169">
        <v>50000</v>
      </c>
      <c r="D27" s="201">
        <f>C27+E27</f>
        <v>83000</v>
      </c>
      <c r="E27" s="201">
        <f>SUM(F27:AV27)</f>
        <v>33000</v>
      </c>
      <c r="F27" s="92"/>
      <c r="G27" s="92"/>
      <c r="H27" s="92"/>
      <c r="I27" s="92"/>
      <c r="J27" s="92"/>
      <c r="K27" s="92"/>
      <c r="L27" s="92"/>
      <c r="M27" s="233"/>
      <c r="N27" s="92"/>
      <c r="O27" s="92">
        <v>33000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</row>
    <row r="28" spans="1:46" s="12" customFormat="1" ht="37.5">
      <c r="A28" s="96" t="s">
        <v>339</v>
      </c>
      <c r="B28" s="21" t="s">
        <v>340</v>
      </c>
      <c r="C28" s="184"/>
      <c r="D28" s="201">
        <f>C28+E28</f>
        <v>0</v>
      </c>
      <c r="E28" s="201">
        <f>SUM(F28:AV28)</f>
        <v>0</v>
      </c>
      <c r="F28" s="151"/>
      <c r="G28" s="151"/>
      <c r="H28" s="151"/>
      <c r="I28" s="151"/>
      <c r="J28" s="151"/>
      <c r="K28" s="151"/>
      <c r="L28" s="151"/>
      <c r="M28" s="220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</row>
    <row r="29" spans="1:46" s="12" customFormat="1" ht="18.75">
      <c r="A29" s="96" t="s">
        <v>302</v>
      </c>
      <c r="B29" s="13" t="s">
        <v>303</v>
      </c>
      <c r="C29" s="129">
        <v>60000</v>
      </c>
      <c r="D29" s="197">
        <f>C29+E29</f>
        <v>60000</v>
      </c>
      <c r="E29" s="168">
        <f>SUM(F29:AU29)</f>
        <v>0</v>
      </c>
      <c r="F29" s="91"/>
      <c r="G29" s="91"/>
      <c r="H29" s="91"/>
      <c r="I29" s="91"/>
      <c r="J29" s="91"/>
      <c r="K29" s="91"/>
      <c r="L29" s="91"/>
      <c r="M29" s="232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1:46" s="12" customFormat="1" ht="36.75" customHeight="1">
      <c r="A30" s="96" t="s">
        <v>335</v>
      </c>
      <c r="B30" s="11" t="s">
        <v>304</v>
      </c>
      <c r="C30" s="129">
        <f aca="true" t="shared" si="10" ref="C30:AT30">C31+C36+C32</f>
        <v>11800</v>
      </c>
      <c r="D30" s="197">
        <f t="shared" si="10"/>
        <v>11800</v>
      </c>
      <c r="E30" s="197">
        <f t="shared" si="10"/>
        <v>0</v>
      </c>
      <c r="F30" s="91">
        <f t="shared" si="10"/>
        <v>0</v>
      </c>
      <c r="G30" s="91">
        <f t="shared" si="10"/>
        <v>0</v>
      </c>
      <c r="H30" s="91">
        <f t="shared" si="10"/>
        <v>0</v>
      </c>
      <c r="I30" s="91">
        <f t="shared" si="10"/>
        <v>0</v>
      </c>
      <c r="J30" s="91">
        <f t="shared" si="10"/>
        <v>0</v>
      </c>
      <c r="K30" s="91">
        <f t="shared" si="10"/>
        <v>0</v>
      </c>
      <c r="L30" s="91">
        <f t="shared" si="10"/>
        <v>0</v>
      </c>
      <c r="M30" s="232">
        <f t="shared" si="10"/>
        <v>0</v>
      </c>
      <c r="N30" s="91">
        <f t="shared" si="10"/>
        <v>0</v>
      </c>
      <c r="O30" s="91">
        <f t="shared" si="10"/>
        <v>0</v>
      </c>
      <c r="P30" s="91">
        <f t="shared" si="10"/>
        <v>0</v>
      </c>
      <c r="Q30" s="91">
        <f t="shared" si="10"/>
        <v>0</v>
      </c>
      <c r="R30" s="91">
        <f t="shared" si="10"/>
        <v>0</v>
      </c>
      <c r="S30" s="91">
        <f t="shared" si="10"/>
        <v>0</v>
      </c>
      <c r="T30" s="91">
        <f t="shared" si="10"/>
        <v>0</v>
      </c>
      <c r="U30" s="91">
        <f t="shared" si="10"/>
        <v>0</v>
      </c>
      <c r="V30" s="91">
        <f t="shared" si="10"/>
        <v>0</v>
      </c>
      <c r="W30" s="91">
        <f t="shared" si="10"/>
        <v>0</v>
      </c>
      <c r="X30" s="91">
        <f t="shared" si="10"/>
        <v>0</v>
      </c>
      <c r="Y30" s="91">
        <f t="shared" si="10"/>
        <v>0</v>
      </c>
      <c r="Z30" s="91">
        <f t="shared" si="10"/>
        <v>0</v>
      </c>
      <c r="AA30" s="91">
        <f t="shared" si="10"/>
        <v>0</v>
      </c>
      <c r="AB30" s="91">
        <f t="shared" si="10"/>
        <v>0</v>
      </c>
      <c r="AC30" s="91">
        <f t="shared" si="10"/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79">
        <f t="shared" si="10"/>
        <v>0</v>
      </c>
      <c r="AJ30" s="79">
        <f t="shared" si="10"/>
        <v>0</v>
      </c>
      <c r="AK30" s="79">
        <f t="shared" si="10"/>
        <v>0</v>
      </c>
      <c r="AL30" s="79">
        <f t="shared" si="10"/>
        <v>0</v>
      </c>
      <c r="AM30" s="79">
        <f t="shared" si="10"/>
        <v>0</v>
      </c>
      <c r="AN30" s="79">
        <f t="shared" si="10"/>
        <v>0</v>
      </c>
      <c r="AO30" s="79">
        <f t="shared" si="10"/>
        <v>0</v>
      </c>
      <c r="AP30" s="79">
        <f t="shared" si="10"/>
        <v>0</v>
      </c>
      <c r="AQ30" s="79">
        <f t="shared" si="10"/>
        <v>0</v>
      </c>
      <c r="AR30" s="79">
        <f t="shared" si="10"/>
        <v>0</v>
      </c>
      <c r="AS30" s="79">
        <f t="shared" si="10"/>
        <v>0</v>
      </c>
      <c r="AT30" s="79">
        <f t="shared" si="10"/>
        <v>0</v>
      </c>
    </row>
    <row r="31" spans="1:46" s="12" customFormat="1" ht="58.5" customHeight="1">
      <c r="A31" s="97" t="s">
        <v>305</v>
      </c>
      <c r="B31" s="16" t="s">
        <v>306</v>
      </c>
      <c r="C31" s="169">
        <v>1500</v>
      </c>
      <c r="D31" s="201">
        <f>C31+E31</f>
        <v>1500</v>
      </c>
      <c r="E31" s="201">
        <f>SUM(F31:AV31)</f>
        <v>0</v>
      </c>
      <c r="F31" s="92"/>
      <c r="G31" s="92"/>
      <c r="H31" s="92"/>
      <c r="I31" s="92"/>
      <c r="J31" s="92"/>
      <c r="K31" s="92"/>
      <c r="L31" s="92"/>
      <c r="M31" s="233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1:46" s="12" customFormat="1" ht="18.75">
      <c r="A32" s="97" t="s">
        <v>174</v>
      </c>
      <c r="B32" s="16" t="s">
        <v>301</v>
      </c>
      <c r="C32" s="100">
        <v>10300</v>
      </c>
      <c r="D32" s="240">
        <f aca="true" t="shared" si="11" ref="D32:N32">D33+D34</f>
        <v>10300</v>
      </c>
      <c r="E32" s="100">
        <f t="shared" si="11"/>
        <v>0</v>
      </c>
      <c r="F32" s="100">
        <f t="shared" si="11"/>
        <v>0</v>
      </c>
      <c r="G32" s="100">
        <f t="shared" si="11"/>
        <v>0</v>
      </c>
      <c r="H32" s="100">
        <f t="shared" si="11"/>
        <v>0</v>
      </c>
      <c r="I32" s="100">
        <f t="shared" si="11"/>
        <v>0</v>
      </c>
      <c r="J32" s="100">
        <f t="shared" si="11"/>
        <v>0</v>
      </c>
      <c r="K32" s="100">
        <f t="shared" si="11"/>
        <v>0</v>
      </c>
      <c r="L32" s="100">
        <f t="shared" si="11"/>
        <v>0</v>
      </c>
      <c r="M32" s="100">
        <f t="shared" si="11"/>
        <v>0</v>
      </c>
      <c r="N32" s="100">
        <f t="shared" si="11"/>
        <v>0</v>
      </c>
      <c r="O32" s="100">
        <f aca="true" t="shared" si="12" ref="O32:AT32">O33+O34</f>
        <v>0</v>
      </c>
      <c r="P32" s="100">
        <f t="shared" si="12"/>
        <v>0</v>
      </c>
      <c r="Q32" s="100">
        <f t="shared" si="12"/>
        <v>0</v>
      </c>
      <c r="R32" s="100">
        <f t="shared" si="12"/>
        <v>0</v>
      </c>
      <c r="S32" s="100">
        <f t="shared" si="12"/>
        <v>0</v>
      </c>
      <c r="T32" s="100">
        <f t="shared" si="12"/>
        <v>0</v>
      </c>
      <c r="U32" s="100">
        <f t="shared" si="12"/>
        <v>0</v>
      </c>
      <c r="V32" s="100">
        <f t="shared" si="12"/>
        <v>0</v>
      </c>
      <c r="W32" s="100">
        <f t="shared" si="12"/>
        <v>0</v>
      </c>
      <c r="X32" s="100">
        <f t="shared" si="12"/>
        <v>0</v>
      </c>
      <c r="Y32" s="100">
        <f t="shared" si="12"/>
        <v>0</v>
      </c>
      <c r="Z32" s="100">
        <f t="shared" si="12"/>
        <v>0</v>
      </c>
      <c r="AA32" s="100">
        <f t="shared" si="12"/>
        <v>0</v>
      </c>
      <c r="AB32" s="100">
        <f t="shared" si="12"/>
        <v>0</v>
      </c>
      <c r="AC32" s="100">
        <f t="shared" si="12"/>
        <v>0</v>
      </c>
      <c r="AD32" s="100">
        <f t="shared" si="12"/>
        <v>0</v>
      </c>
      <c r="AE32" s="100">
        <f t="shared" si="12"/>
        <v>0</v>
      </c>
      <c r="AF32" s="100">
        <f t="shared" si="12"/>
        <v>0</v>
      </c>
      <c r="AG32" s="100">
        <f t="shared" si="12"/>
        <v>0</v>
      </c>
      <c r="AH32" s="100">
        <f t="shared" si="12"/>
        <v>0</v>
      </c>
      <c r="AI32" s="100">
        <f t="shared" si="12"/>
        <v>0</v>
      </c>
      <c r="AJ32" s="100">
        <f t="shared" si="12"/>
        <v>0</v>
      </c>
      <c r="AK32" s="100">
        <f t="shared" si="12"/>
        <v>0</v>
      </c>
      <c r="AL32" s="100">
        <f t="shared" si="12"/>
        <v>0</v>
      </c>
      <c r="AM32" s="100">
        <f t="shared" si="12"/>
        <v>0</v>
      </c>
      <c r="AN32" s="100">
        <f t="shared" si="12"/>
        <v>0</v>
      </c>
      <c r="AO32" s="100">
        <f t="shared" si="12"/>
        <v>0</v>
      </c>
      <c r="AP32" s="100">
        <f t="shared" si="12"/>
        <v>0</v>
      </c>
      <c r="AQ32" s="100">
        <f t="shared" si="12"/>
        <v>0</v>
      </c>
      <c r="AR32" s="100">
        <f t="shared" si="12"/>
        <v>0</v>
      </c>
      <c r="AS32" s="100">
        <f t="shared" si="12"/>
        <v>0</v>
      </c>
      <c r="AT32" s="100">
        <f t="shared" si="12"/>
        <v>0</v>
      </c>
    </row>
    <row r="33" spans="1:46" s="12" customFormat="1" ht="18.75">
      <c r="A33" s="97" t="s">
        <v>175</v>
      </c>
      <c r="B33" s="24" t="s">
        <v>176</v>
      </c>
      <c r="C33" s="169">
        <v>9300</v>
      </c>
      <c r="D33" s="201">
        <f>C33+E33</f>
        <v>9300</v>
      </c>
      <c r="E33" s="201">
        <f>SUM(F33:AV33)</f>
        <v>0</v>
      </c>
      <c r="F33" s="92"/>
      <c r="G33" s="92"/>
      <c r="H33" s="92"/>
      <c r="I33" s="92"/>
      <c r="J33" s="92"/>
      <c r="K33" s="92"/>
      <c r="L33" s="92"/>
      <c r="M33" s="233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1:46" s="12" customFormat="1" ht="37.5">
      <c r="A34" s="97" t="s">
        <v>684</v>
      </c>
      <c r="B34" s="24" t="s">
        <v>683</v>
      </c>
      <c r="C34" s="169">
        <v>1000</v>
      </c>
      <c r="D34" s="201">
        <f>C34+E34</f>
        <v>1000</v>
      </c>
      <c r="E34" s="201">
        <f>SUM(F34:AV34)</f>
        <v>0</v>
      </c>
      <c r="F34" s="92"/>
      <c r="G34" s="92"/>
      <c r="H34" s="92"/>
      <c r="I34" s="92"/>
      <c r="J34" s="92"/>
      <c r="K34" s="92"/>
      <c r="L34" s="92"/>
      <c r="M34" s="233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</row>
    <row r="35" spans="1:46" s="12" customFormat="1" ht="36" customHeight="1">
      <c r="A35" s="97" t="s">
        <v>341</v>
      </c>
      <c r="B35" s="24" t="s">
        <v>348</v>
      </c>
      <c r="C35" s="169"/>
      <c r="D35" s="201">
        <f>C35+E35</f>
        <v>0</v>
      </c>
      <c r="E35" s="201">
        <f>SUM(F35:AV35)</f>
        <v>0</v>
      </c>
      <c r="F35" s="92"/>
      <c r="G35" s="92"/>
      <c r="H35" s="92"/>
      <c r="I35" s="92"/>
      <c r="J35" s="92"/>
      <c r="K35" s="92"/>
      <c r="L35" s="92"/>
      <c r="M35" s="233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</row>
    <row r="36" spans="1:46" s="12" customFormat="1" ht="37.5">
      <c r="A36" s="97" t="s">
        <v>347</v>
      </c>
      <c r="B36" s="24" t="s">
        <v>349</v>
      </c>
      <c r="C36" s="169"/>
      <c r="D36" s="201">
        <f>C36+E36</f>
        <v>0</v>
      </c>
      <c r="E36" s="201">
        <f>SUM(F36:AV36)</f>
        <v>0</v>
      </c>
      <c r="F36" s="92"/>
      <c r="G36" s="92"/>
      <c r="H36" s="92"/>
      <c r="I36" s="92"/>
      <c r="J36" s="92"/>
      <c r="K36" s="92"/>
      <c r="L36" s="92"/>
      <c r="M36" s="233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</row>
    <row r="37" spans="1:46" s="12" customFormat="1" ht="21" customHeight="1">
      <c r="A37" s="96"/>
      <c r="B37" s="2" t="s">
        <v>307</v>
      </c>
      <c r="C37" s="129">
        <f>C38+C54+C55+C56+C52</f>
        <v>762982</v>
      </c>
      <c r="D37" s="197">
        <f>D38+D54+D55+D56+D52</f>
        <v>846903</v>
      </c>
      <c r="E37" s="197">
        <f>E38+E54+E55+E56+E52</f>
        <v>83921</v>
      </c>
      <c r="F37" s="91">
        <f>F38+F55+F56+F53</f>
        <v>0</v>
      </c>
      <c r="G37" s="91">
        <f>G38+G55+G56+G53</f>
        <v>-292</v>
      </c>
      <c r="H37" s="91">
        <f>H38+H55+H56+H53</f>
        <v>0</v>
      </c>
      <c r="I37" s="91">
        <f>I38+I55+I56+I53</f>
        <v>0</v>
      </c>
      <c r="J37" s="91">
        <f>J38+J55+J56+J53</f>
        <v>0</v>
      </c>
      <c r="K37" s="99">
        <f>K38+K54+K55+K56+K52</f>
        <v>0</v>
      </c>
      <c r="L37" s="91"/>
      <c r="M37" s="232"/>
      <c r="N37" s="99">
        <f>N38+N54+N55+N56+N52</f>
        <v>30413</v>
      </c>
      <c r="O37" s="99">
        <f>O38+O54+O55+O56+O52</f>
        <v>53800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79"/>
      <c r="AG37" s="79"/>
      <c r="AH37" s="79">
        <f aca="true" t="shared" si="13" ref="AH37:AT37">AH38+AH55+AH56+AH53</f>
        <v>0</v>
      </c>
      <c r="AI37" s="79">
        <f t="shared" si="13"/>
        <v>0</v>
      </c>
      <c r="AJ37" s="79">
        <f t="shared" si="13"/>
        <v>0</v>
      </c>
      <c r="AK37" s="79">
        <f t="shared" si="13"/>
        <v>0</v>
      </c>
      <c r="AL37" s="79">
        <f t="shared" si="13"/>
        <v>0</v>
      </c>
      <c r="AM37" s="79">
        <f t="shared" si="13"/>
        <v>0</v>
      </c>
      <c r="AN37" s="79">
        <f t="shared" si="13"/>
        <v>0</v>
      </c>
      <c r="AO37" s="79">
        <f t="shared" si="13"/>
        <v>0</v>
      </c>
      <c r="AP37" s="79">
        <f t="shared" si="13"/>
        <v>0</v>
      </c>
      <c r="AQ37" s="79">
        <f t="shared" si="13"/>
        <v>0</v>
      </c>
      <c r="AR37" s="79">
        <f t="shared" si="13"/>
        <v>0</v>
      </c>
      <c r="AS37" s="79">
        <f t="shared" si="13"/>
        <v>0</v>
      </c>
      <c r="AT37" s="79">
        <f t="shared" si="13"/>
        <v>0</v>
      </c>
    </row>
    <row r="38" spans="1:46" s="12" customFormat="1" ht="60" customHeight="1">
      <c r="A38" s="96" t="s">
        <v>308</v>
      </c>
      <c r="B38" s="18" t="s">
        <v>336</v>
      </c>
      <c r="C38" s="129">
        <f aca="true" t="shared" si="14" ref="C38:J38">C40+C48+C49</f>
        <v>487952</v>
      </c>
      <c r="D38" s="197">
        <f t="shared" si="14"/>
        <v>571873</v>
      </c>
      <c r="E38" s="197">
        <f t="shared" si="14"/>
        <v>83921</v>
      </c>
      <c r="F38" s="91">
        <f t="shared" si="14"/>
        <v>0</v>
      </c>
      <c r="G38" s="91">
        <f t="shared" si="14"/>
        <v>-292</v>
      </c>
      <c r="H38" s="91">
        <f t="shared" si="14"/>
        <v>0</v>
      </c>
      <c r="I38" s="91">
        <f t="shared" si="14"/>
        <v>0</v>
      </c>
      <c r="J38" s="91">
        <f t="shared" si="14"/>
        <v>0</v>
      </c>
      <c r="K38" s="99">
        <f>K40+K48+K49</f>
        <v>0</v>
      </c>
      <c r="L38" s="91"/>
      <c r="M38" s="232"/>
      <c r="N38" s="99">
        <f>N40+N48+N49</f>
        <v>30413</v>
      </c>
      <c r="O38" s="99">
        <f>O40+O48+O49</f>
        <v>53800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79"/>
      <c r="AG38" s="79"/>
      <c r="AH38" s="79">
        <f aca="true" t="shared" si="15" ref="AH38:AT38">AH40+AH48+AH49</f>
        <v>0</v>
      </c>
      <c r="AI38" s="79">
        <f>AI40+AI48+AI49</f>
        <v>0</v>
      </c>
      <c r="AJ38" s="79">
        <f t="shared" si="15"/>
        <v>0</v>
      </c>
      <c r="AK38" s="79">
        <f t="shared" si="15"/>
        <v>0</v>
      </c>
      <c r="AL38" s="79">
        <f t="shared" si="15"/>
        <v>0</v>
      </c>
      <c r="AM38" s="79">
        <f t="shared" si="15"/>
        <v>0</v>
      </c>
      <c r="AN38" s="79">
        <f t="shared" si="15"/>
        <v>0</v>
      </c>
      <c r="AO38" s="79">
        <f t="shared" si="15"/>
        <v>0</v>
      </c>
      <c r="AP38" s="79">
        <f t="shared" si="15"/>
        <v>0</v>
      </c>
      <c r="AQ38" s="79">
        <f t="shared" si="15"/>
        <v>0</v>
      </c>
      <c r="AR38" s="79">
        <f t="shared" si="15"/>
        <v>0</v>
      </c>
      <c r="AS38" s="79">
        <f t="shared" si="15"/>
        <v>0</v>
      </c>
      <c r="AT38" s="79">
        <f t="shared" si="15"/>
        <v>0</v>
      </c>
    </row>
    <row r="39" spans="1:46" s="12" customFormat="1" ht="36.75" customHeight="1">
      <c r="A39" s="98" t="s">
        <v>350</v>
      </c>
      <c r="B39" s="25" t="s">
        <v>351</v>
      </c>
      <c r="C39" s="185"/>
      <c r="D39" s="201">
        <f aca="true" t="shared" si="16" ref="D39:D51">C39+E39</f>
        <v>0</v>
      </c>
      <c r="E39" s="201">
        <f aca="true" t="shared" si="17" ref="E39:E51">SUM(F39:AV39)</f>
        <v>0</v>
      </c>
      <c r="F39" s="146"/>
      <c r="G39" s="146"/>
      <c r="H39" s="146"/>
      <c r="I39" s="146"/>
      <c r="J39" s="146"/>
      <c r="K39" s="146"/>
      <c r="L39" s="146"/>
      <c r="M39" s="221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</row>
    <row r="40" spans="1:46" s="12" customFormat="1" ht="36.75" customHeight="1">
      <c r="A40" s="98" t="s">
        <v>326</v>
      </c>
      <c r="B40" s="15" t="s">
        <v>309</v>
      </c>
      <c r="C40" s="169">
        <v>367952</v>
      </c>
      <c r="D40" s="201">
        <f t="shared" si="16"/>
        <v>451873</v>
      </c>
      <c r="E40" s="201">
        <f t="shared" si="17"/>
        <v>83921</v>
      </c>
      <c r="F40" s="92">
        <f aca="true" t="shared" si="18" ref="F40:AT40">F41+F46</f>
        <v>0</v>
      </c>
      <c r="G40" s="80">
        <f t="shared" si="18"/>
        <v>-292</v>
      </c>
      <c r="H40" s="80">
        <f t="shared" si="18"/>
        <v>0</v>
      </c>
      <c r="I40" s="80">
        <f t="shared" si="18"/>
        <v>0</v>
      </c>
      <c r="J40" s="80">
        <f t="shared" si="18"/>
        <v>0</v>
      </c>
      <c r="K40" s="80">
        <f t="shared" si="18"/>
        <v>0</v>
      </c>
      <c r="L40" s="80">
        <f t="shared" si="18"/>
        <v>0</v>
      </c>
      <c r="M40" s="222">
        <f t="shared" si="18"/>
        <v>0</v>
      </c>
      <c r="N40" s="80">
        <f>N41+N46</f>
        <v>30413</v>
      </c>
      <c r="O40" s="80">
        <f t="shared" si="18"/>
        <v>53800</v>
      </c>
      <c r="P40" s="80">
        <f t="shared" si="18"/>
        <v>0</v>
      </c>
      <c r="Q40" s="80">
        <f t="shared" si="18"/>
        <v>0</v>
      </c>
      <c r="R40" s="80">
        <f t="shared" si="18"/>
        <v>0</v>
      </c>
      <c r="S40" s="80">
        <f t="shared" si="18"/>
        <v>0</v>
      </c>
      <c r="T40" s="80">
        <f t="shared" si="18"/>
        <v>0</v>
      </c>
      <c r="U40" s="80">
        <f t="shared" si="18"/>
        <v>0</v>
      </c>
      <c r="V40" s="80">
        <f t="shared" si="18"/>
        <v>0</v>
      </c>
      <c r="W40" s="80">
        <f t="shared" si="18"/>
        <v>0</v>
      </c>
      <c r="X40" s="80">
        <f t="shared" si="18"/>
        <v>0</v>
      </c>
      <c r="Y40" s="80">
        <f t="shared" si="18"/>
        <v>0</v>
      </c>
      <c r="Z40" s="80">
        <f t="shared" si="18"/>
        <v>0</v>
      </c>
      <c r="AA40" s="80">
        <f t="shared" si="18"/>
        <v>0</v>
      </c>
      <c r="AB40" s="80">
        <f t="shared" si="18"/>
        <v>0</v>
      </c>
      <c r="AC40" s="80">
        <f t="shared" si="18"/>
        <v>0</v>
      </c>
      <c r="AD40" s="80">
        <f t="shared" si="18"/>
        <v>0</v>
      </c>
      <c r="AE40" s="80">
        <f t="shared" si="18"/>
        <v>0</v>
      </c>
      <c r="AF40" s="80">
        <f t="shared" si="18"/>
        <v>0</v>
      </c>
      <c r="AG40" s="80">
        <f t="shared" si="18"/>
        <v>0</v>
      </c>
      <c r="AH40" s="80">
        <f t="shared" si="18"/>
        <v>0</v>
      </c>
      <c r="AI40" s="80">
        <f>AI41+AI46</f>
        <v>0</v>
      </c>
      <c r="AJ40" s="80">
        <f t="shared" si="18"/>
        <v>0</v>
      </c>
      <c r="AK40" s="80">
        <f t="shared" si="18"/>
        <v>0</v>
      </c>
      <c r="AL40" s="80">
        <f t="shared" si="18"/>
        <v>0</v>
      </c>
      <c r="AM40" s="80">
        <f t="shared" si="18"/>
        <v>0</v>
      </c>
      <c r="AN40" s="80">
        <f t="shared" si="18"/>
        <v>0</v>
      </c>
      <c r="AO40" s="80">
        <f t="shared" si="18"/>
        <v>0</v>
      </c>
      <c r="AP40" s="80">
        <f t="shared" si="18"/>
        <v>0</v>
      </c>
      <c r="AQ40" s="80">
        <f t="shared" si="18"/>
        <v>0</v>
      </c>
      <c r="AR40" s="80">
        <f t="shared" si="18"/>
        <v>0</v>
      </c>
      <c r="AS40" s="80">
        <f t="shared" si="18"/>
        <v>0</v>
      </c>
      <c r="AT40" s="80">
        <f t="shared" si="18"/>
        <v>0</v>
      </c>
    </row>
    <row r="41" spans="1:46" s="12" customFormat="1" ht="90.75" customHeight="1">
      <c r="A41" s="97" t="s">
        <v>310</v>
      </c>
      <c r="B41" s="16" t="s">
        <v>311</v>
      </c>
      <c r="C41" s="169">
        <v>343300</v>
      </c>
      <c r="D41" s="201">
        <f t="shared" si="16"/>
        <v>427513</v>
      </c>
      <c r="E41" s="201">
        <f t="shared" si="17"/>
        <v>84213</v>
      </c>
      <c r="F41" s="92"/>
      <c r="G41" s="92"/>
      <c r="H41" s="92"/>
      <c r="I41" s="92"/>
      <c r="J41" s="92"/>
      <c r="K41" s="100">
        <f>K42+K44</f>
        <v>0</v>
      </c>
      <c r="L41" s="100">
        <f>L42+L44</f>
        <v>0</v>
      </c>
      <c r="M41" s="100">
        <f>M42+M44</f>
        <v>0</v>
      </c>
      <c r="N41" s="100">
        <f>N42+N44</f>
        <v>30413</v>
      </c>
      <c r="O41" s="100">
        <f>O42+O44</f>
        <v>53800</v>
      </c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</row>
    <row r="42" spans="1:46" s="12" customFormat="1" ht="94.5" customHeight="1">
      <c r="A42" s="97" t="s">
        <v>563</v>
      </c>
      <c r="B42" s="17" t="s">
        <v>633</v>
      </c>
      <c r="C42" s="169">
        <v>311100</v>
      </c>
      <c r="D42" s="201">
        <f t="shared" si="16"/>
        <v>311100</v>
      </c>
      <c r="E42" s="201">
        <f t="shared" si="17"/>
        <v>0</v>
      </c>
      <c r="F42" s="92"/>
      <c r="G42" s="92"/>
      <c r="H42" s="92"/>
      <c r="I42" s="92"/>
      <c r="J42" s="92"/>
      <c r="K42" s="92"/>
      <c r="L42" s="92"/>
      <c r="M42" s="233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</row>
    <row r="43" spans="1:46" s="12" customFormat="1" ht="0.75" customHeight="1" hidden="1">
      <c r="A43" s="97" t="s">
        <v>564</v>
      </c>
      <c r="B43" s="17" t="s">
        <v>337</v>
      </c>
      <c r="C43" s="169"/>
      <c r="D43" s="201">
        <f t="shared" si="16"/>
        <v>0</v>
      </c>
      <c r="E43" s="201">
        <f t="shared" si="17"/>
        <v>0</v>
      </c>
      <c r="F43" s="92"/>
      <c r="G43" s="92"/>
      <c r="H43" s="92"/>
      <c r="I43" s="92"/>
      <c r="J43" s="92"/>
      <c r="K43" s="92"/>
      <c r="L43" s="92"/>
      <c r="M43" s="233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s="12" customFormat="1" ht="114" customHeight="1">
      <c r="A44" s="97" t="s">
        <v>564</v>
      </c>
      <c r="B44" s="130" t="s">
        <v>565</v>
      </c>
      <c r="C44" s="169">
        <v>32200</v>
      </c>
      <c r="D44" s="201">
        <f t="shared" si="16"/>
        <v>116413</v>
      </c>
      <c r="E44" s="201">
        <f t="shared" si="17"/>
        <v>84213</v>
      </c>
      <c r="F44" s="92"/>
      <c r="G44" s="92"/>
      <c r="H44" s="92"/>
      <c r="I44" s="92"/>
      <c r="J44" s="92"/>
      <c r="K44" s="92"/>
      <c r="L44" s="92"/>
      <c r="M44" s="233"/>
      <c r="N44" s="92">
        <v>30413</v>
      </c>
      <c r="O44" s="92">
        <v>53800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46" s="12" customFormat="1" ht="14.25" customHeight="1" hidden="1">
      <c r="A45" s="97" t="s">
        <v>342</v>
      </c>
      <c r="B45" s="17" t="s">
        <v>312</v>
      </c>
      <c r="C45" s="169"/>
      <c r="D45" s="201">
        <f t="shared" si="16"/>
        <v>0</v>
      </c>
      <c r="E45" s="201">
        <f t="shared" si="17"/>
        <v>0</v>
      </c>
      <c r="F45" s="92"/>
      <c r="G45" s="92"/>
      <c r="H45" s="92"/>
      <c r="I45" s="92"/>
      <c r="J45" s="92"/>
      <c r="K45" s="92"/>
      <c r="L45" s="92"/>
      <c r="M45" s="233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</row>
    <row r="46" spans="1:46" s="12" customFormat="1" ht="113.25" customHeight="1">
      <c r="A46" s="97" t="s">
        <v>574</v>
      </c>
      <c r="B46" s="15" t="s">
        <v>575</v>
      </c>
      <c r="C46" s="169">
        <v>24652</v>
      </c>
      <c r="D46" s="201">
        <f t="shared" si="16"/>
        <v>24360</v>
      </c>
      <c r="E46" s="201">
        <f t="shared" si="17"/>
        <v>-292</v>
      </c>
      <c r="F46" s="92">
        <f aca="true" t="shared" si="19" ref="F46:AT46">F47</f>
        <v>0</v>
      </c>
      <c r="G46" s="80">
        <f t="shared" si="19"/>
        <v>-292</v>
      </c>
      <c r="H46" s="80">
        <f t="shared" si="19"/>
        <v>0</v>
      </c>
      <c r="I46" s="170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</v>
      </c>
      <c r="M46" s="222">
        <f t="shared" si="19"/>
        <v>0</v>
      </c>
      <c r="N46" s="80">
        <f t="shared" si="19"/>
        <v>0</v>
      </c>
      <c r="O46" s="80">
        <f t="shared" si="19"/>
        <v>0</v>
      </c>
      <c r="P46" s="80">
        <f t="shared" si="19"/>
        <v>0</v>
      </c>
      <c r="Q46" s="80">
        <f t="shared" si="19"/>
        <v>0</v>
      </c>
      <c r="R46" s="80">
        <f t="shared" si="19"/>
        <v>0</v>
      </c>
      <c r="S46" s="80">
        <f t="shared" si="19"/>
        <v>0</v>
      </c>
      <c r="T46" s="80">
        <f t="shared" si="19"/>
        <v>0</v>
      </c>
      <c r="U46" s="80">
        <f t="shared" si="19"/>
        <v>0</v>
      </c>
      <c r="V46" s="80">
        <f t="shared" si="19"/>
        <v>0</v>
      </c>
      <c r="W46" s="80">
        <f t="shared" si="19"/>
        <v>0</v>
      </c>
      <c r="X46" s="80">
        <f t="shared" si="19"/>
        <v>0</v>
      </c>
      <c r="Y46" s="80">
        <f t="shared" si="19"/>
        <v>0</v>
      </c>
      <c r="Z46" s="80">
        <f t="shared" si="19"/>
        <v>0</v>
      </c>
      <c r="AA46" s="80">
        <f t="shared" si="19"/>
        <v>0</v>
      </c>
      <c r="AB46" s="80">
        <f t="shared" si="19"/>
        <v>0</v>
      </c>
      <c r="AC46" s="80">
        <f t="shared" si="19"/>
        <v>0</v>
      </c>
      <c r="AD46" s="80">
        <f t="shared" si="19"/>
        <v>0</v>
      </c>
      <c r="AE46" s="80">
        <f t="shared" si="19"/>
        <v>0</v>
      </c>
      <c r="AF46" s="80">
        <f t="shared" si="19"/>
        <v>0</v>
      </c>
      <c r="AG46" s="80">
        <f t="shared" si="19"/>
        <v>0</v>
      </c>
      <c r="AH46" s="80">
        <f t="shared" si="19"/>
        <v>0</v>
      </c>
      <c r="AI46" s="80">
        <f t="shared" si="19"/>
        <v>0</v>
      </c>
      <c r="AJ46" s="171">
        <f t="shared" si="19"/>
        <v>0</v>
      </c>
      <c r="AK46" s="100">
        <f t="shared" si="19"/>
        <v>0</v>
      </c>
      <c r="AL46" s="100">
        <f t="shared" si="19"/>
        <v>0</v>
      </c>
      <c r="AM46" s="100">
        <f t="shared" si="19"/>
        <v>0</v>
      </c>
      <c r="AN46" s="100">
        <f t="shared" si="19"/>
        <v>0</v>
      </c>
      <c r="AO46" s="100">
        <f t="shared" si="19"/>
        <v>0</v>
      </c>
      <c r="AP46" s="100">
        <f t="shared" si="19"/>
        <v>0</v>
      </c>
      <c r="AQ46" s="100">
        <f t="shared" si="19"/>
        <v>0</v>
      </c>
      <c r="AR46" s="100">
        <f t="shared" si="19"/>
        <v>0</v>
      </c>
      <c r="AS46" s="100">
        <f t="shared" si="19"/>
        <v>0</v>
      </c>
      <c r="AT46" s="100">
        <f t="shared" si="19"/>
        <v>0</v>
      </c>
    </row>
    <row r="47" spans="1:46" s="12" customFormat="1" ht="120" customHeight="1">
      <c r="A47" s="97" t="s">
        <v>566</v>
      </c>
      <c r="B47" s="25" t="s">
        <v>567</v>
      </c>
      <c r="C47" s="169">
        <v>24652</v>
      </c>
      <c r="D47" s="201">
        <f t="shared" si="16"/>
        <v>24360</v>
      </c>
      <c r="E47" s="201">
        <f t="shared" si="17"/>
        <v>-292</v>
      </c>
      <c r="F47" s="92"/>
      <c r="G47" s="92">
        <v>-292</v>
      </c>
      <c r="H47" s="92"/>
      <c r="I47" s="92"/>
      <c r="J47" s="92"/>
      <c r="K47" s="92"/>
      <c r="L47" s="92"/>
      <c r="M47" s="2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</row>
    <row r="48" spans="1:46" s="12" customFormat="1" ht="83.25" customHeight="1">
      <c r="A48" s="97" t="s">
        <v>568</v>
      </c>
      <c r="B48" s="15" t="s">
        <v>569</v>
      </c>
      <c r="C48" s="169">
        <v>4500</v>
      </c>
      <c r="D48" s="201">
        <f t="shared" si="16"/>
        <v>4500</v>
      </c>
      <c r="E48" s="201">
        <f t="shared" si="17"/>
        <v>0</v>
      </c>
      <c r="F48" s="92"/>
      <c r="G48" s="92"/>
      <c r="H48" s="92"/>
      <c r="I48" s="92"/>
      <c r="J48" s="92"/>
      <c r="K48" s="92"/>
      <c r="L48" s="92"/>
      <c r="M48" s="233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</row>
    <row r="49" spans="1:46" s="12" customFormat="1" ht="60" customHeight="1">
      <c r="A49" s="97" t="s">
        <v>570</v>
      </c>
      <c r="B49" s="15" t="s">
        <v>317</v>
      </c>
      <c r="C49" s="169">
        <v>115500</v>
      </c>
      <c r="D49" s="201">
        <f t="shared" si="16"/>
        <v>115500</v>
      </c>
      <c r="E49" s="201">
        <f t="shared" si="17"/>
        <v>0</v>
      </c>
      <c r="F49" s="92">
        <f>SUM(F50+F51)</f>
        <v>0</v>
      </c>
      <c r="G49" s="92">
        <f>SUM(G50+G51)</f>
        <v>0</v>
      </c>
      <c r="H49" s="92">
        <f>SUM(H50+H51)</f>
        <v>0</v>
      </c>
      <c r="I49" s="92">
        <f>SUM(I50+I51)</f>
        <v>0</v>
      </c>
      <c r="J49" s="92">
        <f>SUM(J50+J51)</f>
        <v>0</v>
      </c>
      <c r="K49" s="92"/>
      <c r="L49" s="92"/>
      <c r="M49" s="233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80"/>
      <c r="AG49" s="80"/>
      <c r="AH49" s="80">
        <f aca="true" t="shared" si="20" ref="AH49:AT49">SUM(AH50+AH51)</f>
        <v>0</v>
      </c>
      <c r="AI49" s="80">
        <f>SUM(AI50+AI51)</f>
        <v>0</v>
      </c>
      <c r="AJ49" s="80">
        <f t="shared" si="20"/>
        <v>0</v>
      </c>
      <c r="AK49" s="80">
        <f t="shared" si="20"/>
        <v>0</v>
      </c>
      <c r="AL49" s="80">
        <f t="shared" si="20"/>
        <v>0</v>
      </c>
      <c r="AM49" s="80">
        <f t="shared" si="20"/>
        <v>0</v>
      </c>
      <c r="AN49" s="80">
        <f t="shared" si="20"/>
        <v>0</v>
      </c>
      <c r="AO49" s="80">
        <f t="shared" si="20"/>
        <v>0</v>
      </c>
      <c r="AP49" s="80">
        <f t="shared" si="20"/>
        <v>0</v>
      </c>
      <c r="AQ49" s="80">
        <f t="shared" si="20"/>
        <v>0</v>
      </c>
      <c r="AR49" s="80">
        <f t="shared" si="20"/>
        <v>0</v>
      </c>
      <c r="AS49" s="80">
        <f t="shared" si="20"/>
        <v>0</v>
      </c>
      <c r="AT49" s="80">
        <f t="shared" si="20"/>
        <v>0</v>
      </c>
    </row>
    <row r="50" spans="1:46" s="12" customFormat="1" ht="41.25" customHeight="1">
      <c r="A50" s="97" t="s">
        <v>572</v>
      </c>
      <c r="B50" s="15" t="s">
        <v>571</v>
      </c>
      <c r="C50" s="169">
        <v>113000</v>
      </c>
      <c r="D50" s="201">
        <f t="shared" si="16"/>
        <v>113000</v>
      </c>
      <c r="E50" s="201">
        <f t="shared" si="17"/>
        <v>0</v>
      </c>
      <c r="F50" s="92"/>
      <c r="G50" s="92"/>
      <c r="H50" s="92"/>
      <c r="I50" s="92"/>
      <c r="J50" s="92"/>
      <c r="K50" s="92"/>
      <c r="L50" s="92"/>
      <c r="M50" s="233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</row>
    <row r="51" spans="1:46" s="12" customFormat="1" ht="45.75" customHeight="1">
      <c r="A51" s="97" t="s">
        <v>573</v>
      </c>
      <c r="B51" s="15" t="s">
        <v>571</v>
      </c>
      <c r="C51" s="169">
        <v>2500</v>
      </c>
      <c r="D51" s="201">
        <f t="shared" si="16"/>
        <v>2500</v>
      </c>
      <c r="E51" s="201">
        <f t="shared" si="17"/>
        <v>0</v>
      </c>
      <c r="F51" s="92"/>
      <c r="G51" s="92"/>
      <c r="H51" s="92"/>
      <c r="I51" s="92"/>
      <c r="J51" s="92"/>
      <c r="K51" s="92"/>
      <c r="L51" s="92"/>
      <c r="M51" s="233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</row>
    <row r="52" spans="1:46" s="12" customFormat="1" ht="37.5" customHeight="1">
      <c r="A52" s="96" t="s">
        <v>338</v>
      </c>
      <c r="B52" s="18" t="s">
        <v>177</v>
      </c>
      <c r="C52" s="129">
        <f>C53</f>
        <v>18000</v>
      </c>
      <c r="D52" s="197">
        <f>D53</f>
        <v>18000</v>
      </c>
      <c r="E52" s="197">
        <f>E53</f>
        <v>0</v>
      </c>
      <c r="F52" s="91"/>
      <c r="G52" s="91"/>
      <c r="H52" s="91"/>
      <c r="I52" s="91"/>
      <c r="J52" s="91"/>
      <c r="K52" s="91"/>
      <c r="L52" s="91"/>
      <c r="M52" s="232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</row>
    <row r="53" spans="1:46" s="12" customFormat="1" ht="39" customHeight="1">
      <c r="A53" s="97" t="s">
        <v>178</v>
      </c>
      <c r="B53" s="15" t="s">
        <v>179</v>
      </c>
      <c r="C53" s="169">
        <v>18000</v>
      </c>
      <c r="D53" s="201">
        <f>C53+E53</f>
        <v>18000</v>
      </c>
      <c r="E53" s="201">
        <f>SUM(F53:AV53)</f>
        <v>0</v>
      </c>
      <c r="F53" s="92"/>
      <c r="G53" s="92"/>
      <c r="H53" s="92"/>
      <c r="I53" s="92"/>
      <c r="J53" s="92"/>
      <c r="K53" s="92"/>
      <c r="L53" s="92"/>
      <c r="M53" s="233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</row>
    <row r="54" spans="1:46" s="12" customFormat="1" ht="37.5">
      <c r="A54" s="96" t="s">
        <v>343</v>
      </c>
      <c r="B54" s="11" t="s">
        <v>344</v>
      </c>
      <c r="C54" s="129">
        <v>222230</v>
      </c>
      <c r="D54" s="198">
        <f>C54+E54</f>
        <v>222230</v>
      </c>
      <c r="E54" s="168">
        <f>SUM(F54:AU54)</f>
        <v>0</v>
      </c>
      <c r="F54" s="91"/>
      <c r="G54" s="91"/>
      <c r="H54" s="91"/>
      <c r="I54" s="91"/>
      <c r="J54" s="91"/>
      <c r="K54" s="91"/>
      <c r="L54" s="91"/>
      <c r="M54" s="232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</row>
    <row r="55" spans="1:46" s="12" customFormat="1" ht="18.75">
      <c r="A55" s="96" t="s">
        <v>180</v>
      </c>
      <c r="B55" s="11" t="s">
        <v>181</v>
      </c>
      <c r="C55" s="129">
        <v>10500</v>
      </c>
      <c r="D55" s="198">
        <f>C55+E55</f>
        <v>10500</v>
      </c>
      <c r="E55" s="168">
        <f>SUM(F55:AU55)</f>
        <v>0</v>
      </c>
      <c r="F55" s="91"/>
      <c r="G55" s="91"/>
      <c r="H55" s="91"/>
      <c r="I55" s="91"/>
      <c r="J55" s="91"/>
      <c r="K55" s="91"/>
      <c r="L55" s="91"/>
      <c r="M55" s="232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</row>
    <row r="56" spans="1:46" s="12" customFormat="1" ht="18.75">
      <c r="A56" s="96" t="s">
        <v>313</v>
      </c>
      <c r="B56" s="11" t="s">
        <v>182</v>
      </c>
      <c r="C56" s="129">
        <v>24300</v>
      </c>
      <c r="D56" s="198">
        <f>C56+E56</f>
        <v>24300</v>
      </c>
      <c r="E56" s="168">
        <f>SUM(F56:AU56)</f>
        <v>0</v>
      </c>
      <c r="F56" s="91"/>
      <c r="G56" s="91"/>
      <c r="H56" s="91"/>
      <c r="I56" s="91"/>
      <c r="J56" s="91"/>
      <c r="K56" s="91"/>
      <c r="L56" s="91"/>
      <c r="M56" s="232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</row>
    <row r="57" spans="1:46" s="12" customFormat="1" ht="18.75">
      <c r="A57" s="96" t="s">
        <v>183</v>
      </c>
      <c r="B57" s="11" t="s">
        <v>184</v>
      </c>
      <c r="C57" s="129"/>
      <c r="D57" s="197"/>
      <c r="E57" s="197"/>
      <c r="F57" s="91"/>
      <c r="G57" s="91"/>
      <c r="H57" s="91"/>
      <c r="I57" s="91"/>
      <c r="J57" s="91"/>
      <c r="K57" s="91"/>
      <c r="L57" s="91"/>
      <c r="M57" s="232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</row>
    <row r="58" spans="1:46" s="12" customFormat="1" ht="22.5" customHeight="1">
      <c r="A58" s="97"/>
      <c r="B58" s="13" t="s">
        <v>631</v>
      </c>
      <c r="C58" s="129">
        <f aca="true" t="shared" si="21" ref="C58:O58">C37+C15</f>
        <v>3656073.5</v>
      </c>
      <c r="D58" s="197">
        <f t="shared" si="21"/>
        <v>3784194.5</v>
      </c>
      <c r="E58" s="197">
        <f t="shared" si="21"/>
        <v>128121</v>
      </c>
      <c r="F58" s="91">
        <f t="shared" si="21"/>
        <v>0</v>
      </c>
      <c r="G58" s="91">
        <f t="shared" si="21"/>
        <v>-292</v>
      </c>
      <c r="H58" s="91">
        <f t="shared" si="21"/>
        <v>0</v>
      </c>
      <c r="I58" s="91">
        <f t="shared" si="21"/>
        <v>0</v>
      </c>
      <c r="J58" s="91">
        <f t="shared" si="21"/>
        <v>0</v>
      </c>
      <c r="K58" s="99">
        <f t="shared" si="21"/>
        <v>0</v>
      </c>
      <c r="L58" s="99">
        <f t="shared" si="21"/>
        <v>0</v>
      </c>
      <c r="M58" s="99">
        <f t="shared" si="21"/>
        <v>0</v>
      </c>
      <c r="N58" s="99">
        <f t="shared" si="21"/>
        <v>30413</v>
      </c>
      <c r="O58" s="99">
        <f t="shared" si="21"/>
        <v>98000</v>
      </c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79"/>
      <c r="AG58" s="79"/>
      <c r="AH58" s="79">
        <f aca="true" t="shared" si="22" ref="AH58:AT58">AH37+AH15</f>
        <v>0</v>
      </c>
      <c r="AI58" s="79">
        <f t="shared" si="22"/>
        <v>0</v>
      </c>
      <c r="AJ58" s="79">
        <f t="shared" si="22"/>
        <v>0</v>
      </c>
      <c r="AK58" s="79">
        <f t="shared" si="22"/>
        <v>0</v>
      </c>
      <c r="AL58" s="79">
        <f t="shared" si="22"/>
        <v>0</v>
      </c>
      <c r="AM58" s="79">
        <f t="shared" si="22"/>
        <v>0</v>
      </c>
      <c r="AN58" s="79">
        <f t="shared" si="22"/>
        <v>0</v>
      </c>
      <c r="AO58" s="79">
        <f t="shared" si="22"/>
        <v>0</v>
      </c>
      <c r="AP58" s="79">
        <f t="shared" si="22"/>
        <v>0</v>
      </c>
      <c r="AQ58" s="79">
        <f t="shared" si="22"/>
        <v>0</v>
      </c>
      <c r="AR58" s="79">
        <f t="shared" si="22"/>
        <v>0</v>
      </c>
      <c r="AS58" s="79">
        <f t="shared" si="22"/>
        <v>0</v>
      </c>
      <c r="AT58" s="79">
        <f t="shared" si="22"/>
        <v>0</v>
      </c>
    </row>
    <row r="59" spans="1:46" s="12" customFormat="1" ht="53.25" customHeight="1">
      <c r="A59" s="96" t="s">
        <v>70</v>
      </c>
      <c r="B59" s="11" t="s">
        <v>71</v>
      </c>
      <c r="C59" s="79">
        <f>SUM(C60+C83+C101+C102)</f>
        <v>1891740.5999999999</v>
      </c>
      <c r="D59" s="79">
        <f>SUM(D60+D83+D101+D102)</f>
        <v>1952749</v>
      </c>
      <c r="E59" s="79">
        <f>SUM(E60+E83+E101+E102)</f>
        <v>61008.4</v>
      </c>
      <c r="F59" s="79">
        <f>SUM(F60+F83+F101+F102)</f>
        <v>61008.4</v>
      </c>
      <c r="G59" s="79">
        <f aca="true" t="shared" si="23" ref="G59:AT59">SUM(G60+G83+G101+G102)</f>
        <v>0</v>
      </c>
      <c r="H59" s="79">
        <f t="shared" si="23"/>
        <v>0</v>
      </c>
      <c r="I59" s="79">
        <f t="shared" si="23"/>
        <v>0</v>
      </c>
      <c r="J59" s="79">
        <f t="shared" si="23"/>
        <v>0</v>
      </c>
      <c r="K59" s="79">
        <f t="shared" si="23"/>
        <v>0</v>
      </c>
      <c r="L59" s="79">
        <f t="shared" si="23"/>
        <v>0</v>
      </c>
      <c r="M59" s="79">
        <f t="shared" si="23"/>
        <v>0</v>
      </c>
      <c r="N59" s="79">
        <f t="shared" si="23"/>
        <v>0</v>
      </c>
      <c r="O59" s="79">
        <f t="shared" si="23"/>
        <v>0</v>
      </c>
      <c r="P59" s="79">
        <f t="shared" si="23"/>
        <v>0</v>
      </c>
      <c r="Q59" s="79">
        <f t="shared" si="23"/>
        <v>0</v>
      </c>
      <c r="R59" s="79">
        <f t="shared" si="23"/>
        <v>0</v>
      </c>
      <c r="S59" s="79">
        <f t="shared" si="23"/>
        <v>0</v>
      </c>
      <c r="T59" s="79">
        <f t="shared" si="23"/>
        <v>0</v>
      </c>
      <c r="U59" s="79">
        <f t="shared" si="23"/>
        <v>0</v>
      </c>
      <c r="V59" s="79">
        <f t="shared" si="23"/>
        <v>0</v>
      </c>
      <c r="W59" s="79">
        <f t="shared" si="23"/>
        <v>0</v>
      </c>
      <c r="X59" s="79">
        <f t="shared" si="23"/>
        <v>0</v>
      </c>
      <c r="Y59" s="79">
        <f t="shared" si="23"/>
        <v>0</v>
      </c>
      <c r="Z59" s="79">
        <f t="shared" si="23"/>
        <v>0</v>
      </c>
      <c r="AA59" s="79">
        <f t="shared" si="23"/>
        <v>0</v>
      </c>
      <c r="AB59" s="79">
        <f t="shared" si="23"/>
        <v>0</v>
      </c>
      <c r="AC59" s="79">
        <f t="shared" si="23"/>
        <v>0</v>
      </c>
      <c r="AD59" s="79">
        <f t="shared" si="23"/>
        <v>0</v>
      </c>
      <c r="AE59" s="79">
        <f t="shared" si="23"/>
        <v>0</v>
      </c>
      <c r="AF59" s="79">
        <f t="shared" si="23"/>
        <v>0</v>
      </c>
      <c r="AG59" s="79">
        <f t="shared" si="23"/>
        <v>0</v>
      </c>
      <c r="AH59" s="79">
        <f t="shared" si="23"/>
        <v>0</v>
      </c>
      <c r="AI59" s="79">
        <f t="shared" si="23"/>
        <v>0</v>
      </c>
      <c r="AJ59" s="79">
        <f t="shared" si="23"/>
        <v>0</v>
      </c>
      <c r="AK59" s="79">
        <f t="shared" si="23"/>
        <v>0</v>
      </c>
      <c r="AL59" s="79">
        <f t="shared" si="23"/>
        <v>0</v>
      </c>
      <c r="AM59" s="79">
        <f t="shared" si="23"/>
        <v>0</v>
      </c>
      <c r="AN59" s="79">
        <f t="shared" si="23"/>
        <v>0</v>
      </c>
      <c r="AO59" s="79">
        <f t="shared" si="23"/>
        <v>0</v>
      </c>
      <c r="AP59" s="79">
        <f t="shared" si="23"/>
        <v>0</v>
      </c>
      <c r="AQ59" s="79">
        <f t="shared" si="23"/>
        <v>0</v>
      </c>
      <c r="AR59" s="79">
        <f t="shared" si="23"/>
        <v>0</v>
      </c>
      <c r="AS59" s="79">
        <f t="shared" si="23"/>
        <v>0</v>
      </c>
      <c r="AT59" s="79">
        <f t="shared" si="23"/>
        <v>0</v>
      </c>
    </row>
    <row r="60" spans="1:46" s="12" customFormat="1" ht="36.75" customHeight="1">
      <c r="A60" s="96" t="s">
        <v>320</v>
      </c>
      <c r="B60" s="70" t="s">
        <v>321</v>
      </c>
      <c r="C60" s="151">
        <f>SUM(C61+C62+C63+C64+C65+C69+C76+C77+C78+C80+C79+C81+C82)</f>
        <v>1244196.8</v>
      </c>
      <c r="D60" s="151">
        <f>SUM(D61+D62+D63+D64+D65+D69+D76+D77+D78+D80+D79+D81+D82)</f>
        <v>1243372.8</v>
      </c>
      <c r="E60" s="151">
        <f>SUM(E61+E62+E63+E64+E65+E69+E76+E77+E78+E80+E79+E81+E82)</f>
        <v>-824</v>
      </c>
      <c r="F60" s="151">
        <f>SUM(F61+F62+F63+F64+F65+F69+F76+F77+F78+F80+F79+F81+F82)</f>
        <v>-824</v>
      </c>
      <c r="G60" s="151">
        <f aca="true" t="shared" si="24" ref="G60:AT60">SUM(G61+G62+G63+G64+G65+G69+G76+G77+G78+G80+G79+G81+G82)</f>
        <v>0</v>
      </c>
      <c r="H60" s="151">
        <f t="shared" si="24"/>
        <v>0</v>
      </c>
      <c r="I60" s="151">
        <f t="shared" si="24"/>
        <v>0</v>
      </c>
      <c r="J60" s="151">
        <f t="shared" si="24"/>
        <v>0</v>
      </c>
      <c r="K60" s="151">
        <f t="shared" si="24"/>
        <v>0</v>
      </c>
      <c r="L60" s="151">
        <f t="shared" si="24"/>
        <v>0</v>
      </c>
      <c r="M60" s="151">
        <f t="shared" si="24"/>
        <v>0</v>
      </c>
      <c r="N60" s="151">
        <f t="shared" si="24"/>
        <v>0</v>
      </c>
      <c r="O60" s="151">
        <f t="shared" si="24"/>
        <v>0</v>
      </c>
      <c r="P60" s="151">
        <f t="shared" si="24"/>
        <v>0</v>
      </c>
      <c r="Q60" s="151">
        <f t="shared" si="24"/>
        <v>0</v>
      </c>
      <c r="R60" s="151">
        <f t="shared" si="24"/>
        <v>0</v>
      </c>
      <c r="S60" s="151">
        <f t="shared" si="24"/>
        <v>0</v>
      </c>
      <c r="T60" s="151">
        <f t="shared" si="24"/>
        <v>0</v>
      </c>
      <c r="U60" s="151">
        <f t="shared" si="24"/>
        <v>0</v>
      </c>
      <c r="V60" s="151">
        <f t="shared" si="24"/>
        <v>0</v>
      </c>
      <c r="W60" s="151">
        <f t="shared" si="24"/>
        <v>0</v>
      </c>
      <c r="X60" s="151">
        <f t="shared" si="24"/>
        <v>0</v>
      </c>
      <c r="Y60" s="151">
        <f t="shared" si="24"/>
        <v>0</v>
      </c>
      <c r="Z60" s="151">
        <f t="shared" si="24"/>
        <v>0</v>
      </c>
      <c r="AA60" s="151">
        <f t="shared" si="24"/>
        <v>0</v>
      </c>
      <c r="AB60" s="151">
        <f t="shared" si="24"/>
        <v>0</v>
      </c>
      <c r="AC60" s="151">
        <f t="shared" si="24"/>
        <v>0</v>
      </c>
      <c r="AD60" s="151">
        <f t="shared" si="24"/>
        <v>0</v>
      </c>
      <c r="AE60" s="151">
        <f t="shared" si="24"/>
        <v>0</v>
      </c>
      <c r="AF60" s="151">
        <f t="shared" si="24"/>
        <v>0</v>
      </c>
      <c r="AG60" s="151">
        <f t="shared" si="24"/>
        <v>0</v>
      </c>
      <c r="AH60" s="151">
        <f t="shared" si="24"/>
        <v>0</v>
      </c>
      <c r="AI60" s="151">
        <f t="shared" si="24"/>
        <v>0</v>
      </c>
      <c r="AJ60" s="151">
        <f t="shared" si="24"/>
        <v>0</v>
      </c>
      <c r="AK60" s="151">
        <f t="shared" si="24"/>
        <v>0</v>
      </c>
      <c r="AL60" s="151">
        <f t="shared" si="24"/>
        <v>0</v>
      </c>
      <c r="AM60" s="151">
        <f t="shared" si="24"/>
        <v>0</v>
      </c>
      <c r="AN60" s="151">
        <f t="shared" si="24"/>
        <v>0</v>
      </c>
      <c r="AO60" s="151">
        <f t="shared" si="24"/>
        <v>0</v>
      </c>
      <c r="AP60" s="151">
        <f t="shared" si="24"/>
        <v>0</v>
      </c>
      <c r="AQ60" s="151">
        <f t="shared" si="24"/>
        <v>0</v>
      </c>
      <c r="AR60" s="151">
        <f t="shared" si="24"/>
        <v>0</v>
      </c>
      <c r="AS60" s="151">
        <f t="shared" si="24"/>
        <v>0</v>
      </c>
      <c r="AT60" s="151">
        <f t="shared" si="24"/>
        <v>0</v>
      </c>
    </row>
    <row r="61" spans="1:46" s="12" customFormat="1" ht="48.75" customHeight="1">
      <c r="A61" s="98" t="s">
        <v>320</v>
      </c>
      <c r="B61" s="73" t="s">
        <v>449</v>
      </c>
      <c r="C61" s="186">
        <v>714495</v>
      </c>
      <c r="D61" s="168">
        <f aca="true" t="shared" si="25" ref="D61:D80">C61+E61</f>
        <v>714495</v>
      </c>
      <c r="E61" s="168">
        <f>SUM(F61)</f>
        <v>0</v>
      </c>
      <c r="F61" s="92"/>
      <c r="G61" s="92"/>
      <c r="H61" s="92"/>
      <c r="I61" s="92"/>
      <c r="J61" s="92"/>
      <c r="K61" s="92"/>
      <c r="L61" s="92"/>
      <c r="M61" s="233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</row>
    <row r="62" spans="1:46" s="12" customFormat="1" ht="29.25" customHeight="1">
      <c r="A62" s="98" t="s">
        <v>320</v>
      </c>
      <c r="B62" s="74" t="s">
        <v>450</v>
      </c>
      <c r="C62" s="186">
        <v>104086</v>
      </c>
      <c r="D62" s="168">
        <f t="shared" si="25"/>
        <v>104086</v>
      </c>
      <c r="E62" s="168">
        <f>SUM(F62)</f>
        <v>0</v>
      </c>
      <c r="F62" s="92"/>
      <c r="G62" s="92"/>
      <c r="H62" s="92"/>
      <c r="I62" s="92"/>
      <c r="J62" s="92"/>
      <c r="K62" s="92"/>
      <c r="L62" s="92"/>
      <c r="M62" s="233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</row>
    <row r="63" spans="1:46" s="12" customFormat="1" ht="41.25" customHeight="1">
      <c r="A63" s="98" t="s">
        <v>320</v>
      </c>
      <c r="B63" s="74" t="s">
        <v>451</v>
      </c>
      <c r="C63" s="186">
        <v>146919</v>
      </c>
      <c r="D63" s="168">
        <f t="shared" si="25"/>
        <v>146919</v>
      </c>
      <c r="E63" s="168">
        <f>SUM(F63)</f>
        <v>0</v>
      </c>
      <c r="F63" s="92"/>
      <c r="G63" s="92"/>
      <c r="H63" s="92"/>
      <c r="I63" s="92"/>
      <c r="J63" s="92"/>
      <c r="K63" s="92"/>
      <c r="L63" s="92"/>
      <c r="M63" s="233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</row>
    <row r="64" spans="1:46" s="12" customFormat="1" ht="40.5" customHeight="1">
      <c r="A64" s="98" t="s">
        <v>320</v>
      </c>
      <c r="B64" s="73" t="s">
        <v>452</v>
      </c>
      <c r="C64" s="186">
        <v>2141</v>
      </c>
      <c r="D64" s="168">
        <f t="shared" si="25"/>
        <v>2141</v>
      </c>
      <c r="E64" s="168">
        <f aca="true" t="shared" si="26" ref="E64:E101">SUM(F64)</f>
        <v>0</v>
      </c>
      <c r="F64" s="92"/>
      <c r="G64" s="92"/>
      <c r="H64" s="92"/>
      <c r="I64" s="92"/>
      <c r="J64" s="92"/>
      <c r="K64" s="92"/>
      <c r="L64" s="92"/>
      <c r="M64" s="233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</row>
    <row r="65" spans="1:46" s="12" customFormat="1" ht="39.75" customHeight="1">
      <c r="A65" s="98" t="s">
        <v>320</v>
      </c>
      <c r="B65" s="73" t="s">
        <v>456</v>
      </c>
      <c r="C65" s="186">
        <v>82030</v>
      </c>
      <c r="D65" s="186">
        <f aca="true" t="shared" si="27" ref="D65:AT65">SUM(D66:D68)</f>
        <v>82030</v>
      </c>
      <c r="E65" s="186">
        <f t="shared" si="27"/>
        <v>0</v>
      </c>
      <c r="F65" s="186">
        <f t="shared" si="27"/>
        <v>0</v>
      </c>
      <c r="G65" s="186">
        <f t="shared" si="27"/>
        <v>0</v>
      </c>
      <c r="H65" s="186">
        <f t="shared" si="27"/>
        <v>0</v>
      </c>
      <c r="I65" s="186">
        <f t="shared" si="27"/>
        <v>0</v>
      </c>
      <c r="J65" s="186">
        <f t="shared" si="27"/>
        <v>0</v>
      </c>
      <c r="K65" s="186">
        <f t="shared" si="27"/>
        <v>0</v>
      </c>
      <c r="L65" s="186">
        <f t="shared" si="27"/>
        <v>0</v>
      </c>
      <c r="M65" s="186">
        <f t="shared" si="27"/>
        <v>0</v>
      </c>
      <c r="N65" s="186">
        <f t="shared" si="27"/>
        <v>0</v>
      </c>
      <c r="O65" s="186">
        <f t="shared" si="27"/>
        <v>0</v>
      </c>
      <c r="P65" s="186">
        <f t="shared" si="27"/>
        <v>0</v>
      </c>
      <c r="Q65" s="186">
        <f t="shared" si="27"/>
        <v>0</v>
      </c>
      <c r="R65" s="186">
        <f t="shared" si="27"/>
        <v>0</v>
      </c>
      <c r="S65" s="186">
        <f t="shared" si="27"/>
        <v>0</v>
      </c>
      <c r="T65" s="186">
        <f t="shared" si="27"/>
        <v>0</v>
      </c>
      <c r="U65" s="186">
        <f t="shared" si="27"/>
        <v>0</v>
      </c>
      <c r="V65" s="186">
        <f t="shared" si="27"/>
        <v>0</v>
      </c>
      <c r="W65" s="186">
        <f t="shared" si="27"/>
        <v>0</v>
      </c>
      <c r="X65" s="186">
        <f t="shared" si="27"/>
        <v>0</v>
      </c>
      <c r="Y65" s="186">
        <f t="shared" si="27"/>
        <v>0</v>
      </c>
      <c r="Z65" s="186">
        <f t="shared" si="27"/>
        <v>0</v>
      </c>
      <c r="AA65" s="186">
        <f t="shared" si="27"/>
        <v>0</v>
      </c>
      <c r="AB65" s="186">
        <f t="shared" si="27"/>
        <v>0</v>
      </c>
      <c r="AC65" s="186">
        <f t="shared" si="27"/>
        <v>0</v>
      </c>
      <c r="AD65" s="186">
        <f t="shared" si="27"/>
        <v>0</v>
      </c>
      <c r="AE65" s="186">
        <f t="shared" si="27"/>
        <v>0</v>
      </c>
      <c r="AF65" s="186">
        <f t="shared" si="27"/>
        <v>0</v>
      </c>
      <c r="AG65" s="186">
        <f t="shared" si="27"/>
        <v>0</v>
      </c>
      <c r="AH65" s="186">
        <f t="shared" si="27"/>
        <v>0</v>
      </c>
      <c r="AI65" s="186">
        <f t="shared" si="27"/>
        <v>0</v>
      </c>
      <c r="AJ65" s="186">
        <f t="shared" si="27"/>
        <v>0</v>
      </c>
      <c r="AK65" s="186">
        <f t="shared" si="27"/>
        <v>0</v>
      </c>
      <c r="AL65" s="186">
        <f t="shared" si="27"/>
        <v>0</v>
      </c>
      <c r="AM65" s="186">
        <f t="shared" si="27"/>
        <v>0</v>
      </c>
      <c r="AN65" s="186">
        <f t="shared" si="27"/>
        <v>0</v>
      </c>
      <c r="AO65" s="186">
        <f t="shared" si="27"/>
        <v>0</v>
      </c>
      <c r="AP65" s="186">
        <f t="shared" si="27"/>
        <v>0</v>
      </c>
      <c r="AQ65" s="186">
        <f t="shared" si="27"/>
        <v>0</v>
      </c>
      <c r="AR65" s="186">
        <f t="shared" si="27"/>
        <v>0</v>
      </c>
      <c r="AS65" s="186">
        <f t="shared" si="27"/>
        <v>0</v>
      </c>
      <c r="AT65" s="186">
        <f t="shared" si="27"/>
        <v>0</v>
      </c>
    </row>
    <row r="66" spans="1:46" s="12" customFormat="1" ht="27.75" customHeight="1">
      <c r="A66" s="98" t="s">
        <v>320</v>
      </c>
      <c r="B66" s="76" t="s">
        <v>453</v>
      </c>
      <c r="C66" s="186">
        <v>15407</v>
      </c>
      <c r="D66" s="168">
        <f t="shared" si="25"/>
        <v>15407</v>
      </c>
      <c r="E66" s="168">
        <f t="shared" si="26"/>
        <v>0</v>
      </c>
      <c r="F66" s="92"/>
      <c r="G66" s="92"/>
      <c r="H66" s="92"/>
      <c r="I66" s="92"/>
      <c r="J66" s="92"/>
      <c r="K66" s="92"/>
      <c r="L66" s="92"/>
      <c r="M66" s="233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</row>
    <row r="67" spans="1:46" s="12" customFormat="1" ht="28.5" customHeight="1">
      <c r="A67" s="98" t="s">
        <v>320</v>
      </c>
      <c r="B67" s="76" t="s">
        <v>454</v>
      </c>
      <c r="C67" s="186">
        <v>53365</v>
      </c>
      <c r="D67" s="168">
        <f t="shared" si="25"/>
        <v>53365</v>
      </c>
      <c r="E67" s="168">
        <f t="shared" si="26"/>
        <v>0</v>
      </c>
      <c r="F67" s="92"/>
      <c r="G67" s="92"/>
      <c r="H67" s="92"/>
      <c r="I67" s="92"/>
      <c r="J67" s="92"/>
      <c r="K67" s="92"/>
      <c r="L67" s="92"/>
      <c r="M67" s="233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1:46" s="12" customFormat="1" ht="30" customHeight="1">
      <c r="A68" s="98" t="s">
        <v>320</v>
      </c>
      <c r="B68" s="77" t="s">
        <v>455</v>
      </c>
      <c r="C68" s="186">
        <v>13258</v>
      </c>
      <c r="D68" s="168">
        <f t="shared" si="25"/>
        <v>13258</v>
      </c>
      <c r="E68" s="168">
        <f t="shared" si="26"/>
        <v>0</v>
      </c>
      <c r="F68" s="92"/>
      <c r="G68" s="92"/>
      <c r="H68" s="92"/>
      <c r="I68" s="92"/>
      <c r="J68" s="92"/>
      <c r="K68" s="92"/>
      <c r="L68" s="92"/>
      <c r="M68" s="233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</row>
    <row r="69" spans="1:46" s="12" customFormat="1" ht="30" customHeight="1">
      <c r="A69" s="98" t="s">
        <v>320</v>
      </c>
      <c r="B69" s="73" t="s">
        <v>457</v>
      </c>
      <c r="C69" s="186">
        <f>SUM(C70:C71)</f>
        <v>13495</v>
      </c>
      <c r="D69" s="168">
        <f t="shared" si="25"/>
        <v>12671</v>
      </c>
      <c r="E69" s="168">
        <f t="shared" si="26"/>
        <v>-824</v>
      </c>
      <c r="F69" s="92">
        <f>F72+F73+F74</f>
        <v>-824</v>
      </c>
      <c r="G69" s="92"/>
      <c r="H69" s="92"/>
      <c r="I69" s="92"/>
      <c r="J69" s="92"/>
      <c r="K69" s="92"/>
      <c r="L69" s="92"/>
      <c r="M69" s="233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</row>
    <row r="70" spans="1:46" s="12" customFormat="1" ht="30" customHeight="1">
      <c r="A70" s="98" t="s">
        <v>320</v>
      </c>
      <c r="B70" s="76" t="s">
        <v>453</v>
      </c>
      <c r="C70" s="186">
        <v>1025</v>
      </c>
      <c r="D70" s="168">
        <f t="shared" si="25"/>
        <v>1025</v>
      </c>
      <c r="E70" s="168">
        <f t="shared" si="26"/>
        <v>0</v>
      </c>
      <c r="F70" s="92"/>
      <c r="G70" s="92"/>
      <c r="H70" s="92"/>
      <c r="I70" s="92"/>
      <c r="J70" s="92"/>
      <c r="K70" s="92"/>
      <c r="L70" s="92"/>
      <c r="M70" s="233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</row>
    <row r="71" spans="1:46" s="12" customFormat="1" ht="24" customHeight="1">
      <c r="A71" s="98" t="s">
        <v>320</v>
      </c>
      <c r="B71" s="76" t="s">
        <v>466</v>
      </c>
      <c r="C71" s="186">
        <f>C72+C73+C75</f>
        <v>12470</v>
      </c>
      <c r="D71" s="168">
        <f t="shared" si="25"/>
        <v>12470</v>
      </c>
      <c r="E71" s="168">
        <f t="shared" si="26"/>
        <v>0</v>
      </c>
      <c r="F71" s="92"/>
      <c r="G71" s="92"/>
      <c r="H71" s="92"/>
      <c r="I71" s="92"/>
      <c r="J71" s="92"/>
      <c r="K71" s="92"/>
      <c r="L71" s="92"/>
      <c r="M71" s="233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</row>
    <row r="72" spans="1:46" s="12" customFormat="1" ht="27" customHeight="1">
      <c r="A72" s="98" t="s">
        <v>320</v>
      </c>
      <c r="B72" s="81" t="s">
        <v>467</v>
      </c>
      <c r="C72" s="186">
        <v>5330</v>
      </c>
      <c r="D72" s="168">
        <f t="shared" si="25"/>
        <v>3645</v>
      </c>
      <c r="E72" s="168">
        <f t="shared" si="26"/>
        <v>-1685</v>
      </c>
      <c r="F72" s="92">
        <v>-1685</v>
      </c>
      <c r="G72" s="92"/>
      <c r="H72" s="92"/>
      <c r="I72" s="92"/>
      <c r="J72" s="92"/>
      <c r="K72" s="92"/>
      <c r="L72" s="92"/>
      <c r="M72" s="233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</row>
    <row r="73" spans="1:46" s="12" customFormat="1" ht="27" customHeight="1">
      <c r="A73" s="98" t="s">
        <v>320</v>
      </c>
      <c r="B73" s="81" t="s">
        <v>468</v>
      </c>
      <c r="C73" s="186">
        <v>1640</v>
      </c>
      <c r="D73" s="168">
        <f t="shared" si="25"/>
        <v>2442</v>
      </c>
      <c r="E73" s="168">
        <f t="shared" si="26"/>
        <v>802</v>
      </c>
      <c r="F73" s="92">
        <v>802</v>
      </c>
      <c r="G73" s="92"/>
      <c r="H73" s="92"/>
      <c r="I73" s="92"/>
      <c r="J73" s="92"/>
      <c r="K73" s="92"/>
      <c r="L73" s="92"/>
      <c r="M73" s="233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</row>
    <row r="74" spans="1:46" s="12" customFormat="1" ht="27" customHeight="1">
      <c r="A74" s="98" t="s">
        <v>320</v>
      </c>
      <c r="B74" s="81" t="s">
        <v>695</v>
      </c>
      <c r="C74" s="186"/>
      <c r="D74" s="168">
        <f t="shared" si="25"/>
        <v>59</v>
      </c>
      <c r="E74" s="168">
        <f t="shared" si="26"/>
        <v>59</v>
      </c>
      <c r="F74" s="92">
        <v>59</v>
      </c>
      <c r="G74" s="92"/>
      <c r="H74" s="92"/>
      <c r="I74" s="92"/>
      <c r="J74" s="92"/>
      <c r="K74" s="92"/>
      <c r="L74" s="92"/>
      <c r="M74" s="233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</row>
    <row r="75" spans="1:46" s="12" customFormat="1" ht="24.75" customHeight="1">
      <c r="A75" s="98" t="s">
        <v>320</v>
      </c>
      <c r="B75" s="81" t="s">
        <v>469</v>
      </c>
      <c r="C75" s="186">
        <v>5500</v>
      </c>
      <c r="D75" s="168">
        <f t="shared" si="25"/>
        <v>5500</v>
      </c>
      <c r="E75" s="168">
        <f t="shared" si="26"/>
        <v>0</v>
      </c>
      <c r="F75" s="92"/>
      <c r="G75" s="92"/>
      <c r="H75" s="92"/>
      <c r="I75" s="92"/>
      <c r="J75" s="92"/>
      <c r="K75" s="92"/>
      <c r="L75" s="92"/>
      <c r="M75" s="233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</row>
    <row r="76" spans="1:46" s="12" customFormat="1" ht="24" customHeight="1">
      <c r="A76" s="98" t="s">
        <v>320</v>
      </c>
      <c r="B76" s="75" t="s">
        <v>458</v>
      </c>
      <c r="C76" s="186">
        <v>1276</v>
      </c>
      <c r="D76" s="168">
        <f t="shared" si="25"/>
        <v>1276</v>
      </c>
      <c r="E76" s="168">
        <f t="shared" si="26"/>
        <v>0</v>
      </c>
      <c r="F76" s="92"/>
      <c r="G76" s="92"/>
      <c r="H76" s="92"/>
      <c r="I76" s="92"/>
      <c r="J76" s="92"/>
      <c r="K76" s="92"/>
      <c r="L76" s="92"/>
      <c r="M76" s="233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</row>
    <row r="77" spans="1:46" s="12" customFormat="1" ht="39" customHeight="1">
      <c r="A77" s="98" t="s">
        <v>320</v>
      </c>
      <c r="B77" s="75" t="s">
        <v>459</v>
      </c>
      <c r="C77" s="186">
        <v>160460</v>
      </c>
      <c r="D77" s="168">
        <f t="shared" si="25"/>
        <v>160460</v>
      </c>
      <c r="E77" s="168">
        <f t="shared" si="26"/>
        <v>0</v>
      </c>
      <c r="F77" s="92"/>
      <c r="G77" s="92"/>
      <c r="H77" s="92"/>
      <c r="I77" s="92"/>
      <c r="J77" s="92"/>
      <c r="K77" s="92"/>
      <c r="L77" s="92"/>
      <c r="M77" s="233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</row>
    <row r="78" spans="1:46" s="12" customFormat="1" ht="51" customHeight="1">
      <c r="A78" s="98" t="s">
        <v>320</v>
      </c>
      <c r="B78" s="73" t="s">
        <v>460</v>
      </c>
      <c r="C78" s="186">
        <v>385</v>
      </c>
      <c r="D78" s="168">
        <f t="shared" si="25"/>
        <v>385</v>
      </c>
      <c r="E78" s="168">
        <f t="shared" si="26"/>
        <v>0</v>
      </c>
      <c r="F78" s="92"/>
      <c r="G78" s="92"/>
      <c r="H78" s="92"/>
      <c r="I78" s="92"/>
      <c r="J78" s="92"/>
      <c r="K78" s="92"/>
      <c r="L78" s="92"/>
      <c r="M78" s="233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</row>
    <row r="79" spans="1:46" s="12" customFormat="1" ht="25.5">
      <c r="A79" s="98" t="s">
        <v>320</v>
      </c>
      <c r="B79" s="73" t="s">
        <v>590</v>
      </c>
      <c r="C79" s="186">
        <v>5778</v>
      </c>
      <c r="D79" s="168">
        <f t="shared" si="25"/>
        <v>5778</v>
      </c>
      <c r="E79" s="168">
        <f t="shared" si="26"/>
        <v>0</v>
      </c>
      <c r="F79" s="92"/>
      <c r="G79" s="92"/>
      <c r="H79" s="92"/>
      <c r="I79" s="92"/>
      <c r="J79" s="92"/>
      <c r="K79" s="92"/>
      <c r="L79" s="92"/>
      <c r="M79" s="233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</row>
    <row r="80" spans="1:46" s="12" customFormat="1" ht="25.5">
      <c r="A80" s="98" t="s">
        <v>320</v>
      </c>
      <c r="B80" s="73" t="s">
        <v>665</v>
      </c>
      <c r="C80" s="186">
        <v>11787</v>
      </c>
      <c r="D80" s="168">
        <f t="shared" si="25"/>
        <v>11787</v>
      </c>
      <c r="E80" s="168">
        <f t="shared" si="26"/>
        <v>0</v>
      </c>
      <c r="F80" s="92"/>
      <c r="G80" s="92"/>
      <c r="H80" s="92"/>
      <c r="I80" s="92"/>
      <c r="J80" s="92"/>
      <c r="K80" s="92"/>
      <c r="L80" s="92"/>
      <c r="M80" s="233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</row>
    <row r="81" spans="1:46" s="12" customFormat="1" ht="42.75" customHeight="1">
      <c r="A81" s="98" t="s">
        <v>320</v>
      </c>
      <c r="B81" s="73" t="s">
        <v>655</v>
      </c>
      <c r="C81" s="186">
        <v>54.8</v>
      </c>
      <c r="D81" s="168">
        <f>C81+E81</f>
        <v>54.8</v>
      </c>
      <c r="E81" s="168">
        <f>SUM(F81)</f>
        <v>0</v>
      </c>
      <c r="F81" s="92"/>
      <c r="G81" s="92"/>
      <c r="H81" s="92"/>
      <c r="I81" s="92"/>
      <c r="J81" s="92"/>
      <c r="K81" s="92"/>
      <c r="L81" s="92"/>
      <c r="M81" s="233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</row>
    <row r="82" spans="1:46" s="12" customFormat="1" ht="42.75" customHeight="1">
      <c r="A82" s="98" t="s">
        <v>320</v>
      </c>
      <c r="B82" s="73" t="s">
        <v>656</v>
      </c>
      <c r="C82" s="186">
        <v>1290</v>
      </c>
      <c r="D82" s="168">
        <f>C82+E82</f>
        <v>1290</v>
      </c>
      <c r="E82" s="168">
        <f>SUM(F82)</f>
        <v>0</v>
      </c>
      <c r="F82" s="92"/>
      <c r="G82" s="92"/>
      <c r="H82" s="92"/>
      <c r="I82" s="92"/>
      <c r="J82" s="92"/>
      <c r="K82" s="92"/>
      <c r="L82" s="92"/>
      <c r="M82" s="233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</row>
    <row r="83" spans="1:46" s="12" customFormat="1" ht="36.75" customHeight="1">
      <c r="A83" s="96" t="s">
        <v>322</v>
      </c>
      <c r="B83" s="70" t="s">
        <v>323</v>
      </c>
      <c r="C83" s="187">
        <f>SUM(C84:C100)</f>
        <v>409005.1</v>
      </c>
      <c r="D83" s="198">
        <f>SUM(D84:D100)</f>
        <v>466819.6</v>
      </c>
      <c r="E83" s="168">
        <f aca="true" t="shared" si="28" ref="E83:AT83">SUM(E84:E100)</f>
        <v>57814.5</v>
      </c>
      <c r="F83" s="170">
        <f>SUM(F84:F100)</f>
        <v>57814.5</v>
      </c>
      <c r="G83" s="80">
        <f t="shared" si="28"/>
        <v>0</v>
      </c>
      <c r="H83" s="80">
        <f t="shared" si="28"/>
        <v>0</v>
      </c>
      <c r="I83" s="80">
        <f t="shared" si="28"/>
        <v>0</v>
      </c>
      <c r="J83" s="80">
        <f t="shared" si="28"/>
        <v>0</v>
      </c>
      <c r="K83" s="80">
        <f t="shared" si="28"/>
        <v>0</v>
      </c>
      <c r="L83" s="80">
        <f t="shared" si="28"/>
        <v>0</v>
      </c>
      <c r="M83" s="222">
        <f t="shared" si="28"/>
        <v>0</v>
      </c>
      <c r="N83" s="80">
        <f t="shared" si="28"/>
        <v>0</v>
      </c>
      <c r="O83" s="80">
        <f t="shared" si="28"/>
        <v>0</v>
      </c>
      <c r="P83" s="80">
        <f t="shared" si="28"/>
        <v>0</v>
      </c>
      <c r="Q83" s="80">
        <f t="shared" si="28"/>
        <v>0</v>
      </c>
      <c r="R83" s="80">
        <f t="shared" si="28"/>
        <v>0</v>
      </c>
      <c r="S83" s="80">
        <f t="shared" si="28"/>
        <v>0</v>
      </c>
      <c r="T83" s="80">
        <f t="shared" si="28"/>
        <v>0</v>
      </c>
      <c r="U83" s="80">
        <f t="shared" si="28"/>
        <v>0</v>
      </c>
      <c r="V83" s="80">
        <f t="shared" si="28"/>
        <v>0</v>
      </c>
      <c r="W83" s="80">
        <f t="shared" si="28"/>
        <v>0</v>
      </c>
      <c r="X83" s="80">
        <f t="shared" si="28"/>
        <v>0</v>
      </c>
      <c r="Y83" s="80">
        <f t="shared" si="28"/>
        <v>0</v>
      </c>
      <c r="Z83" s="80">
        <f t="shared" si="28"/>
        <v>0</v>
      </c>
      <c r="AA83" s="80">
        <f t="shared" si="28"/>
        <v>0</v>
      </c>
      <c r="AB83" s="80">
        <f t="shared" si="28"/>
        <v>0</v>
      </c>
      <c r="AC83" s="80">
        <f t="shared" si="28"/>
        <v>0</v>
      </c>
      <c r="AD83" s="80">
        <f t="shared" si="28"/>
        <v>0</v>
      </c>
      <c r="AE83" s="80">
        <f t="shared" si="28"/>
        <v>0</v>
      </c>
      <c r="AF83" s="80">
        <f t="shared" si="28"/>
        <v>0</v>
      </c>
      <c r="AG83" s="80">
        <f t="shared" si="28"/>
        <v>0</v>
      </c>
      <c r="AH83" s="80">
        <f t="shared" si="28"/>
        <v>0</v>
      </c>
      <c r="AI83" s="80">
        <f t="shared" si="28"/>
        <v>0</v>
      </c>
      <c r="AJ83" s="80">
        <f t="shared" si="28"/>
        <v>0</v>
      </c>
      <c r="AK83" s="80">
        <f t="shared" si="28"/>
        <v>0</v>
      </c>
      <c r="AL83" s="80">
        <f t="shared" si="28"/>
        <v>0</v>
      </c>
      <c r="AM83" s="80">
        <f t="shared" si="28"/>
        <v>0</v>
      </c>
      <c r="AN83" s="80">
        <f t="shared" si="28"/>
        <v>0</v>
      </c>
      <c r="AO83" s="80">
        <f t="shared" si="28"/>
        <v>0</v>
      </c>
      <c r="AP83" s="80">
        <f t="shared" si="28"/>
        <v>0</v>
      </c>
      <c r="AQ83" s="80">
        <f t="shared" si="28"/>
        <v>0</v>
      </c>
      <c r="AR83" s="80">
        <f t="shared" si="28"/>
        <v>0</v>
      </c>
      <c r="AS83" s="80">
        <f t="shared" si="28"/>
        <v>0</v>
      </c>
      <c r="AT83" s="80">
        <f t="shared" si="28"/>
        <v>0</v>
      </c>
    </row>
    <row r="84" spans="1:46" s="12" customFormat="1" ht="40.5" customHeight="1">
      <c r="A84" s="98" t="s">
        <v>322</v>
      </c>
      <c r="B84" s="78" t="s">
        <v>461</v>
      </c>
      <c r="C84" s="186">
        <v>14482</v>
      </c>
      <c r="D84" s="168">
        <f>C84+E84</f>
        <v>14482</v>
      </c>
      <c r="E84" s="168">
        <f>SUM(F84)</f>
        <v>0</v>
      </c>
      <c r="F84" s="92"/>
      <c r="G84" s="92"/>
      <c r="H84" s="92"/>
      <c r="I84" s="92"/>
      <c r="J84" s="92"/>
      <c r="K84" s="92"/>
      <c r="L84" s="92"/>
      <c r="M84" s="233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</row>
    <row r="85" spans="1:46" s="12" customFormat="1" ht="40.5" customHeight="1">
      <c r="A85" s="98" t="s">
        <v>322</v>
      </c>
      <c r="B85" s="73" t="s">
        <v>555</v>
      </c>
      <c r="C85" s="186">
        <v>18231</v>
      </c>
      <c r="D85" s="168">
        <f>C85+E85</f>
        <v>18401</v>
      </c>
      <c r="E85" s="168">
        <f>SUM(F85)</f>
        <v>170</v>
      </c>
      <c r="F85" s="92">
        <v>170</v>
      </c>
      <c r="G85" s="92"/>
      <c r="H85" s="92"/>
      <c r="I85" s="92"/>
      <c r="J85" s="92"/>
      <c r="K85" s="92"/>
      <c r="L85" s="92"/>
      <c r="M85" s="233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</row>
    <row r="86" spans="1:46" s="12" customFormat="1" ht="21" customHeight="1">
      <c r="A86" s="98" t="s">
        <v>322</v>
      </c>
      <c r="B86" s="78" t="s">
        <v>462</v>
      </c>
      <c r="C86" s="186">
        <v>12384</v>
      </c>
      <c r="D86" s="168">
        <f>C86+E86</f>
        <v>12384</v>
      </c>
      <c r="E86" s="168">
        <f t="shared" si="26"/>
        <v>0</v>
      </c>
      <c r="F86" s="92"/>
      <c r="G86" s="92"/>
      <c r="H86" s="92"/>
      <c r="I86" s="92"/>
      <c r="J86" s="92"/>
      <c r="K86" s="92"/>
      <c r="L86" s="92"/>
      <c r="M86" s="233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</row>
    <row r="87" spans="1:46" s="12" customFormat="1" ht="37.5" customHeight="1">
      <c r="A87" s="98" t="s">
        <v>322</v>
      </c>
      <c r="B87" s="74" t="s">
        <v>463</v>
      </c>
      <c r="C87" s="186">
        <v>4025</v>
      </c>
      <c r="D87" s="168">
        <f>C87+E87</f>
        <v>4025</v>
      </c>
      <c r="E87" s="168">
        <f t="shared" si="26"/>
        <v>0</v>
      </c>
      <c r="F87" s="92"/>
      <c r="G87" s="92"/>
      <c r="H87" s="92"/>
      <c r="I87" s="92"/>
      <c r="J87" s="92"/>
      <c r="K87" s="92"/>
      <c r="L87" s="92"/>
      <c r="M87" s="233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</row>
    <row r="88" spans="1:46" s="12" customFormat="1" ht="27.75" customHeight="1">
      <c r="A88" s="98" t="s">
        <v>322</v>
      </c>
      <c r="B88" s="74" t="s">
        <v>464</v>
      </c>
      <c r="C88" s="169">
        <v>141618</v>
      </c>
      <c r="D88" s="168">
        <f>C88+E88</f>
        <v>141618</v>
      </c>
      <c r="E88" s="168">
        <f>SUM(F88)</f>
        <v>0</v>
      </c>
      <c r="F88" s="92"/>
      <c r="G88" s="92"/>
      <c r="H88" s="92"/>
      <c r="I88" s="92"/>
      <c r="J88" s="92"/>
      <c r="K88" s="92"/>
      <c r="L88" s="92"/>
      <c r="M88" s="233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</row>
    <row r="89" spans="1:46" s="12" customFormat="1" ht="27.75" customHeight="1">
      <c r="A89" s="98" t="s">
        <v>322</v>
      </c>
      <c r="B89" s="74" t="s">
        <v>604</v>
      </c>
      <c r="C89" s="169">
        <v>150</v>
      </c>
      <c r="D89" s="168">
        <f aca="true" t="shared" si="29" ref="D89:D99">C89+E89</f>
        <v>150</v>
      </c>
      <c r="E89" s="168">
        <f aca="true" t="shared" si="30" ref="E89:E99">SUM(F89)</f>
        <v>0</v>
      </c>
      <c r="F89" s="92"/>
      <c r="G89" s="92"/>
      <c r="H89" s="92"/>
      <c r="I89" s="92"/>
      <c r="J89" s="92"/>
      <c r="K89" s="92"/>
      <c r="L89" s="92"/>
      <c r="M89" s="233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</row>
    <row r="90" spans="1:46" s="12" customFormat="1" ht="38.25">
      <c r="A90" s="98" t="s">
        <v>322</v>
      </c>
      <c r="B90" s="74" t="s">
        <v>657</v>
      </c>
      <c r="C90" s="169">
        <v>11449.1</v>
      </c>
      <c r="D90" s="168">
        <f t="shared" si="29"/>
        <v>11449.1</v>
      </c>
      <c r="E90" s="168">
        <f t="shared" si="30"/>
        <v>0</v>
      </c>
      <c r="F90" s="92"/>
      <c r="G90" s="92"/>
      <c r="H90" s="92"/>
      <c r="I90" s="92"/>
      <c r="J90" s="92"/>
      <c r="K90" s="92"/>
      <c r="L90" s="92"/>
      <c r="M90" s="233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</row>
    <row r="91" spans="1:46" s="12" customFormat="1" ht="18.75">
      <c r="A91" s="98" t="s">
        <v>322</v>
      </c>
      <c r="B91" s="74" t="s">
        <v>658</v>
      </c>
      <c r="C91" s="169">
        <v>30000</v>
      </c>
      <c r="D91" s="168">
        <f t="shared" si="29"/>
        <v>30000</v>
      </c>
      <c r="E91" s="168">
        <f t="shared" si="30"/>
        <v>0</v>
      </c>
      <c r="F91" s="92"/>
      <c r="G91" s="92"/>
      <c r="H91" s="92"/>
      <c r="I91" s="92"/>
      <c r="J91" s="92"/>
      <c r="K91" s="92"/>
      <c r="L91" s="92"/>
      <c r="M91" s="233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</row>
    <row r="92" spans="1:46" s="12" customFormat="1" ht="18.75">
      <c r="A92" s="98" t="s">
        <v>322</v>
      </c>
      <c r="B92" s="74" t="s">
        <v>659</v>
      </c>
      <c r="C92" s="169">
        <v>170000</v>
      </c>
      <c r="D92" s="168">
        <f t="shared" si="29"/>
        <v>170000</v>
      </c>
      <c r="E92" s="168">
        <f t="shared" si="30"/>
        <v>0</v>
      </c>
      <c r="F92" s="92"/>
      <c r="G92" s="92"/>
      <c r="H92" s="92"/>
      <c r="I92" s="92"/>
      <c r="J92" s="92"/>
      <c r="K92" s="92"/>
      <c r="L92" s="92"/>
      <c r="M92" s="233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</row>
    <row r="93" spans="1:46" s="12" customFormat="1" ht="27.75" customHeight="1">
      <c r="A93" s="98" t="s">
        <v>322</v>
      </c>
      <c r="B93" s="74" t="s">
        <v>660</v>
      </c>
      <c r="C93" s="169">
        <v>3930</v>
      </c>
      <c r="D93" s="168">
        <f t="shared" si="29"/>
        <v>3930</v>
      </c>
      <c r="E93" s="168">
        <f t="shared" si="30"/>
        <v>0</v>
      </c>
      <c r="F93" s="92"/>
      <c r="G93" s="92"/>
      <c r="H93" s="92"/>
      <c r="I93" s="92"/>
      <c r="J93" s="92"/>
      <c r="K93" s="92"/>
      <c r="L93" s="92"/>
      <c r="M93" s="233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</row>
    <row r="94" spans="1:46" s="12" customFormat="1" ht="27.75" customHeight="1">
      <c r="A94" s="98" t="s">
        <v>322</v>
      </c>
      <c r="B94" s="74" t="s">
        <v>663</v>
      </c>
      <c r="C94" s="169">
        <v>1700</v>
      </c>
      <c r="D94" s="168">
        <f t="shared" si="29"/>
        <v>1700</v>
      </c>
      <c r="E94" s="168">
        <f t="shared" si="30"/>
        <v>0</v>
      </c>
      <c r="F94" s="92"/>
      <c r="G94" s="92"/>
      <c r="H94" s="92"/>
      <c r="I94" s="92"/>
      <c r="J94" s="92"/>
      <c r="K94" s="92"/>
      <c r="L94" s="92"/>
      <c r="M94" s="233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</row>
    <row r="95" spans="1:46" s="12" customFormat="1" ht="27.75" customHeight="1">
      <c r="A95" s="98" t="s">
        <v>322</v>
      </c>
      <c r="B95" s="74" t="s">
        <v>690</v>
      </c>
      <c r="C95" s="169"/>
      <c r="D95" s="168">
        <f t="shared" si="29"/>
        <v>38578</v>
      </c>
      <c r="E95" s="168">
        <f t="shared" si="30"/>
        <v>38578</v>
      </c>
      <c r="F95" s="92">
        <v>38578</v>
      </c>
      <c r="G95" s="92"/>
      <c r="H95" s="92"/>
      <c r="I95" s="92"/>
      <c r="J95" s="92"/>
      <c r="K95" s="92"/>
      <c r="L95" s="92"/>
      <c r="M95" s="233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</row>
    <row r="96" spans="1:46" s="12" customFormat="1" ht="39.75" customHeight="1">
      <c r="A96" s="98" t="s">
        <v>322</v>
      </c>
      <c r="B96" s="74" t="s">
        <v>692</v>
      </c>
      <c r="C96" s="169"/>
      <c r="D96" s="168">
        <f t="shared" si="29"/>
        <v>8000</v>
      </c>
      <c r="E96" s="168">
        <f t="shared" si="30"/>
        <v>8000</v>
      </c>
      <c r="F96" s="92">
        <v>8000</v>
      </c>
      <c r="G96" s="92"/>
      <c r="H96" s="92"/>
      <c r="I96" s="92"/>
      <c r="J96" s="92"/>
      <c r="K96" s="92"/>
      <c r="L96" s="92"/>
      <c r="M96" s="233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</row>
    <row r="97" spans="1:46" s="12" customFormat="1" ht="44.25" customHeight="1">
      <c r="A97" s="98" t="s">
        <v>322</v>
      </c>
      <c r="B97" s="74" t="s">
        <v>691</v>
      </c>
      <c r="C97" s="169"/>
      <c r="D97" s="168">
        <f t="shared" si="29"/>
        <v>2900</v>
      </c>
      <c r="E97" s="168">
        <f t="shared" si="30"/>
        <v>2900</v>
      </c>
      <c r="F97" s="92">
        <v>2900</v>
      </c>
      <c r="G97" s="92"/>
      <c r="H97" s="92"/>
      <c r="I97" s="92"/>
      <c r="J97" s="92"/>
      <c r="K97" s="92"/>
      <c r="L97" s="92"/>
      <c r="M97" s="233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</row>
    <row r="98" spans="1:46" s="12" customFormat="1" ht="22.5" customHeight="1">
      <c r="A98" s="98" t="s">
        <v>322</v>
      </c>
      <c r="B98" s="74" t="s">
        <v>693</v>
      </c>
      <c r="C98" s="169"/>
      <c r="D98" s="168">
        <f t="shared" si="29"/>
        <v>5431.3</v>
      </c>
      <c r="E98" s="168">
        <f t="shared" si="30"/>
        <v>5431.3</v>
      </c>
      <c r="F98" s="92">
        <v>5431.3</v>
      </c>
      <c r="G98" s="92"/>
      <c r="H98" s="92"/>
      <c r="I98" s="92"/>
      <c r="J98" s="92"/>
      <c r="K98" s="92"/>
      <c r="L98" s="92"/>
      <c r="M98" s="233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</row>
    <row r="99" spans="1:46" s="12" customFormat="1" ht="26.25" customHeight="1">
      <c r="A99" s="98" t="s">
        <v>322</v>
      </c>
      <c r="B99" s="74" t="s">
        <v>694</v>
      </c>
      <c r="C99" s="169"/>
      <c r="D99" s="168">
        <f t="shared" si="29"/>
        <v>2735.2</v>
      </c>
      <c r="E99" s="168">
        <f t="shared" si="30"/>
        <v>2735.2</v>
      </c>
      <c r="F99" s="92">
        <v>2735.2</v>
      </c>
      <c r="G99" s="92"/>
      <c r="H99" s="92"/>
      <c r="I99" s="92"/>
      <c r="J99" s="92"/>
      <c r="K99" s="92"/>
      <c r="L99" s="92"/>
      <c r="M99" s="233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</row>
    <row r="100" spans="1:46" s="12" customFormat="1" ht="27.75" customHeight="1">
      <c r="A100" s="98" t="s">
        <v>322</v>
      </c>
      <c r="B100" s="74" t="s">
        <v>664</v>
      </c>
      <c r="C100" s="169">
        <v>1036</v>
      </c>
      <c r="D100" s="168">
        <f aca="true" t="shared" si="31" ref="D100:D106">C100+E100</f>
        <v>1036</v>
      </c>
      <c r="E100" s="168">
        <f t="shared" si="26"/>
        <v>0</v>
      </c>
      <c r="F100" s="92"/>
      <c r="G100" s="92"/>
      <c r="H100" s="92"/>
      <c r="I100" s="92"/>
      <c r="J100" s="92"/>
      <c r="K100" s="92"/>
      <c r="L100" s="92"/>
      <c r="M100" s="233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</row>
    <row r="101" spans="1:46" s="12" customFormat="1" ht="27.75" customHeight="1">
      <c r="A101" s="132" t="s">
        <v>556</v>
      </c>
      <c r="B101" s="131" t="s">
        <v>557</v>
      </c>
      <c r="C101" s="184">
        <v>38538.7</v>
      </c>
      <c r="D101" s="198">
        <f t="shared" si="31"/>
        <v>42556.6</v>
      </c>
      <c r="E101" s="168">
        <f t="shared" si="26"/>
        <v>4017.9</v>
      </c>
      <c r="F101" s="92">
        <v>4017.9</v>
      </c>
      <c r="G101" s="92"/>
      <c r="H101" s="92"/>
      <c r="I101" s="92"/>
      <c r="J101" s="92"/>
      <c r="K101" s="92"/>
      <c r="L101" s="92"/>
      <c r="M101" s="233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</row>
    <row r="102" spans="1:46" s="12" customFormat="1" ht="47.25">
      <c r="A102" s="132" t="s">
        <v>661</v>
      </c>
      <c r="B102" s="131" t="s">
        <v>682</v>
      </c>
      <c r="C102" s="184">
        <v>200000</v>
      </c>
      <c r="D102" s="198">
        <f t="shared" si="31"/>
        <v>200000</v>
      </c>
      <c r="E102" s="168">
        <f>SUM(F102)</f>
        <v>0</v>
      </c>
      <c r="F102" s="92"/>
      <c r="G102" s="92"/>
      <c r="H102" s="92"/>
      <c r="I102" s="92"/>
      <c r="J102" s="92"/>
      <c r="K102" s="92"/>
      <c r="L102" s="92"/>
      <c r="M102" s="233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</row>
    <row r="103" spans="1:46" s="12" customFormat="1" ht="18.75" hidden="1">
      <c r="A103" s="132" t="s">
        <v>662</v>
      </c>
      <c r="B103" s="131"/>
      <c r="C103" s="184"/>
      <c r="D103" s="198">
        <f t="shared" si="31"/>
        <v>0</v>
      </c>
      <c r="E103" s="168">
        <f>SUM(F103)</f>
        <v>0</v>
      </c>
      <c r="F103" s="92"/>
      <c r="G103" s="92"/>
      <c r="H103" s="92"/>
      <c r="I103" s="92"/>
      <c r="J103" s="92"/>
      <c r="K103" s="92"/>
      <c r="L103" s="92"/>
      <c r="M103" s="233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</row>
    <row r="104" spans="1:46" s="12" customFormat="1" ht="39" customHeight="1">
      <c r="A104" s="96" t="s">
        <v>669</v>
      </c>
      <c r="B104" s="11" t="s">
        <v>671</v>
      </c>
      <c r="C104" s="184">
        <v>10753</v>
      </c>
      <c r="D104" s="198">
        <f t="shared" si="31"/>
        <v>10163</v>
      </c>
      <c r="E104" s="168">
        <f>SUM(F104:AT104)</f>
        <v>-590</v>
      </c>
      <c r="F104" s="91"/>
      <c r="G104" s="91"/>
      <c r="H104" s="91"/>
      <c r="I104" s="91"/>
      <c r="J104" s="91"/>
      <c r="K104" s="91"/>
      <c r="L104" s="91">
        <v>-590</v>
      </c>
      <c r="M104" s="232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</row>
    <row r="105" spans="1:46" s="12" customFormat="1" ht="39" customHeight="1">
      <c r="A105" s="96" t="s">
        <v>670</v>
      </c>
      <c r="B105" s="11" t="s">
        <v>672</v>
      </c>
      <c r="C105" s="184">
        <v>35099</v>
      </c>
      <c r="D105" s="198">
        <f t="shared" si="31"/>
        <v>87599</v>
      </c>
      <c r="E105" s="168">
        <f>SUM(F105:AT105)</f>
        <v>52500</v>
      </c>
      <c r="F105" s="91"/>
      <c r="G105" s="91">
        <v>52500</v>
      </c>
      <c r="H105" s="91"/>
      <c r="I105" s="91"/>
      <c r="J105" s="91"/>
      <c r="K105" s="91"/>
      <c r="L105" s="91"/>
      <c r="M105" s="23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</row>
    <row r="106" spans="1:46" s="12" customFormat="1" ht="39" customHeight="1">
      <c r="A106" s="96" t="s">
        <v>314</v>
      </c>
      <c r="B106" s="11" t="s">
        <v>315</v>
      </c>
      <c r="C106" s="184">
        <v>254808.5</v>
      </c>
      <c r="D106" s="198">
        <f t="shared" si="31"/>
        <v>271330.5</v>
      </c>
      <c r="E106" s="168">
        <f>SUM(F106:AT106)</f>
        <v>16522</v>
      </c>
      <c r="F106" s="91"/>
      <c r="G106" s="91">
        <v>16522</v>
      </c>
      <c r="H106" s="146"/>
      <c r="I106" s="91"/>
      <c r="J106" s="91"/>
      <c r="K106" s="91"/>
      <c r="L106" s="91"/>
      <c r="M106" s="232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</row>
    <row r="107" spans="1:46" s="12" customFormat="1" ht="18.75">
      <c r="A107" s="97"/>
      <c r="B107" s="13" t="s">
        <v>316</v>
      </c>
      <c r="C107" s="91">
        <f aca="true" t="shared" si="32" ref="C107:L107">SUM(C58+C59+C104+C105+C106)</f>
        <v>5848474.6</v>
      </c>
      <c r="D107" s="91">
        <f t="shared" si="32"/>
        <v>6106036</v>
      </c>
      <c r="E107" s="91">
        <f t="shared" si="32"/>
        <v>257561.4</v>
      </c>
      <c r="F107" s="91">
        <f t="shared" si="32"/>
        <v>61008.4</v>
      </c>
      <c r="G107" s="91">
        <f t="shared" si="32"/>
        <v>68730</v>
      </c>
      <c r="H107" s="91">
        <f t="shared" si="32"/>
        <v>0</v>
      </c>
      <c r="I107" s="91">
        <f t="shared" si="32"/>
        <v>0</v>
      </c>
      <c r="J107" s="91">
        <f t="shared" si="32"/>
        <v>0</v>
      </c>
      <c r="K107" s="91">
        <f t="shared" si="32"/>
        <v>0</v>
      </c>
      <c r="L107" s="91">
        <f t="shared" si="32"/>
        <v>-590</v>
      </c>
      <c r="M107" s="91">
        <f aca="true" t="shared" si="33" ref="M107:AT107">SUM(M58+M59+M104+M105+M106)</f>
        <v>0</v>
      </c>
      <c r="N107" s="91">
        <f t="shared" si="33"/>
        <v>30413</v>
      </c>
      <c r="O107" s="91">
        <f t="shared" si="33"/>
        <v>98000</v>
      </c>
      <c r="P107" s="91">
        <f t="shared" si="33"/>
        <v>0</v>
      </c>
      <c r="Q107" s="91">
        <f t="shared" si="33"/>
        <v>0</v>
      </c>
      <c r="R107" s="91">
        <f t="shared" si="33"/>
        <v>0</v>
      </c>
      <c r="S107" s="91">
        <f t="shared" si="33"/>
        <v>0</v>
      </c>
      <c r="T107" s="91">
        <f t="shared" si="33"/>
        <v>0</v>
      </c>
      <c r="U107" s="91">
        <f t="shared" si="33"/>
        <v>0</v>
      </c>
      <c r="V107" s="91">
        <f t="shared" si="33"/>
        <v>0</v>
      </c>
      <c r="W107" s="91">
        <f t="shared" si="33"/>
        <v>0</v>
      </c>
      <c r="X107" s="91">
        <f t="shared" si="33"/>
        <v>0</v>
      </c>
      <c r="Y107" s="91">
        <f t="shared" si="33"/>
        <v>0</v>
      </c>
      <c r="Z107" s="91">
        <f t="shared" si="33"/>
        <v>0</v>
      </c>
      <c r="AA107" s="91">
        <f t="shared" si="33"/>
        <v>0</v>
      </c>
      <c r="AB107" s="91">
        <f t="shared" si="33"/>
        <v>0</v>
      </c>
      <c r="AC107" s="91">
        <f t="shared" si="33"/>
        <v>0</v>
      </c>
      <c r="AD107" s="91">
        <f t="shared" si="33"/>
        <v>0</v>
      </c>
      <c r="AE107" s="91">
        <f t="shared" si="33"/>
        <v>0</v>
      </c>
      <c r="AF107" s="91">
        <f t="shared" si="33"/>
        <v>0</v>
      </c>
      <c r="AG107" s="91">
        <f t="shared" si="33"/>
        <v>0</v>
      </c>
      <c r="AH107" s="91">
        <f t="shared" si="33"/>
        <v>0</v>
      </c>
      <c r="AI107" s="91">
        <f t="shared" si="33"/>
        <v>0</v>
      </c>
      <c r="AJ107" s="91">
        <f t="shared" si="33"/>
        <v>0</v>
      </c>
      <c r="AK107" s="91">
        <f t="shared" si="33"/>
        <v>0</v>
      </c>
      <c r="AL107" s="91">
        <f t="shared" si="33"/>
        <v>0</v>
      </c>
      <c r="AM107" s="91">
        <f t="shared" si="33"/>
        <v>0</v>
      </c>
      <c r="AN107" s="91">
        <f t="shared" si="33"/>
        <v>0</v>
      </c>
      <c r="AO107" s="91">
        <f t="shared" si="33"/>
        <v>0</v>
      </c>
      <c r="AP107" s="91">
        <f t="shared" si="33"/>
        <v>0</v>
      </c>
      <c r="AQ107" s="91">
        <f t="shared" si="33"/>
        <v>0</v>
      </c>
      <c r="AR107" s="91">
        <f t="shared" si="33"/>
        <v>0</v>
      </c>
      <c r="AS107" s="91">
        <f t="shared" si="33"/>
        <v>0</v>
      </c>
      <c r="AT107" s="91">
        <f t="shared" si="33"/>
        <v>0</v>
      </c>
    </row>
    <row r="108" spans="1:46" s="12" customFormat="1" ht="33" customHeight="1">
      <c r="A108" s="101" t="s">
        <v>284</v>
      </c>
      <c r="B108" s="19" t="s">
        <v>318</v>
      </c>
      <c r="C108" s="188"/>
      <c r="D108" s="199"/>
      <c r="E108" s="199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</row>
    <row r="109" spans="1:46" s="12" customFormat="1" ht="33" customHeight="1">
      <c r="A109" s="102" t="s">
        <v>185</v>
      </c>
      <c r="B109" s="5" t="s">
        <v>186</v>
      </c>
      <c r="C109" s="189">
        <f>C110+C111+C112+C113+C114+C115+C116+C119+C120+C123</f>
        <v>503485.6</v>
      </c>
      <c r="D109" s="200">
        <f>D110+D111+D112+D113+D114+D115+D116+D119+D120+D123</f>
        <v>506168.6</v>
      </c>
      <c r="E109" s="200">
        <f>E110+E111+E112+E113+E114+E115+E116+E119+E120+E123</f>
        <v>2683</v>
      </c>
      <c r="F109" s="200">
        <f>F110+F111+F112+F113+F114+F115+F116+F119+F120+F123</f>
        <v>0</v>
      </c>
      <c r="G109" s="134">
        <f aca="true" t="shared" si="34" ref="G109:AA109">G110+G111+G112+G113+G114+G115+G116+G119+G120+G123</f>
        <v>0</v>
      </c>
      <c r="H109" s="134">
        <f t="shared" si="34"/>
        <v>0</v>
      </c>
      <c r="I109" s="134">
        <f t="shared" si="34"/>
        <v>0</v>
      </c>
      <c r="J109" s="134">
        <f t="shared" si="34"/>
        <v>-448</v>
      </c>
      <c r="K109" s="134">
        <f t="shared" si="34"/>
        <v>0</v>
      </c>
      <c r="L109" s="134">
        <f t="shared" si="34"/>
        <v>0</v>
      </c>
      <c r="M109" s="134">
        <f>M110+M111+M112+M113+M114+M115+M116+M119+M120+M123</f>
        <v>0</v>
      </c>
      <c r="N109" s="134">
        <f t="shared" si="34"/>
        <v>0</v>
      </c>
      <c r="O109" s="134">
        <f t="shared" si="34"/>
        <v>3131</v>
      </c>
      <c r="P109" s="134">
        <f t="shared" si="34"/>
        <v>0</v>
      </c>
      <c r="Q109" s="134">
        <f t="shared" si="34"/>
        <v>0</v>
      </c>
      <c r="R109" s="134">
        <f t="shared" si="34"/>
        <v>0</v>
      </c>
      <c r="S109" s="134">
        <f t="shared" si="34"/>
        <v>0</v>
      </c>
      <c r="T109" s="134">
        <f t="shared" si="34"/>
        <v>0</v>
      </c>
      <c r="U109" s="134">
        <f t="shared" si="34"/>
        <v>0</v>
      </c>
      <c r="V109" s="134">
        <f t="shared" si="34"/>
        <v>0</v>
      </c>
      <c r="W109" s="134">
        <f t="shared" si="34"/>
        <v>0</v>
      </c>
      <c r="X109" s="134">
        <f t="shared" si="34"/>
        <v>0</v>
      </c>
      <c r="Y109" s="134">
        <f t="shared" si="34"/>
        <v>0</v>
      </c>
      <c r="Z109" s="134">
        <f t="shared" si="34"/>
        <v>0</v>
      </c>
      <c r="AA109" s="134">
        <f t="shared" si="34"/>
        <v>0</v>
      </c>
      <c r="AB109" s="134">
        <f aca="true" t="shared" si="35" ref="AB109:AT109">AB110+AB111+AB112+AB113+AB114+AB115+AB116+AB119+AB120+AB123</f>
        <v>0</v>
      </c>
      <c r="AC109" s="134">
        <f t="shared" si="35"/>
        <v>0</v>
      </c>
      <c r="AD109" s="134">
        <f t="shared" si="35"/>
        <v>0</v>
      </c>
      <c r="AE109" s="134">
        <f t="shared" si="35"/>
        <v>0</v>
      </c>
      <c r="AF109" s="134">
        <f t="shared" si="35"/>
        <v>0</v>
      </c>
      <c r="AG109" s="134">
        <f t="shared" si="35"/>
        <v>0</v>
      </c>
      <c r="AH109" s="134">
        <f t="shared" si="35"/>
        <v>0</v>
      </c>
      <c r="AI109" s="134">
        <f t="shared" si="35"/>
        <v>0</v>
      </c>
      <c r="AJ109" s="134">
        <f t="shared" si="35"/>
        <v>0</v>
      </c>
      <c r="AK109" s="134">
        <f t="shared" si="35"/>
        <v>0</v>
      </c>
      <c r="AL109" s="134">
        <f t="shared" si="35"/>
        <v>0</v>
      </c>
      <c r="AM109" s="134">
        <f t="shared" si="35"/>
        <v>0</v>
      </c>
      <c r="AN109" s="134">
        <f t="shared" si="35"/>
        <v>0</v>
      </c>
      <c r="AO109" s="134">
        <f t="shared" si="35"/>
        <v>0</v>
      </c>
      <c r="AP109" s="134">
        <f t="shared" si="35"/>
        <v>0</v>
      </c>
      <c r="AQ109" s="134">
        <f t="shared" si="35"/>
        <v>0</v>
      </c>
      <c r="AR109" s="134">
        <f t="shared" si="35"/>
        <v>0</v>
      </c>
      <c r="AS109" s="134">
        <f t="shared" si="35"/>
        <v>0</v>
      </c>
      <c r="AT109" s="134">
        <f t="shared" si="35"/>
        <v>0</v>
      </c>
    </row>
    <row r="110" spans="1:46" s="12" customFormat="1" ht="43.5" customHeight="1">
      <c r="A110" s="103" t="s">
        <v>187</v>
      </c>
      <c r="B110" s="3" t="s">
        <v>292</v>
      </c>
      <c r="C110" s="190">
        <v>3561</v>
      </c>
      <c r="D110" s="201">
        <f aca="true" t="shared" si="36" ref="D110:D115">C110+E110</f>
        <v>4119</v>
      </c>
      <c r="E110" s="201">
        <f aca="true" t="shared" si="37" ref="E110:E115">SUM(F110:AV110)</f>
        <v>558</v>
      </c>
      <c r="F110" s="94"/>
      <c r="G110" s="136"/>
      <c r="H110" s="136"/>
      <c r="I110" s="136"/>
      <c r="J110" s="136">
        <v>558</v>
      </c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</row>
    <row r="111" spans="1:46" s="12" customFormat="1" ht="37.5">
      <c r="A111" s="103" t="s">
        <v>188</v>
      </c>
      <c r="B111" s="3" t="s">
        <v>293</v>
      </c>
      <c r="C111" s="190">
        <v>44789</v>
      </c>
      <c r="D111" s="201">
        <f t="shared" si="36"/>
        <v>44789</v>
      </c>
      <c r="E111" s="201">
        <f t="shared" si="37"/>
        <v>0</v>
      </c>
      <c r="F111" s="94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</row>
    <row r="112" spans="1:46" s="12" customFormat="1" ht="37.5">
      <c r="A112" s="103" t="s">
        <v>189</v>
      </c>
      <c r="B112" s="3" t="s">
        <v>319</v>
      </c>
      <c r="C112" s="190">
        <v>238583.6</v>
      </c>
      <c r="D112" s="201">
        <f>C112+E112</f>
        <v>238883.6</v>
      </c>
      <c r="E112" s="201">
        <f t="shared" si="37"/>
        <v>300</v>
      </c>
      <c r="F112" s="94"/>
      <c r="G112" s="136"/>
      <c r="H112" s="136"/>
      <c r="I112" s="136"/>
      <c r="J112" s="136">
        <v>-284</v>
      </c>
      <c r="K112" s="136"/>
      <c r="L112" s="136"/>
      <c r="M112" s="136"/>
      <c r="N112" s="136"/>
      <c r="O112" s="136">
        <v>584</v>
      </c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</row>
    <row r="113" spans="1:46" s="12" customFormat="1" ht="37.5">
      <c r="A113" s="104" t="s">
        <v>190</v>
      </c>
      <c r="B113" s="6" t="s">
        <v>192</v>
      </c>
      <c r="C113" s="190">
        <v>3194</v>
      </c>
      <c r="D113" s="201">
        <f t="shared" si="36"/>
        <v>3194</v>
      </c>
      <c r="E113" s="201">
        <f t="shared" si="37"/>
        <v>0</v>
      </c>
      <c r="F113" s="94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</row>
    <row r="114" spans="1:46" s="12" customFormat="1" ht="18.75">
      <c r="A114" s="104" t="s">
        <v>190</v>
      </c>
      <c r="B114" s="6" t="s">
        <v>191</v>
      </c>
      <c r="C114" s="190">
        <v>6649</v>
      </c>
      <c r="D114" s="201">
        <f t="shared" si="36"/>
        <v>6649</v>
      </c>
      <c r="E114" s="201">
        <f t="shared" si="37"/>
        <v>0</v>
      </c>
      <c r="F114" s="94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</row>
    <row r="115" spans="1:46" s="12" customFormat="1" ht="24.75" customHeight="1">
      <c r="A115" s="104" t="s">
        <v>193</v>
      </c>
      <c r="B115" s="3" t="s">
        <v>194</v>
      </c>
      <c r="C115" s="190">
        <v>45420</v>
      </c>
      <c r="D115" s="201">
        <f t="shared" si="36"/>
        <v>44530</v>
      </c>
      <c r="E115" s="201">
        <f t="shared" si="37"/>
        <v>-890</v>
      </c>
      <c r="F115" s="94"/>
      <c r="G115" s="136"/>
      <c r="H115" s="136"/>
      <c r="I115" s="136"/>
      <c r="J115" s="136">
        <v>-890</v>
      </c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</row>
    <row r="116" spans="1:46" s="12" customFormat="1" ht="18.75">
      <c r="A116" s="104" t="s">
        <v>195</v>
      </c>
      <c r="B116" s="3" t="s">
        <v>196</v>
      </c>
      <c r="C116" s="190">
        <f>SUM(C117:C118)</f>
        <v>61763</v>
      </c>
      <c r="D116" s="201">
        <f>SUM(D117:D118)</f>
        <v>61763</v>
      </c>
      <c r="E116" s="201">
        <f>SUM(E117:E118)</f>
        <v>0</v>
      </c>
      <c r="F116" s="94">
        <f>SUM(F117:F118)</f>
        <v>0</v>
      </c>
      <c r="G116" s="136">
        <f aca="true" t="shared" si="38" ref="G116:AA116">SUM(G117:G118)</f>
        <v>0</v>
      </c>
      <c r="H116" s="136">
        <f t="shared" si="38"/>
        <v>0</v>
      </c>
      <c r="I116" s="136">
        <f t="shared" si="38"/>
        <v>0</v>
      </c>
      <c r="J116" s="136">
        <f t="shared" si="38"/>
        <v>0</v>
      </c>
      <c r="K116" s="136">
        <f t="shared" si="38"/>
        <v>0</v>
      </c>
      <c r="L116" s="136">
        <f t="shared" si="38"/>
        <v>0</v>
      </c>
      <c r="M116" s="136">
        <f>SUM(M117:M118)</f>
        <v>0</v>
      </c>
      <c r="N116" s="136">
        <f t="shared" si="38"/>
        <v>0</v>
      </c>
      <c r="O116" s="136">
        <f t="shared" si="38"/>
        <v>0</v>
      </c>
      <c r="P116" s="136">
        <f t="shared" si="38"/>
        <v>0</v>
      </c>
      <c r="Q116" s="136">
        <f t="shared" si="38"/>
        <v>0</v>
      </c>
      <c r="R116" s="136">
        <f t="shared" si="38"/>
        <v>0</v>
      </c>
      <c r="S116" s="136">
        <f t="shared" si="38"/>
        <v>0</v>
      </c>
      <c r="T116" s="136">
        <f t="shared" si="38"/>
        <v>0</v>
      </c>
      <c r="U116" s="136">
        <f t="shared" si="38"/>
        <v>0</v>
      </c>
      <c r="V116" s="136">
        <f t="shared" si="38"/>
        <v>0</v>
      </c>
      <c r="W116" s="136">
        <f t="shared" si="38"/>
        <v>0</v>
      </c>
      <c r="X116" s="136">
        <f t="shared" si="38"/>
        <v>0</v>
      </c>
      <c r="Y116" s="136">
        <f t="shared" si="38"/>
        <v>0</v>
      </c>
      <c r="Z116" s="136">
        <f t="shared" si="38"/>
        <v>0</v>
      </c>
      <c r="AA116" s="136">
        <f t="shared" si="38"/>
        <v>0</v>
      </c>
      <c r="AB116" s="136">
        <f aca="true" t="shared" si="39" ref="AB116:AT116">SUM(AB117:AB118)</f>
        <v>0</v>
      </c>
      <c r="AC116" s="136">
        <f t="shared" si="39"/>
        <v>0</v>
      </c>
      <c r="AD116" s="136">
        <f t="shared" si="39"/>
        <v>0</v>
      </c>
      <c r="AE116" s="136">
        <f t="shared" si="39"/>
        <v>0</v>
      </c>
      <c r="AF116" s="136">
        <f t="shared" si="39"/>
        <v>0</v>
      </c>
      <c r="AG116" s="136">
        <f t="shared" si="39"/>
        <v>0</v>
      </c>
      <c r="AH116" s="136">
        <f t="shared" si="39"/>
        <v>0</v>
      </c>
      <c r="AI116" s="136">
        <f t="shared" si="39"/>
        <v>0</v>
      </c>
      <c r="AJ116" s="136">
        <f t="shared" si="39"/>
        <v>0</v>
      </c>
      <c r="AK116" s="136">
        <f t="shared" si="39"/>
        <v>0</v>
      </c>
      <c r="AL116" s="136">
        <f t="shared" si="39"/>
        <v>0</v>
      </c>
      <c r="AM116" s="136">
        <f t="shared" si="39"/>
        <v>0</v>
      </c>
      <c r="AN116" s="136">
        <f t="shared" si="39"/>
        <v>0</v>
      </c>
      <c r="AO116" s="136">
        <f t="shared" si="39"/>
        <v>0</v>
      </c>
      <c r="AP116" s="136">
        <f t="shared" si="39"/>
        <v>0</v>
      </c>
      <c r="AQ116" s="136">
        <f t="shared" si="39"/>
        <v>0</v>
      </c>
      <c r="AR116" s="136">
        <f t="shared" si="39"/>
        <v>0</v>
      </c>
      <c r="AS116" s="136">
        <f t="shared" si="39"/>
        <v>0</v>
      </c>
      <c r="AT116" s="136">
        <f t="shared" si="39"/>
        <v>0</v>
      </c>
    </row>
    <row r="117" spans="1:46" s="12" customFormat="1" ht="56.25">
      <c r="A117" s="104" t="s">
        <v>195</v>
      </c>
      <c r="B117" s="6" t="s">
        <v>197</v>
      </c>
      <c r="C117" s="190">
        <v>5000</v>
      </c>
      <c r="D117" s="201">
        <f aca="true" t="shared" si="40" ref="D117:D123">C117+E117</f>
        <v>5000</v>
      </c>
      <c r="E117" s="201">
        <f>SUM(F117:AV117)</f>
        <v>0</v>
      </c>
      <c r="F117" s="94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</row>
    <row r="118" spans="1:46" s="12" customFormat="1" ht="18.75">
      <c r="A118" s="104" t="s">
        <v>195</v>
      </c>
      <c r="B118" s="7" t="s">
        <v>198</v>
      </c>
      <c r="C118" s="190">
        <v>56763</v>
      </c>
      <c r="D118" s="201">
        <f t="shared" si="40"/>
        <v>56763</v>
      </c>
      <c r="E118" s="201">
        <f>SUM(F118:AV118)</f>
        <v>0</v>
      </c>
      <c r="F118" s="94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</row>
    <row r="119" spans="1:46" s="12" customFormat="1" ht="18.75">
      <c r="A119" s="104" t="s">
        <v>199</v>
      </c>
      <c r="B119" s="3" t="s">
        <v>200</v>
      </c>
      <c r="C119" s="190">
        <v>98376</v>
      </c>
      <c r="D119" s="201">
        <f>C119+E119</f>
        <v>101091</v>
      </c>
      <c r="E119" s="201">
        <f>SUM(F119:AV119)</f>
        <v>2715</v>
      </c>
      <c r="F119" s="94"/>
      <c r="G119" s="136"/>
      <c r="H119" s="136"/>
      <c r="I119" s="136"/>
      <c r="J119" s="136">
        <v>168</v>
      </c>
      <c r="K119" s="136"/>
      <c r="L119" s="136"/>
      <c r="M119" s="136"/>
      <c r="N119" s="136"/>
      <c r="O119" s="136">
        <v>2547</v>
      </c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</row>
    <row r="120" spans="1:46" s="12" customFormat="1" ht="18.75" hidden="1">
      <c r="A120" s="104" t="s">
        <v>199</v>
      </c>
      <c r="B120" s="3" t="s">
        <v>203</v>
      </c>
      <c r="C120" s="190">
        <f>C121-C122</f>
        <v>0</v>
      </c>
      <c r="D120" s="201">
        <f>C120+E120</f>
        <v>0</v>
      </c>
      <c r="E120" s="201">
        <f>SUM(G120:AV120)</f>
        <v>0</v>
      </c>
      <c r="F120" s="190"/>
      <c r="G120" s="190"/>
      <c r="H120" s="190">
        <f aca="true" t="shared" si="41" ref="H120:AN120">H121-H122</f>
        <v>0</v>
      </c>
      <c r="I120" s="190">
        <f t="shared" si="41"/>
        <v>0</v>
      </c>
      <c r="J120" s="190">
        <f t="shared" si="41"/>
        <v>0</v>
      </c>
      <c r="K120" s="190">
        <f t="shared" si="41"/>
        <v>0</v>
      </c>
      <c r="L120" s="190">
        <f t="shared" si="41"/>
        <v>0</v>
      </c>
      <c r="M120" s="190">
        <f t="shared" si="41"/>
        <v>0</v>
      </c>
      <c r="N120" s="190">
        <f t="shared" si="41"/>
        <v>0</v>
      </c>
      <c r="O120" s="190">
        <f t="shared" si="41"/>
        <v>0</v>
      </c>
      <c r="P120" s="190">
        <f t="shared" si="41"/>
        <v>0</v>
      </c>
      <c r="Q120" s="190">
        <f t="shared" si="41"/>
        <v>0</v>
      </c>
      <c r="R120" s="190">
        <f t="shared" si="41"/>
        <v>0</v>
      </c>
      <c r="S120" s="190">
        <f t="shared" si="41"/>
        <v>0</v>
      </c>
      <c r="T120" s="190">
        <f t="shared" si="41"/>
        <v>0</v>
      </c>
      <c r="U120" s="190">
        <f t="shared" si="41"/>
        <v>0</v>
      </c>
      <c r="V120" s="190">
        <f t="shared" si="41"/>
        <v>0</v>
      </c>
      <c r="W120" s="190">
        <f t="shared" si="41"/>
        <v>0</v>
      </c>
      <c r="X120" s="190">
        <f t="shared" si="41"/>
        <v>0</v>
      </c>
      <c r="Y120" s="190">
        <f t="shared" si="41"/>
        <v>0</v>
      </c>
      <c r="Z120" s="190">
        <f t="shared" si="41"/>
        <v>0</v>
      </c>
      <c r="AA120" s="190">
        <f t="shared" si="41"/>
        <v>0</v>
      </c>
      <c r="AB120" s="190">
        <f t="shared" si="41"/>
        <v>0</v>
      </c>
      <c r="AC120" s="190">
        <f t="shared" si="41"/>
        <v>0</v>
      </c>
      <c r="AD120" s="190">
        <f t="shared" si="41"/>
        <v>0</v>
      </c>
      <c r="AE120" s="190">
        <f t="shared" si="41"/>
        <v>0</v>
      </c>
      <c r="AF120" s="190">
        <f t="shared" si="41"/>
        <v>0</v>
      </c>
      <c r="AG120" s="190">
        <f t="shared" si="41"/>
        <v>0</v>
      </c>
      <c r="AH120" s="190">
        <f t="shared" si="41"/>
        <v>0</v>
      </c>
      <c r="AI120" s="190">
        <f t="shared" si="41"/>
        <v>0</v>
      </c>
      <c r="AJ120" s="190">
        <f t="shared" si="41"/>
        <v>0</v>
      </c>
      <c r="AK120" s="190">
        <f t="shared" si="41"/>
        <v>0</v>
      </c>
      <c r="AL120" s="190">
        <f t="shared" si="41"/>
        <v>0</v>
      </c>
      <c r="AM120" s="190">
        <f t="shared" si="41"/>
        <v>0</v>
      </c>
      <c r="AN120" s="190">
        <f t="shared" si="41"/>
        <v>0</v>
      </c>
      <c r="AO120" s="136">
        <f aca="true" t="shared" si="42" ref="AO120:AT120">AO121+AO122</f>
        <v>0</v>
      </c>
      <c r="AP120" s="136">
        <f t="shared" si="42"/>
        <v>0</v>
      </c>
      <c r="AQ120" s="136">
        <f t="shared" si="42"/>
        <v>0</v>
      </c>
      <c r="AR120" s="136">
        <f t="shared" si="42"/>
        <v>0</v>
      </c>
      <c r="AS120" s="136">
        <f t="shared" si="42"/>
        <v>0</v>
      </c>
      <c r="AT120" s="136">
        <f t="shared" si="42"/>
        <v>0</v>
      </c>
    </row>
    <row r="121" spans="1:46" s="12" customFormat="1" ht="18.75">
      <c r="A121" s="104" t="s">
        <v>199</v>
      </c>
      <c r="B121" s="3" t="s">
        <v>329</v>
      </c>
      <c r="C121" s="190">
        <v>164000</v>
      </c>
      <c r="D121" s="201">
        <f t="shared" si="40"/>
        <v>164000</v>
      </c>
      <c r="E121" s="201">
        <f>SUM(F121:AV121)</f>
        <v>0</v>
      </c>
      <c r="F121" s="94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</row>
    <row r="122" spans="1:46" s="12" customFormat="1" ht="18.75">
      <c r="A122" s="104" t="s">
        <v>199</v>
      </c>
      <c r="B122" s="3" t="s">
        <v>330</v>
      </c>
      <c r="C122" s="190">
        <v>164000</v>
      </c>
      <c r="D122" s="201">
        <f t="shared" si="40"/>
        <v>164000</v>
      </c>
      <c r="E122" s="201">
        <f>SUM(F122:AV122)</f>
        <v>0</v>
      </c>
      <c r="F122" s="94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</row>
    <row r="123" spans="1:46" s="12" customFormat="1" ht="18.75">
      <c r="A123" s="104" t="s">
        <v>199</v>
      </c>
      <c r="B123" s="10" t="s">
        <v>202</v>
      </c>
      <c r="C123" s="190">
        <v>1150</v>
      </c>
      <c r="D123" s="201">
        <f t="shared" si="40"/>
        <v>1150</v>
      </c>
      <c r="E123" s="201">
        <f>SUM(F123:AV123)</f>
        <v>0</v>
      </c>
      <c r="F123" s="173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</row>
    <row r="124" spans="1:46" s="12" customFormat="1" ht="18.75">
      <c r="A124" s="102" t="s">
        <v>204</v>
      </c>
      <c r="B124" s="8" t="s">
        <v>205</v>
      </c>
      <c r="C124" s="189">
        <f>SUM(C125)</f>
        <v>1878</v>
      </c>
      <c r="D124" s="200">
        <f>SUM(D125)</f>
        <v>1878</v>
      </c>
      <c r="E124" s="200">
        <f>SUM(E125)</f>
        <v>0</v>
      </c>
      <c r="F124" s="93">
        <f aca="true" t="shared" si="43" ref="F124:AT124">SUM(F125)</f>
        <v>0</v>
      </c>
      <c r="G124" s="134">
        <f t="shared" si="43"/>
        <v>0</v>
      </c>
      <c r="H124" s="134">
        <f t="shared" si="43"/>
        <v>0</v>
      </c>
      <c r="I124" s="134">
        <f t="shared" si="43"/>
        <v>0</v>
      </c>
      <c r="J124" s="134">
        <f t="shared" si="43"/>
        <v>0</v>
      </c>
      <c r="K124" s="134">
        <f t="shared" si="43"/>
        <v>0</v>
      </c>
      <c r="L124" s="134">
        <f t="shared" si="43"/>
        <v>0</v>
      </c>
      <c r="M124" s="134">
        <f t="shared" si="43"/>
        <v>0</v>
      </c>
      <c r="N124" s="134">
        <f t="shared" si="43"/>
        <v>0</v>
      </c>
      <c r="O124" s="134">
        <f t="shared" si="43"/>
        <v>0</v>
      </c>
      <c r="P124" s="134">
        <f t="shared" si="43"/>
        <v>0</v>
      </c>
      <c r="Q124" s="134">
        <f t="shared" si="43"/>
        <v>0</v>
      </c>
      <c r="R124" s="134">
        <f t="shared" si="43"/>
        <v>0</v>
      </c>
      <c r="S124" s="134">
        <f t="shared" si="43"/>
        <v>0</v>
      </c>
      <c r="T124" s="134">
        <f t="shared" si="43"/>
        <v>0</v>
      </c>
      <c r="U124" s="134">
        <f t="shared" si="43"/>
        <v>0</v>
      </c>
      <c r="V124" s="134">
        <f t="shared" si="43"/>
        <v>0</v>
      </c>
      <c r="W124" s="134">
        <f t="shared" si="43"/>
        <v>0</v>
      </c>
      <c r="X124" s="134">
        <f t="shared" si="43"/>
        <v>0</v>
      </c>
      <c r="Y124" s="134">
        <f t="shared" si="43"/>
        <v>0</v>
      </c>
      <c r="Z124" s="134">
        <f t="shared" si="43"/>
        <v>0</v>
      </c>
      <c r="AA124" s="134">
        <f t="shared" si="43"/>
        <v>0</v>
      </c>
      <c r="AB124" s="134">
        <f t="shared" si="43"/>
        <v>0</v>
      </c>
      <c r="AC124" s="134">
        <f t="shared" si="43"/>
        <v>0</v>
      </c>
      <c r="AD124" s="134">
        <f t="shared" si="43"/>
        <v>0</v>
      </c>
      <c r="AE124" s="134">
        <f t="shared" si="43"/>
        <v>0</v>
      </c>
      <c r="AF124" s="134">
        <f t="shared" si="43"/>
        <v>0</v>
      </c>
      <c r="AG124" s="134">
        <f t="shared" si="43"/>
        <v>0</v>
      </c>
      <c r="AH124" s="134">
        <f t="shared" si="43"/>
        <v>0</v>
      </c>
      <c r="AI124" s="134">
        <f t="shared" si="43"/>
        <v>0</v>
      </c>
      <c r="AJ124" s="134">
        <f t="shared" si="43"/>
        <v>0</v>
      </c>
      <c r="AK124" s="134">
        <f t="shared" si="43"/>
        <v>0</v>
      </c>
      <c r="AL124" s="134">
        <f t="shared" si="43"/>
        <v>0</v>
      </c>
      <c r="AM124" s="134">
        <f t="shared" si="43"/>
        <v>0</v>
      </c>
      <c r="AN124" s="134">
        <f t="shared" si="43"/>
        <v>0</v>
      </c>
      <c r="AO124" s="134">
        <f t="shared" si="43"/>
        <v>0</v>
      </c>
      <c r="AP124" s="134">
        <f t="shared" si="43"/>
        <v>0</v>
      </c>
      <c r="AQ124" s="134">
        <f t="shared" si="43"/>
        <v>0</v>
      </c>
      <c r="AR124" s="134">
        <f t="shared" si="43"/>
        <v>0</v>
      </c>
      <c r="AS124" s="134">
        <f t="shared" si="43"/>
        <v>0</v>
      </c>
      <c r="AT124" s="134">
        <f t="shared" si="43"/>
        <v>0</v>
      </c>
    </row>
    <row r="125" spans="1:46" s="12" customFormat="1" ht="18.75">
      <c r="A125" s="104" t="s">
        <v>206</v>
      </c>
      <c r="B125" s="3" t="s">
        <v>207</v>
      </c>
      <c r="C125" s="190">
        <v>1878</v>
      </c>
      <c r="D125" s="201">
        <f>C125+E125</f>
        <v>1878</v>
      </c>
      <c r="E125" s="201">
        <f>SUM(F125:AV125)</f>
        <v>0</v>
      </c>
      <c r="F125" s="94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</row>
    <row r="126" spans="1:46" s="12" customFormat="1" ht="37.5">
      <c r="A126" s="102" t="s">
        <v>208</v>
      </c>
      <c r="B126" s="8" t="s">
        <v>209</v>
      </c>
      <c r="C126" s="189">
        <f>SUM(C127:C130)</f>
        <v>111517.9</v>
      </c>
      <c r="D126" s="200">
        <f>SUM(D127:D130)</f>
        <v>112167.9</v>
      </c>
      <c r="E126" s="200">
        <f>SUM(E127:E130)</f>
        <v>650</v>
      </c>
      <c r="F126" s="93">
        <f>SUM(F127:F130)</f>
        <v>0</v>
      </c>
      <c r="G126" s="134">
        <f aca="true" t="shared" si="44" ref="G126:AA126">SUM(G127:G130)</f>
        <v>0</v>
      </c>
      <c r="H126" s="134">
        <f t="shared" si="44"/>
        <v>0</v>
      </c>
      <c r="I126" s="134">
        <f t="shared" si="44"/>
        <v>0</v>
      </c>
      <c r="J126" s="134">
        <f t="shared" si="44"/>
        <v>650</v>
      </c>
      <c r="K126" s="134">
        <f t="shared" si="44"/>
        <v>0</v>
      </c>
      <c r="L126" s="134">
        <f t="shared" si="44"/>
        <v>0</v>
      </c>
      <c r="M126" s="134">
        <f>SUM(M127:M130)</f>
        <v>0</v>
      </c>
      <c r="N126" s="134">
        <f t="shared" si="44"/>
        <v>0</v>
      </c>
      <c r="O126" s="134">
        <f t="shared" si="44"/>
        <v>0</v>
      </c>
      <c r="P126" s="134">
        <f t="shared" si="44"/>
        <v>0</v>
      </c>
      <c r="Q126" s="134">
        <f t="shared" si="44"/>
        <v>0</v>
      </c>
      <c r="R126" s="134">
        <f t="shared" si="44"/>
        <v>0</v>
      </c>
      <c r="S126" s="134">
        <f t="shared" si="44"/>
        <v>0</v>
      </c>
      <c r="T126" s="134">
        <f t="shared" si="44"/>
        <v>0</v>
      </c>
      <c r="U126" s="134">
        <f t="shared" si="44"/>
        <v>0</v>
      </c>
      <c r="V126" s="134">
        <f t="shared" si="44"/>
        <v>0</v>
      </c>
      <c r="W126" s="134">
        <f t="shared" si="44"/>
        <v>0</v>
      </c>
      <c r="X126" s="134">
        <f t="shared" si="44"/>
        <v>0</v>
      </c>
      <c r="Y126" s="134">
        <f t="shared" si="44"/>
        <v>0</v>
      </c>
      <c r="Z126" s="134">
        <f t="shared" si="44"/>
        <v>0</v>
      </c>
      <c r="AA126" s="134">
        <f t="shared" si="44"/>
        <v>0</v>
      </c>
      <c r="AB126" s="134">
        <f aca="true" t="shared" si="45" ref="AB126:AT126">SUM(AB127:AB130)</f>
        <v>0</v>
      </c>
      <c r="AC126" s="134">
        <f t="shared" si="45"/>
        <v>0</v>
      </c>
      <c r="AD126" s="134">
        <f t="shared" si="45"/>
        <v>0</v>
      </c>
      <c r="AE126" s="134">
        <f t="shared" si="45"/>
        <v>0</v>
      </c>
      <c r="AF126" s="134">
        <f t="shared" si="45"/>
        <v>0</v>
      </c>
      <c r="AG126" s="134">
        <f t="shared" si="45"/>
        <v>0</v>
      </c>
      <c r="AH126" s="134">
        <f t="shared" si="45"/>
        <v>0</v>
      </c>
      <c r="AI126" s="134">
        <f t="shared" si="45"/>
        <v>0</v>
      </c>
      <c r="AJ126" s="134">
        <f t="shared" si="45"/>
        <v>0</v>
      </c>
      <c r="AK126" s="134">
        <f t="shared" si="45"/>
        <v>0</v>
      </c>
      <c r="AL126" s="134">
        <f t="shared" si="45"/>
        <v>0</v>
      </c>
      <c r="AM126" s="134">
        <f t="shared" si="45"/>
        <v>0</v>
      </c>
      <c r="AN126" s="134">
        <f t="shared" si="45"/>
        <v>0</v>
      </c>
      <c r="AO126" s="134">
        <f t="shared" si="45"/>
        <v>0</v>
      </c>
      <c r="AP126" s="134">
        <f t="shared" si="45"/>
        <v>0</v>
      </c>
      <c r="AQ126" s="134">
        <f t="shared" si="45"/>
        <v>0</v>
      </c>
      <c r="AR126" s="134">
        <f t="shared" si="45"/>
        <v>0</v>
      </c>
      <c r="AS126" s="134">
        <f t="shared" si="45"/>
        <v>0</v>
      </c>
      <c r="AT126" s="134">
        <f t="shared" si="45"/>
        <v>0</v>
      </c>
    </row>
    <row r="127" spans="1:46" s="12" customFormat="1" ht="18.75">
      <c r="A127" s="104" t="s">
        <v>210</v>
      </c>
      <c r="B127" s="3" t="s">
        <v>211</v>
      </c>
      <c r="C127" s="190">
        <v>65198</v>
      </c>
      <c r="D127" s="201">
        <f>C127+E127</f>
        <v>65848</v>
      </c>
      <c r="E127" s="201">
        <f>SUM(F127:AV127)</f>
        <v>650</v>
      </c>
      <c r="F127" s="94"/>
      <c r="G127" s="136"/>
      <c r="H127" s="136"/>
      <c r="I127" s="136"/>
      <c r="J127" s="136">
        <v>650</v>
      </c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</row>
    <row r="128" spans="1:46" s="12" customFormat="1" ht="18.75">
      <c r="A128" s="104" t="s">
        <v>636</v>
      </c>
      <c r="B128" s="3" t="s">
        <v>637</v>
      </c>
      <c r="C128" s="190">
        <v>5778</v>
      </c>
      <c r="D128" s="201">
        <f>C128+E128</f>
        <v>5778</v>
      </c>
      <c r="E128" s="201">
        <f>SUM(F128:AV128)</f>
        <v>0</v>
      </c>
      <c r="F128" s="94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</row>
    <row r="129" spans="1:46" s="12" customFormat="1" ht="35.25" customHeight="1">
      <c r="A129" s="104" t="s">
        <v>212</v>
      </c>
      <c r="B129" s="3" t="s">
        <v>213</v>
      </c>
      <c r="C129" s="190">
        <v>35737.9</v>
      </c>
      <c r="D129" s="201">
        <f>C129+E129</f>
        <v>35737.9</v>
      </c>
      <c r="E129" s="201">
        <f>SUM(F129:AV129)</f>
        <v>0</v>
      </c>
      <c r="F129" s="174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</row>
    <row r="130" spans="1:46" s="12" customFormat="1" ht="18.75">
      <c r="A130" s="104" t="s">
        <v>214</v>
      </c>
      <c r="B130" s="4" t="s">
        <v>215</v>
      </c>
      <c r="C130" s="190">
        <v>4804</v>
      </c>
      <c r="D130" s="201">
        <f>C130+E130</f>
        <v>4804</v>
      </c>
      <c r="E130" s="201">
        <f>SUM(F130:AV130)</f>
        <v>0</v>
      </c>
      <c r="F130" s="94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</row>
    <row r="131" spans="1:46" s="12" customFormat="1" ht="18.75">
      <c r="A131" s="102" t="s">
        <v>216</v>
      </c>
      <c r="B131" s="8" t="s">
        <v>217</v>
      </c>
      <c r="C131" s="189">
        <f>SUM(C132,C133,C134,C135,C136)</f>
        <v>164947.90000000002</v>
      </c>
      <c r="D131" s="200">
        <f>SUM(D132,D133,D134,D135,D136)</f>
        <v>166925.1</v>
      </c>
      <c r="E131" s="200">
        <f>SUM(E132,E133,E134,E135,E136)</f>
        <v>1977.2</v>
      </c>
      <c r="F131" s="93">
        <f>SUM(F132,F133,F134,F135,F136)</f>
        <v>1911.2</v>
      </c>
      <c r="G131" s="134">
        <f aca="true" t="shared" si="46" ref="G131:AA131">SUM(G132,G133,G134,G135,G136)</f>
        <v>0</v>
      </c>
      <c r="H131" s="134">
        <f t="shared" si="46"/>
        <v>0</v>
      </c>
      <c r="I131" s="134">
        <f t="shared" si="46"/>
        <v>0</v>
      </c>
      <c r="J131" s="134">
        <f t="shared" si="46"/>
        <v>-1934</v>
      </c>
      <c r="K131" s="134">
        <f t="shared" si="46"/>
        <v>0</v>
      </c>
      <c r="L131" s="134">
        <f t="shared" si="46"/>
        <v>0</v>
      </c>
      <c r="M131" s="134">
        <f>SUM(M132,M133,M134,M135,M136)</f>
        <v>0</v>
      </c>
      <c r="N131" s="134">
        <f t="shared" si="46"/>
        <v>0</v>
      </c>
      <c r="O131" s="134">
        <f t="shared" si="46"/>
        <v>2000</v>
      </c>
      <c r="P131" s="134">
        <f t="shared" si="46"/>
        <v>0</v>
      </c>
      <c r="Q131" s="134">
        <f t="shared" si="46"/>
        <v>0</v>
      </c>
      <c r="R131" s="134">
        <f t="shared" si="46"/>
        <v>0</v>
      </c>
      <c r="S131" s="134">
        <f t="shared" si="46"/>
        <v>0</v>
      </c>
      <c r="T131" s="134">
        <f t="shared" si="46"/>
        <v>0</v>
      </c>
      <c r="U131" s="134">
        <f t="shared" si="46"/>
        <v>0</v>
      </c>
      <c r="V131" s="134">
        <f t="shared" si="46"/>
        <v>0</v>
      </c>
      <c r="W131" s="134">
        <f t="shared" si="46"/>
        <v>0</v>
      </c>
      <c r="X131" s="134">
        <f t="shared" si="46"/>
        <v>0</v>
      </c>
      <c r="Y131" s="134">
        <f t="shared" si="46"/>
        <v>0</v>
      </c>
      <c r="Z131" s="134">
        <f t="shared" si="46"/>
        <v>0</v>
      </c>
      <c r="AA131" s="134">
        <f t="shared" si="46"/>
        <v>0</v>
      </c>
      <c r="AB131" s="134">
        <f aca="true" t="shared" si="47" ref="AB131:AT131">SUM(AB132,AB133,AB134,AB135,AB136)</f>
        <v>0</v>
      </c>
      <c r="AC131" s="134">
        <f t="shared" si="47"/>
        <v>0</v>
      </c>
      <c r="AD131" s="134">
        <f t="shared" si="47"/>
        <v>0</v>
      </c>
      <c r="AE131" s="134">
        <f t="shared" si="47"/>
        <v>0</v>
      </c>
      <c r="AF131" s="134">
        <f t="shared" si="47"/>
        <v>0</v>
      </c>
      <c r="AG131" s="134">
        <f t="shared" si="47"/>
        <v>0</v>
      </c>
      <c r="AH131" s="134">
        <f t="shared" si="47"/>
        <v>0</v>
      </c>
      <c r="AI131" s="134">
        <f t="shared" si="47"/>
        <v>0</v>
      </c>
      <c r="AJ131" s="134">
        <f t="shared" si="47"/>
        <v>0</v>
      </c>
      <c r="AK131" s="134">
        <f t="shared" si="47"/>
        <v>0</v>
      </c>
      <c r="AL131" s="134">
        <f t="shared" si="47"/>
        <v>0</v>
      </c>
      <c r="AM131" s="134">
        <f t="shared" si="47"/>
        <v>0</v>
      </c>
      <c r="AN131" s="134">
        <f t="shared" si="47"/>
        <v>0</v>
      </c>
      <c r="AO131" s="134">
        <f t="shared" si="47"/>
        <v>0</v>
      </c>
      <c r="AP131" s="134">
        <f t="shared" si="47"/>
        <v>0</v>
      </c>
      <c r="AQ131" s="134">
        <f t="shared" si="47"/>
        <v>0</v>
      </c>
      <c r="AR131" s="134">
        <f t="shared" si="47"/>
        <v>0</v>
      </c>
      <c r="AS131" s="134">
        <f t="shared" si="47"/>
        <v>0</v>
      </c>
      <c r="AT131" s="134">
        <f t="shared" si="47"/>
        <v>0</v>
      </c>
    </row>
    <row r="132" spans="1:46" s="12" customFormat="1" ht="18.75">
      <c r="A132" s="104" t="s">
        <v>218</v>
      </c>
      <c r="B132" s="9" t="s">
        <v>219</v>
      </c>
      <c r="C132" s="190">
        <v>16799.8</v>
      </c>
      <c r="D132" s="201">
        <f>C132+E132</f>
        <v>18711</v>
      </c>
      <c r="E132" s="201">
        <f>SUM(F132:AV132)</f>
        <v>1911.2</v>
      </c>
      <c r="F132" s="94">
        <v>1911.2</v>
      </c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</row>
    <row r="133" spans="1:46" s="12" customFormat="1" ht="18.75" hidden="1">
      <c r="A133" s="104" t="s">
        <v>220</v>
      </c>
      <c r="B133" s="9" t="s">
        <v>221</v>
      </c>
      <c r="C133" s="190">
        <f>SUM(F133:AT133)</f>
        <v>0</v>
      </c>
      <c r="D133" s="201">
        <f>C133+E133</f>
        <v>0</v>
      </c>
      <c r="E133" s="201">
        <f>SUM(F133:AV133)</f>
        <v>0</v>
      </c>
      <c r="F133" s="94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</row>
    <row r="134" spans="1:46" s="12" customFormat="1" ht="18.75">
      <c r="A134" s="104" t="s">
        <v>222</v>
      </c>
      <c r="B134" s="9" t="s">
        <v>223</v>
      </c>
      <c r="C134" s="190">
        <v>50000</v>
      </c>
      <c r="D134" s="201">
        <f>C134+E134</f>
        <v>50000</v>
      </c>
      <c r="E134" s="201">
        <f>SUM(F134:AV134)</f>
        <v>0</v>
      </c>
      <c r="F134" s="94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</row>
    <row r="135" spans="1:46" s="12" customFormat="1" ht="18.75">
      <c r="A135" s="104" t="s">
        <v>224</v>
      </c>
      <c r="B135" s="3" t="s">
        <v>225</v>
      </c>
      <c r="C135" s="190">
        <v>15313</v>
      </c>
      <c r="D135" s="201">
        <f>C135+E135</f>
        <v>15313</v>
      </c>
      <c r="E135" s="201">
        <f>SUM(F135:AV135)</f>
        <v>0</v>
      </c>
      <c r="F135" s="94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</row>
    <row r="136" spans="1:46" s="12" customFormat="1" ht="18.75">
      <c r="A136" s="104" t="s">
        <v>226</v>
      </c>
      <c r="B136" s="3" t="s">
        <v>227</v>
      </c>
      <c r="C136" s="190">
        <v>82835.1</v>
      </c>
      <c r="D136" s="201">
        <f>C136+E136</f>
        <v>82901.1</v>
      </c>
      <c r="E136" s="201">
        <f>SUM(F136:AV136)</f>
        <v>66</v>
      </c>
      <c r="F136" s="94"/>
      <c r="G136" s="136"/>
      <c r="H136" s="136"/>
      <c r="I136" s="136"/>
      <c r="J136" s="136">
        <v>-1934</v>
      </c>
      <c r="K136" s="136"/>
      <c r="L136" s="136"/>
      <c r="M136" s="136"/>
      <c r="N136" s="136"/>
      <c r="O136" s="136">
        <v>2000</v>
      </c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</row>
    <row r="137" spans="1:46" s="12" customFormat="1" ht="18.75">
      <c r="A137" s="102" t="s">
        <v>228</v>
      </c>
      <c r="B137" s="5" t="s">
        <v>229</v>
      </c>
      <c r="C137" s="189">
        <f>SUM(C138+C139+C140)</f>
        <v>2075824</v>
      </c>
      <c r="D137" s="200">
        <f>SUM(D138+D139+D140)</f>
        <v>2231852.9</v>
      </c>
      <c r="E137" s="200">
        <f>SUM(E138+E139+E140)</f>
        <v>156028.9</v>
      </c>
      <c r="F137" s="93">
        <f>SUM(F138+F139+F140)</f>
        <v>30217.9</v>
      </c>
      <c r="G137" s="134">
        <f aca="true" t="shared" si="48" ref="G137:AA137">SUM(G138+G139+G140)</f>
        <v>52500</v>
      </c>
      <c r="H137" s="134">
        <f t="shared" si="48"/>
        <v>0</v>
      </c>
      <c r="I137" s="134">
        <f t="shared" si="48"/>
        <v>0</v>
      </c>
      <c r="J137" s="134">
        <f t="shared" si="48"/>
        <v>2831</v>
      </c>
      <c r="K137" s="134">
        <f t="shared" si="48"/>
        <v>0</v>
      </c>
      <c r="L137" s="134">
        <f t="shared" si="48"/>
        <v>0</v>
      </c>
      <c r="M137" s="134">
        <f>SUM(M138+M139+M140)</f>
        <v>0</v>
      </c>
      <c r="N137" s="134">
        <f t="shared" si="48"/>
        <v>0</v>
      </c>
      <c r="O137" s="134">
        <f t="shared" si="48"/>
        <v>70480</v>
      </c>
      <c r="P137" s="134">
        <f t="shared" si="48"/>
        <v>0</v>
      </c>
      <c r="Q137" s="134">
        <f t="shared" si="48"/>
        <v>0</v>
      </c>
      <c r="R137" s="134">
        <f t="shared" si="48"/>
        <v>0</v>
      </c>
      <c r="S137" s="134">
        <f t="shared" si="48"/>
        <v>0</v>
      </c>
      <c r="T137" s="134">
        <f t="shared" si="48"/>
        <v>0</v>
      </c>
      <c r="U137" s="134">
        <f t="shared" si="48"/>
        <v>0</v>
      </c>
      <c r="V137" s="134">
        <f t="shared" si="48"/>
        <v>0</v>
      </c>
      <c r="W137" s="134">
        <f t="shared" si="48"/>
        <v>0</v>
      </c>
      <c r="X137" s="134">
        <f t="shared" si="48"/>
        <v>0</v>
      </c>
      <c r="Y137" s="134">
        <f t="shared" si="48"/>
        <v>0</v>
      </c>
      <c r="Z137" s="134">
        <f t="shared" si="48"/>
        <v>0</v>
      </c>
      <c r="AA137" s="134">
        <f t="shared" si="48"/>
        <v>0</v>
      </c>
      <c r="AB137" s="134">
        <f aca="true" t="shared" si="49" ref="AB137:AT137">SUM(AB138+AB139+AB140)</f>
        <v>0</v>
      </c>
      <c r="AC137" s="134">
        <f t="shared" si="49"/>
        <v>0</v>
      </c>
      <c r="AD137" s="134">
        <f t="shared" si="49"/>
        <v>0</v>
      </c>
      <c r="AE137" s="134">
        <f t="shared" si="49"/>
        <v>0</v>
      </c>
      <c r="AF137" s="134">
        <f t="shared" si="49"/>
        <v>0</v>
      </c>
      <c r="AG137" s="134">
        <f t="shared" si="49"/>
        <v>0</v>
      </c>
      <c r="AH137" s="134">
        <f t="shared" si="49"/>
        <v>0</v>
      </c>
      <c r="AI137" s="134">
        <f t="shared" si="49"/>
        <v>0</v>
      </c>
      <c r="AJ137" s="134">
        <f t="shared" si="49"/>
        <v>0</v>
      </c>
      <c r="AK137" s="134">
        <f t="shared" si="49"/>
        <v>0</v>
      </c>
      <c r="AL137" s="134">
        <f t="shared" si="49"/>
        <v>0</v>
      </c>
      <c r="AM137" s="134">
        <f t="shared" si="49"/>
        <v>0</v>
      </c>
      <c r="AN137" s="134">
        <f t="shared" si="49"/>
        <v>0</v>
      </c>
      <c r="AO137" s="134">
        <f t="shared" si="49"/>
        <v>0</v>
      </c>
      <c r="AP137" s="134">
        <f t="shared" si="49"/>
        <v>0</v>
      </c>
      <c r="AQ137" s="134">
        <f t="shared" si="49"/>
        <v>0</v>
      </c>
      <c r="AR137" s="134">
        <f t="shared" si="49"/>
        <v>0</v>
      </c>
      <c r="AS137" s="134">
        <f t="shared" si="49"/>
        <v>0</v>
      </c>
      <c r="AT137" s="134">
        <f t="shared" si="49"/>
        <v>0</v>
      </c>
    </row>
    <row r="138" spans="1:46" s="12" customFormat="1" ht="18.75">
      <c r="A138" s="104" t="s">
        <v>290</v>
      </c>
      <c r="B138" s="4" t="s">
        <v>291</v>
      </c>
      <c r="C138" s="190">
        <v>361786.8</v>
      </c>
      <c r="D138" s="201">
        <f>C138+E138</f>
        <v>374461.7</v>
      </c>
      <c r="E138" s="201">
        <f>SUM(F138:AV138)</f>
        <v>12674.9</v>
      </c>
      <c r="F138" s="94">
        <v>4017.9</v>
      </c>
      <c r="G138" s="136"/>
      <c r="H138" s="136"/>
      <c r="I138" s="136"/>
      <c r="J138" s="136">
        <v>-636</v>
      </c>
      <c r="K138" s="136"/>
      <c r="L138" s="136"/>
      <c r="M138" s="136"/>
      <c r="N138" s="136"/>
      <c r="O138" s="136">
        <v>9293</v>
      </c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</row>
    <row r="139" spans="1:46" s="12" customFormat="1" ht="18.75">
      <c r="A139" s="104" t="s">
        <v>230</v>
      </c>
      <c r="B139" s="4" t="s">
        <v>231</v>
      </c>
      <c r="C139" s="190">
        <v>1477946.2</v>
      </c>
      <c r="D139" s="201">
        <f>C139+E139</f>
        <v>1620092.2</v>
      </c>
      <c r="E139" s="201">
        <f>SUM(F139:AV139)</f>
        <v>142146</v>
      </c>
      <c r="F139" s="94">
        <v>26200</v>
      </c>
      <c r="G139" s="136">
        <v>52500</v>
      </c>
      <c r="H139" s="136"/>
      <c r="I139" s="136"/>
      <c r="J139" s="136">
        <v>1718</v>
      </c>
      <c r="K139" s="136"/>
      <c r="L139" s="136"/>
      <c r="M139" s="136"/>
      <c r="N139" s="136"/>
      <c r="O139" s="136">
        <v>61728</v>
      </c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</row>
    <row r="140" spans="1:46" s="12" customFormat="1" ht="37.5">
      <c r="A140" s="104" t="s">
        <v>233</v>
      </c>
      <c r="B140" s="3" t="s">
        <v>234</v>
      </c>
      <c r="C140" s="190">
        <v>236091</v>
      </c>
      <c r="D140" s="201">
        <f>C140+E140</f>
        <v>237299</v>
      </c>
      <c r="E140" s="201">
        <f>SUM(F140:AV140)</f>
        <v>1208</v>
      </c>
      <c r="F140" s="94"/>
      <c r="G140" s="136"/>
      <c r="H140" s="136"/>
      <c r="I140" s="136"/>
      <c r="J140" s="136">
        <v>1749</v>
      </c>
      <c r="K140" s="136"/>
      <c r="L140" s="136"/>
      <c r="M140" s="136"/>
      <c r="N140" s="136"/>
      <c r="O140" s="136">
        <v>-541</v>
      </c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</row>
    <row r="141" spans="1:46" s="12" customFormat="1" ht="18.75">
      <c r="A141" s="105" t="s">
        <v>235</v>
      </c>
      <c r="B141" s="8" t="s">
        <v>236</v>
      </c>
      <c r="C141" s="189">
        <f>C143+C142</f>
        <v>20280.3</v>
      </c>
      <c r="D141" s="200">
        <f>D143+D142</f>
        <v>20280.3</v>
      </c>
      <c r="E141" s="200">
        <f>E143+E142</f>
        <v>0</v>
      </c>
      <c r="F141" s="93">
        <f>F143+F142</f>
        <v>0</v>
      </c>
      <c r="G141" s="93">
        <f aca="true" t="shared" si="50" ref="G141:AL141">G143+G142</f>
        <v>0</v>
      </c>
      <c r="H141" s="93">
        <f t="shared" si="50"/>
        <v>0</v>
      </c>
      <c r="I141" s="93">
        <f t="shared" si="50"/>
        <v>0</v>
      </c>
      <c r="J141" s="93">
        <f t="shared" si="50"/>
        <v>0</v>
      </c>
      <c r="K141" s="93">
        <f t="shared" si="50"/>
        <v>0</v>
      </c>
      <c r="L141" s="93">
        <f t="shared" si="50"/>
        <v>0</v>
      </c>
      <c r="M141" s="93">
        <f t="shared" si="50"/>
        <v>0</v>
      </c>
      <c r="N141" s="93">
        <f t="shared" si="50"/>
        <v>0</v>
      </c>
      <c r="O141" s="93">
        <f t="shared" si="50"/>
        <v>0</v>
      </c>
      <c r="P141" s="93">
        <f t="shared" si="50"/>
        <v>0</v>
      </c>
      <c r="Q141" s="93">
        <f t="shared" si="50"/>
        <v>0</v>
      </c>
      <c r="R141" s="93">
        <f t="shared" si="50"/>
        <v>0</v>
      </c>
      <c r="S141" s="93">
        <f t="shared" si="50"/>
        <v>0</v>
      </c>
      <c r="T141" s="93">
        <f t="shared" si="50"/>
        <v>0</v>
      </c>
      <c r="U141" s="93">
        <f t="shared" si="50"/>
        <v>0</v>
      </c>
      <c r="V141" s="93">
        <f t="shared" si="50"/>
        <v>0</v>
      </c>
      <c r="W141" s="93">
        <f t="shared" si="50"/>
        <v>0</v>
      </c>
      <c r="X141" s="93">
        <f t="shared" si="50"/>
        <v>0</v>
      </c>
      <c r="Y141" s="93">
        <f t="shared" si="50"/>
        <v>0</v>
      </c>
      <c r="Z141" s="93">
        <f t="shared" si="50"/>
        <v>0</v>
      </c>
      <c r="AA141" s="93">
        <f t="shared" si="50"/>
        <v>0</v>
      </c>
      <c r="AB141" s="93">
        <f t="shared" si="50"/>
        <v>0</v>
      </c>
      <c r="AC141" s="93">
        <f t="shared" si="50"/>
        <v>0</v>
      </c>
      <c r="AD141" s="93">
        <f t="shared" si="50"/>
        <v>0</v>
      </c>
      <c r="AE141" s="93">
        <f t="shared" si="50"/>
        <v>0</v>
      </c>
      <c r="AF141" s="93">
        <f t="shared" si="50"/>
        <v>0</v>
      </c>
      <c r="AG141" s="93">
        <f t="shared" si="50"/>
        <v>0</v>
      </c>
      <c r="AH141" s="93">
        <f t="shared" si="50"/>
        <v>0</v>
      </c>
      <c r="AI141" s="93">
        <f t="shared" si="50"/>
        <v>0</v>
      </c>
      <c r="AJ141" s="93">
        <f t="shared" si="50"/>
        <v>0</v>
      </c>
      <c r="AK141" s="93">
        <f t="shared" si="50"/>
        <v>0</v>
      </c>
      <c r="AL141" s="93">
        <f t="shared" si="50"/>
        <v>0</v>
      </c>
      <c r="AM141" s="93">
        <f aca="true" t="shared" si="51" ref="AM141:AT141">AM143+AM142</f>
        <v>0</v>
      </c>
      <c r="AN141" s="93">
        <f t="shared" si="51"/>
        <v>0</v>
      </c>
      <c r="AO141" s="93">
        <f t="shared" si="51"/>
        <v>0</v>
      </c>
      <c r="AP141" s="93">
        <f t="shared" si="51"/>
        <v>0</v>
      </c>
      <c r="AQ141" s="93">
        <f t="shared" si="51"/>
        <v>0</v>
      </c>
      <c r="AR141" s="93">
        <f t="shared" si="51"/>
        <v>0</v>
      </c>
      <c r="AS141" s="93">
        <f t="shared" si="51"/>
        <v>0</v>
      </c>
      <c r="AT141" s="93">
        <f t="shared" si="51"/>
        <v>0</v>
      </c>
    </row>
    <row r="142" spans="1:46" s="12" customFormat="1" ht="18.75">
      <c r="A142" s="104" t="s">
        <v>505</v>
      </c>
      <c r="B142" s="3" t="s">
        <v>506</v>
      </c>
      <c r="C142" s="190">
        <v>16680</v>
      </c>
      <c r="D142" s="201">
        <f>C142+E142</f>
        <v>16680</v>
      </c>
      <c r="E142" s="201">
        <f>SUM(F142:AV142)</f>
        <v>0</v>
      </c>
      <c r="F142" s="94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</row>
    <row r="143" spans="1:46" s="12" customFormat="1" ht="18.75">
      <c r="A143" s="104" t="s">
        <v>237</v>
      </c>
      <c r="B143" s="3" t="s">
        <v>238</v>
      </c>
      <c r="C143" s="190">
        <v>3600.3</v>
      </c>
      <c r="D143" s="201">
        <f>C143+E143</f>
        <v>3600.3</v>
      </c>
      <c r="E143" s="201">
        <f>SUM(F143:AV143)</f>
        <v>0</v>
      </c>
      <c r="F143" s="94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</row>
    <row r="144" spans="1:46" s="12" customFormat="1" ht="18.75">
      <c r="A144" s="105" t="s">
        <v>239</v>
      </c>
      <c r="B144" s="8" t="s">
        <v>240</v>
      </c>
      <c r="C144" s="189">
        <f>SUM(C145:C152)</f>
        <v>1990585.1</v>
      </c>
      <c r="D144" s="200">
        <f>SUM(D145:D152)</f>
        <v>2026306.1</v>
      </c>
      <c r="E144" s="200">
        <f>SUM(E145:E152)</f>
        <v>35721</v>
      </c>
      <c r="F144" s="93">
        <f>SUM(F145:F152)</f>
        <v>28748</v>
      </c>
      <c r="G144" s="134">
        <f aca="true" t="shared" si="52" ref="G144:AA144">SUM(G145:G152)</f>
        <v>-4698</v>
      </c>
      <c r="H144" s="134">
        <f t="shared" si="52"/>
        <v>0</v>
      </c>
      <c r="I144" s="134">
        <f t="shared" si="52"/>
        <v>0</v>
      </c>
      <c r="J144" s="134">
        <f t="shared" si="52"/>
        <v>937</v>
      </c>
      <c r="K144" s="134">
        <f t="shared" si="52"/>
        <v>0</v>
      </c>
      <c r="L144" s="134">
        <f t="shared" si="52"/>
        <v>-590</v>
      </c>
      <c r="M144" s="134">
        <f>SUM(M145:M152)</f>
        <v>0</v>
      </c>
      <c r="N144" s="134">
        <f t="shared" si="52"/>
        <v>0</v>
      </c>
      <c r="O144" s="134">
        <f t="shared" si="52"/>
        <v>11324</v>
      </c>
      <c r="P144" s="134">
        <f t="shared" si="52"/>
        <v>0</v>
      </c>
      <c r="Q144" s="134">
        <f t="shared" si="52"/>
        <v>0</v>
      </c>
      <c r="R144" s="134">
        <f t="shared" si="52"/>
        <v>0</v>
      </c>
      <c r="S144" s="134">
        <f t="shared" si="52"/>
        <v>0</v>
      </c>
      <c r="T144" s="134">
        <f t="shared" si="52"/>
        <v>0</v>
      </c>
      <c r="U144" s="134">
        <f t="shared" si="52"/>
        <v>0</v>
      </c>
      <c r="V144" s="134">
        <f t="shared" si="52"/>
        <v>0</v>
      </c>
      <c r="W144" s="134">
        <f t="shared" si="52"/>
        <v>0</v>
      </c>
      <c r="X144" s="134">
        <f t="shared" si="52"/>
        <v>0</v>
      </c>
      <c r="Y144" s="134">
        <f t="shared" si="52"/>
        <v>0</v>
      </c>
      <c r="Z144" s="134">
        <f t="shared" si="52"/>
        <v>0</v>
      </c>
      <c r="AA144" s="134">
        <f t="shared" si="52"/>
        <v>0</v>
      </c>
      <c r="AB144" s="134">
        <f aca="true" t="shared" si="53" ref="AB144:AG144">SUM(AB145:AB152)</f>
        <v>0</v>
      </c>
      <c r="AC144" s="134">
        <f t="shared" si="53"/>
        <v>0</v>
      </c>
      <c r="AD144" s="134">
        <f t="shared" si="53"/>
        <v>0</v>
      </c>
      <c r="AE144" s="134">
        <f t="shared" si="53"/>
        <v>0</v>
      </c>
      <c r="AF144" s="134">
        <f t="shared" si="53"/>
        <v>0</v>
      </c>
      <c r="AG144" s="134">
        <f t="shared" si="53"/>
        <v>0</v>
      </c>
      <c r="AH144" s="134">
        <f aca="true" t="shared" si="54" ref="AH144:AT144">SUM(AH145:AH152)</f>
        <v>0</v>
      </c>
      <c r="AI144" s="134">
        <f>SUM(AI145:AI152)</f>
        <v>0</v>
      </c>
      <c r="AJ144" s="134">
        <f>SUM(AJ145:AJ152)</f>
        <v>0</v>
      </c>
      <c r="AK144" s="134">
        <f t="shared" si="54"/>
        <v>0</v>
      </c>
      <c r="AL144" s="134">
        <f>SUM(AL145:AL152)</f>
        <v>0</v>
      </c>
      <c r="AM144" s="134">
        <f t="shared" si="54"/>
        <v>0</v>
      </c>
      <c r="AN144" s="134">
        <f>SUM(AN145:AN152)</f>
        <v>0</v>
      </c>
      <c r="AO144" s="134">
        <f t="shared" si="54"/>
        <v>0</v>
      </c>
      <c r="AP144" s="134">
        <f t="shared" si="54"/>
        <v>0</v>
      </c>
      <c r="AQ144" s="134">
        <f t="shared" si="54"/>
        <v>0</v>
      </c>
      <c r="AR144" s="134">
        <f t="shared" si="54"/>
        <v>0</v>
      </c>
      <c r="AS144" s="134">
        <f t="shared" si="54"/>
        <v>0</v>
      </c>
      <c r="AT144" s="134">
        <f t="shared" si="54"/>
        <v>0</v>
      </c>
    </row>
    <row r="145" spans="1:46" s="12" customFormat="1" ht="18.75">
      <c r="A145" s="103" t="s">
        <v>288</v>
      </c>
      <c r="B145" s="3" t="s">
        <v>289</v>
      </c>
      <c r="C145" s="190">
        <v>514585.6</v>
      </c>
      <c r="D145" s="201">
        <f>C145+E145</f>
        <v>518093.6</v>
      </c>
      <c r="E145" s="201">
        <f>SUM(F145:AV145)</f>
        <v>3508</v>
      </c>
      <c r="F145" s="94"/>
      <c r="G145" s="136">
        <v>685</v>
      </c>
      <c r="H145" s="136"/>
      <c r="I145" s="136"/>
      <c r="J145" s="136">
        <v>2823</v>
      </c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</row>
    <row r="146" spans="1:46" s="12" customFormat="1" ht="18.75">
      <c r="A146" s="104" t="s">
        <v>241</v>
      </c>
      <c r="B146" s="4" t="s">
        <v>242</v>
      </c>
      <c r="C146" s="190">
        <v>1272713.5</v>
      </c>
      <c r="D146" s="201">
        <f aca="true" t="shared" si="55" ref="D146:D152">C146+E146</f>
        <v>1290568.5</v>
      </c>
      <c r="E146" s="201">
        <f aca="true" t="shared" si="56" ref="E146:E152">SUM(F146:AV146)</f>
        <v>17855</v>
      </c>
      <c r="F146" s="94">
        <v>27160</v>
      </c>
      <c r="G146" s="136">
        <v>-1840</v>
      </c>
      <c r="H146" s="136"/>
      <c r="I146" s="136"/>
      <c r="J146" s="136">
        <v>-9469</v>
      </c>
      <c r="K146" s="136"/>
      <c r="L146" s="136"/>
      <c r="M146" s="136">
        <v>-2796</v>
      </c>
      <c r="N146" s="136"/>
      <c r="O146" s="136">
        <v>4800</v>
      </c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</row>
    <row r="147" spans="1:46" s="12" customFormat="1" ht="18.75">
      <c r="A147" s="104" t="s">
        <v>243</v>
      </c>
      <c r="B147" s="4" t="s">
        <v>244</v>
      </c>
      <c r="C147" s="190">
        <v>452</v>
      </c>
      <c r="D147" s="201">
        <f t="shared" si="55"/>
        <v>410</v>
      </c>
      <c r="E147" s="201">
        <f t="shared" si="56"/>
        <v>-42</v>
      </c>
      <c r="F147" s="94"/>
      <c r="G147" s="136"/>
      <c r="H147" s="136"/>
      <c r="I147" s="136"/>
      <c r="J147" s="136">
        <v>-42</v>
      </c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</row>
    <row r="148" spans="1:46" s="12" customFormat="1" ht="18.75">
      <c r="A148" s="104" t="s">
        <v>245</v>
      </c>
      <c r="B148" s="3" t="s">
        <v>246</v>
      </c>
      <c r="C148" s="190">
        <v>119713</v>
      </c>
      <c r="D148" s="201">
        <f t="shared" si="55"/>
        <v>125144</v>
      </c>
      <c r="E148" s="201">
        <f t="shared" si="56"/>
        <v>5431</v>
      </c>
      <c r="F148" s="94">
        <v>1588</v>
      </c>
      <c r="G148" s="136">
        <v>-3610</v>
      </c>
      <c r="H148" s="136"/>
      <c r="I148" s="136"/>
      <c r="J148" s="136">
        <v>-1277</v>
      </c>
      <c r="K148" s="136"/>
      <c r="L148" s="136">
        <v>-590</v>
      </c>
      <c r="M148" s="136">
        <v>2796</v>
      </c>
      <c r="N148" s="136"/>
      <c r="O148" s="136">
        <v>6524</v>
      </c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</row>
    <row r="149" spans="1:46" s="12" customFormat="1" ht="32.25" customHeight="1">
      <c r="A149" s="104" t="s">
        <v>245</v>
      </c>
      <c r="B149" s="10" t="s">
        <v>201</v>
      </c>
      <c r="C149" s="190">
        <v>2955</v>
      </c>
      <c r="D149" s="201">
        <f t="shared" si="55"/>
        <v>2955</v>
      </c>
      <c r="E149" s="201">
        <f t="shared" si="56"/>
        <v>0</v>
      </c>
      <c r="F149" s="94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</row>
    <row r="150" spans="1:46" s="12" customFormat="1" ht="34.5" customHeight="1" hidden="1">
      <c r="A150" s="104" t="s">
        <v>245</v>
      </c>
      <c r="B150" s="10" t="s">
        <v>246</v>
      </c>
      <c r="C150" s="190">
        <f>SUM(F150:AT150)</f>
        <v>0</v>
      </c>
      <c r="D150" s="201">
        <f t="shared" si="55"/>
        <v>0</v>
      </c>
      <c r="E150" s="201">
        <f t="shared" si="56"/>
        <v>0</v>
      </c>
      <c r="F150" s="94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</row>
    <row r="151" spans="1:46" s="12" customFormat="1" ht="18.75">
      <c r="A151" s="104" t="s">
        <v>247</v>
      </c>
      <c r="B151" s="9" t="s">
        <v>248</v>
      </c>
      <c r="C151" s="190">
        <v>80166</v>
      </c>
      <c r="D151" s="201">
        <f t="shared" si="55"/>
        <v>89135</v>
      </c>
      <c r="E151" s="201">
        <f t="shared" si="56"/>
        <v>8969</v>
      </c>
      <c r="F151" s="94"/>
      <c r="G151" s="136">
        <v>67</v>
      </c>
      <c r="H151" s="136"/>
      <c r="I151" s="136"/>
      <c r="J151" s="136">
        <v>8902</v>
      </c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</row>
    <row r="152" spans="1:46" s="12" customFormat="1" ht="37.5" hidden="1">
      <c r="A152" s="104" t="s">
        <v>247</v>
      </c>
      <c r="B152" s="6" t="s">
        <v>201</v>
      </c>
      <c r="C152" s="190"/>
      <c r="D152" s="201">
        <f t="shared" si="55"/>
        <v>0</v>
      </c>
      <c r="E152" s="201">
        <f t="shared" si="56"/>
        <v>0</v>
      </c>
      <c r="F152" s="94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</row>
    <row r="153" spans="1:46" s="12" customFormat="1" ht="37.5">
      <c r="A153" s="105" t="s">
        <v>249</v>
      </c>
      <c r="B153" s="8" t="s">
        <v>250</v>
      </c>
      <c r="C153" s="189">
        <f>SUM(C154:C157)</f>
        <v>162795.4</v>
      </c>
      <c r="D153" s="200">
        <f>SUM(D154:D157)</f>
        <v>203969.4</v>
      </c>
      <c r="E153" s="200">
        <f>SUM(E154:E157)</f>
        <v>41174</v>
      </c>
      <c r="F153" s="93">
        <f>SUM(F154:F157)</f>
        <v>0</v>
      </c>
      <c r="G153" s="134">
        <f aca="true" t="shared" si="57" ref="G153:AA153">SUM(G154:G157)</f>
        <v>1234</v>
      </c>
      <c r="H153" s="134">
        <f t="shared" si="57"/>
        <v>0</v>
      </c>
      <c r="I153" s="134">
        <f t="shared" si="57"/>
        <v>0</v>
      </c>
      <c r="J153" s="134">
        <f t="shared" si="57"/>
        <v>-310</v>
      </c>
      <c r="K153" s="134">
        <f t="shared" si="57"/>
        <v>0</v>
      </c>
      <c r="L153" s="134">
        <f t="shared" si="57"/>
        <v>0</v>
      </c>
      <c r="M153" s="134">
        <f>SUM(M154:M157)</f>
        <v>0</v>
      </c>
      <c r="N153" s="134">
        <f t="shared" si="57"/>
        <v>0</v>
      </c>
      <c r="O153" s="134">
        <f t="shared" si="57"/>
        <v>40250</v>
      </c>
      <c r="P153" s="134">
        <f t="shared" si="57"/>
        <v>0</v>
      </c>
      <c r="Q153" s="134">
        <f t="shared" si="57"/>
        <v>0</v>
      </c>
      <c r="R153" s="134">
        <f t="shared" si="57"/>
        <v>0</v>
      </c>
      <c r="S153" s="134">
        <f t="shared" si="57"/>
        <v>0</v>
      </c>
      <c r="T153" s="134">
        <f t="shared" si="57"/>
        <v>0</v>
      </c>
      <c r="U153" s="134">
        <f t="shared" si="57"/>
        <v>0</v>
      </c>
      <c r="V153" s="134">
        <f t="shared" si="57"/>
        <v>0</v>
      </c>
      <c r="W153" s="134">
        <f t="shared" si="57"/>
        <v>0</v>
      </c>
      <c r="X153" s="134">
        <f t="shared" si="57"/>
        <v>0</v>
      </c>
      <c r="Y153" s="134">
        <f t="shared" si="57"/>
        <v>0</v>
      </c>
      <c r="Z153" s="134">
        <f t="shared" si="57"/>
        <v>0</v>
      </c>
      <c r="AA153" s="134">
        <f t="shared" si="57"/>
        <v>0</v>
      </c>
      <c r="AB153" s="134">
        <f aca="true" t="shared" si="58" ref="AB153:AT153">SUM(AB154:AB157)</f>
        <v>0</v>
      </c>
      <c r="AC153" s="134">
        <f t="shared" si="58"/>
        <v>0</v>
      </c>
      <c r="AD153" s="134">
        <f t="shared" si="58"/>
        <v>0</v>
      </c>
      <c r="AE153" s="134">
        <f t="shared" si="58"/>
        <v>0</v>
      </c>
      <c r="AF153" s="134">
        <f t="shared" si="58"/>
        <v>0</v>
      </c>
      <c r="AG153" s="134">
        <f t="shared" si="58"/>
        <v>0</v>
      </c>
      <c r="AH153" s="134">
        <f t="shared" si="58"/>
        <v>0</v>
      </c>
      <c r="AI153" s="134">
        <f t="shared" si="58"/>
        <v>0</v>
      </c>
      <c r="AJ153" s="134">
        <f t="shared" si="58"/>
        <v>0</v>
      </c>
      <c r="AK153" s="134">
        <f t="shared" si="58"/>
        <v>0</v>
      </c>
      <c r="AL153" s="134">
        <f t="shared" si="58"/>
        <v>0</v>
      </c>
      <c r="AM153" s="134">
        <f t="shared" si="58"/>
        <v>0</v>
      </c>
      <c r="AN153" s="134">
        <f t="shared" si="58"/>
        <v>0</v>
      </c>
      <c r="AO153" s="134">
        <f t="shared" si="58"/>
        <v>0</v>
      </c>
      <c r="AP153" s="134">
        <f t="shared" si="58"/>
        <v>0</v>
      </c>
      <c r="AQ153" s="134">
        <f t="shared" si="58"/>
        <v>0</v>
      </c>
      <c r="AR153" s="134">
        <f t="shared" si="58"/>
        <v>0</v>
      </c>
      <c r="AS153" s="134">
        <f t="shared" si="58"/>
        <v>0</v>
      </c>
      <c r="AT153" s="134">
        <f t="shared" si="58"/>
        <v>0</v>
      </c>
    </row>
    <row r="154" spans="1:46" s="12" customFormat="1" ht="18.75">
      <c r="A154" s="104" t="s">
        <v>251</v>
      </c>
      <c r="B154" s="3" t="s">
        <v>252</v>
      </c>
      <c r="C154" s="190">
        <v>127204.4</v>
      </c>
      <c r="D154" s="201">
        <f>C154+E154</f>
        <v>167472.4</v>
      </c>
      <c r="E154" s="201">
        <f>SUM(F154:AV154)</f>
        <v>40268</v>
      </c>
      <c r="F154" s="94"/>
      <c r="G154" s="136">
        <v>1234</v>
      </c>
      <c r="H154" s="136"/>
      <c r="I154" s="136"/>
      <c r="J154" s="136">
        <v>-466</v>
      </c>
      <c r="K154" s="136"/>
      <c r="L154" s="136"/>
      <c r="M154" s="136"/>
      <c r="N154" s="136"/>
      <c r="O154" s="136">
        <v>39500</v>
      </c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</row>
    <row r="155" spans="1:46" s="12" customFormat="1" ht="18.75" hidden="1">
      <c r="A155" s="104" t="s">
        <v>253</v>
      </c>
      <c r="B155" s="3" t="s">
        <v>254</v>
      </c>
      <c r="C155" s="190">
        <f>SUM(F155:AT155)</f>
        <v>0</v>
      </c>
      <c r="D155" s="201">
        <f>C155+E155</f>
        <v>0</v>
      </c>
      <c r="E155" s="201">
        <f>SUM(F155:AV155)</f>
        <v>0</v>
      </c>
      <c r="F155" s="94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</row>
    <row r="156" spans="1:46" s="12" customFormat="1" ht="24" customHeight="1">
      <c r="A156" s="104" t="s">
        <v>255</v>
      </c>
      <c r="B156" s="3" t="s">
        <v>256</v>
      </c>
      <c r="C156" s="190">
        <v>9212</v>
      </c>
      <c r="D156" s="201">
        <f>C156+E156</f>
        <v>9212</v>
      </c>
      <c r="E156" s="201">
        <f>SUM(F156:AV156)</f>
        <v>0</v>
      </c>
      <c r="F156" s="94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</row>
    <row r="157" spans="1:46" s="12" customFormat="1" ht="37.5">
      <c r="A157" s="104" t="s">
        <v>257</v>
      </c>
      <c r="B157" s="3" t="s">
        <v>258</v>
      </c>
      <c r="C157" s="190">
        <v>26379</v>
      </c>
      <c r="D157" s="201">
        <f>C157+E157</f>
        <v>27285</v>
      </c>
      <c r="E157" s="201">
        <f>SUM(F157:AV157)</f>
        <v>906</v>
      </c>
      <c r="F157" s="94"/>
      <c r="G157" s="136"/>
      <c r="H157" s="136"/>
      <c r="I157" s="136"/>
      <c r="J157" s="136">
        <v>156</v>
      </c>
      <c r="K157" s="136"/>
      <c r="L157" s="136"/>
      <c r="M157" s="136"/>
      <c r="N157" s="136"/>
      <c r="O157" s="136">
        <v>750</v>
      </c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</row>
    <row r="158" spans="1:46" s="12" customFormat="1" ht="18.75">
      <c r="A158" s="102" t="s">
        <v>259</v>
      </c>
      <c r="B158" s="5" t="s">
        <v>260</v>
      </c>
      <c r="C158" s="189">
        <f>SUM(C159:C163)</f>
        <v>644343.9</v>
      </c>
      <c r="D158" s="200">
        <f>SUM(D159:D163)</f>
        <v>655626.9</v>
      </c>
      <c r="E158" s="200">
        <f>SUM(E159:E163)</f>
        <v>11283</v>
      </c>
      <c r="F158" s="93">
        <f>SUM(F159:F163)</f>
        <v>0</v>
      </c>
      <c r="G158" s="134">
        <f aca="true" t="shared" si="59" ref="G158:AA158">SUM(G159:G163)</f>
        <v>19113</v>
      </c>
      <c r="H158" s="134">
        <f t="shared" si="59"/>
        <v>0</v>
      </c>
      <c r="I158" s="134">
        <f t="shared" si="59"/>
        <v>0</v>
      </c>
      <c r="J158" s="134">
        <f t="shared" si="59"/>
        <v>-8580</v>
      </c>
      <c r="K158" s="134">
        <f t="shared" si="59"/>
        <v>0</v>
      </c>
      <c r="L158" s="134">
        <f t="shared" si="59"/>
        <v>0</v>
      </c>
      <c r="M158" s="134">
        <f>SUM(M159:M163)</f>
        <v>0</v>
      </c>
      <c r="N158" s="134">
        <f t="shared" si="59"/>
        <v>0</v>
      </c>
      <c r="O158" s="134">
        <f t="shared" si="59"/>
        <v>750</v>
      </c>
      <c r="P158" s="134">
        <f t="shared" si="59"/>
        <v>0</v>
      </c>
      <c r="Q158" s="134">
        <f t="shared" si="59"/>
        <v>0</v>
      </c>
      <c r="R158" s="134">
        <f t="shared" si="59"/>
        <v>0</v>
      </c>
      <c r="S158" s="134">
        <f t="shared" si="59"/>
        <v>0</v>
      </c>
      <c r="T158" s="134">
        <f t="shared" si="59"/>
        <v>0</v>
      </c>
      <c r="U158" s="134">
        <f t="shared" si="59"/>
        <v>0</v>
      </c>
      <c r="V158" s="134">
        <f t="shared" si="59"/>
        <v>0</v>
      </c>
      <c r="W158" s="134">
        <f t="shared" si="59"/>
        <v>0</v>
      </c>
      <c r="X158" s="134">
        <f t="shared" si="59"/>
        <v>0</v>
      </c>
      <c r="Y158" s="134">
        <f t="shared" si="59"/>
        <v>0</v>
      </c>
      <c r="Z158" s="134">
        <f t="shared" si="59"/>
        <v>0</v>
      </c>
      <c r="AA158" s="134">
        <f t="shared" si="59"/>
        <v>0</v>
      </c>
      <c r="AB158" s="134">
        <f aca="true" t="shared" si="60" ref="AB158:AT158">SUM(AB159:AB163)</f>
        <v>0</v>
      </c>
      <c r="AC158" s="134">
        <f t="shared" si="60"/>
        <v>0</v>
      </c>
      <c r="AD158" s="134">
        <f t="shared" si="60"/>
        <v>0</v>
      </c>
      <c r="AE158" s="134">
        <f t="shared" si="60"/>
        <v>0</v>
      </c>
      <c r="AF158" s="134">
        <f t="shared" si="60"/>
        <v>0</v>
      </c>
      <c r="AG158" s="134">
        <f t="shared" si="60"/>
        <v>0</v>
      </c>
      <c r="AH158" s="134">
        <f t="shared" si="60"/>
        <v>0</v>
      </c>
      <c r="AI158" s="134">
        <f t="shared" si="60"/>
        <v>0</v>
      </c>
      <c r="AJ158" s="134">
        <f t="shared" si="60"/>
        <v>0</v>
      </c>
      <c r="AK158" s="134">
        <f t="shared" si="60"/>
        <v>0</v>
      </c>
      <c r="AL158" s="134">
        <f t="shared" si="60"/>
        <v>0</v>
      </c>
      <c r="AM158" s="134">
        <f t="shared" si="60"/>
        <v>0</v>
      </c>
      <c r="AN158" s="134">
        <f t="shared" si="60"/>
        <v>0</v>
      </c>
      <c r="AO158" s="134">
        <f t="shared" si="60"/>
        <v>0</v>
      </c>
      <c r="AP158" s="134">
        <f t="shared" si="60"/>
        <v>0</v>
      </c>
      <c r="AQ158" s="134">
        <f t="shared" si="60"/>
        <v>0</v>
      </c>
      <c r="AR158" s="134">
        <f t="shared" si="60"/>
        <v>0</v>
      </c>
      <c r="AS158" s="134">
        <f t="shared" si="60"/>
        <v>0</v>
      </c>
      <c r="AT158" s="134">
        <f t="shared" si="60"/>
        <v>0</v>
      </c>
    </row>
    <row r="159" spans="1:46" s="12" customFormat="1" ht="18.75">
      <c r="A159" s="104" t="s">
        <v>261</v>
      </c>
      <c r="B159" s="3" t="s">
        <v>262</v>
      </c>
      <c r="C159" s="190">
        <v>499411.9</v>
      </c>
      <c r="D159" s="201">
        <f>C159+E159</f>
        <v>517621.9</v>
      </c>
      <c r="E159" s="201">
        <f>SUM(F159:AV159)</f>
        <v>18210</v>
      </c>
      <c r="F159" s="94"/>
      <c r="G159" s="136">
        <v>19113</v>
      </c>
      <c r="H159" s="136"/>
      <c r="I159" s="136"/>
      <c r="J159" s="136">
        <v>-1653</v>
      </c>
      <c r="K159" s="136">
        <f>H161</f>
        <v>0</v>
      </c>
      <c r="L159" s="136"/>
      <c r="M159" s="136"/>
      <c r="N159" s="136"/>
      <c r="O159" s="136">
        <v>750</v>
      </c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</row>
    <row r="160" spans="1:46" s="12" customFormat="1" ht="18.75" hidden="1">
      <c r="A160" s="104" t="s">
        <v>261</v>
      </c>
      <c r="B160" s="3" t="s">
        <v>263</v>
      </c>
      <c r="C160" s="190">
        <f>SUM(F160:AT160)</f>
        <v>0</v>
      </c>
      <c r="D160" s="201">
        <f>C160+E160</f>
        <v>0</v>
      </c>
      <c r="E160" s="201">
        <f>SUM(F160:AV160)</f>
        <v>0</v>
      </c>
      <c r="F160" s="94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</row>
    <row r="161" spans="1:46" s="12" customFormat="1" ht="18.75">
      <c r="A161" s="104" t="s">
        <v>264</v>
      </c>
      <c r="B161" s="3" t="s">
        <v>265</v>
      </c>
      <c r="C161" s="190">
        <v>3984</v>
      </c>
      <c r="D161" s="201">
        <f>C161+E161</f>
        <v>3850</v>
      </c>
      <c r="E161" s="201">
        <f>SUM(F161:AV161)</f>
        <v>-134</v>
      </c>
      <c r="F161" s="94"/>
      <c r="G161" s="136"/>
      <c r="H161" s="136"/>
      <c r="I161" s="136"/>
      <c r="J161" s="136">
        <v>-134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</row>
    <row r="162" spans="1:46" s="12" customFormat="1" ht="18.75">
      <c r="A162" s="104" t="s">
        <v>266</v>
      </c>
      <c r="B162" s="3" t="s">
        <v>267</v>
      </c>
      <c r="C162" s="190">
        <v>140948</v>
      </c>
      <c r="D162" s="201">
        <f>C162+E162</f>
        <v>134155</v>
      </c>
      <c r="E162" s="201">
        <f>SUM(F162:AV162)</f>
        <v>-6793</v>
      </c>
      <c r="F162" s="94"/>
      <c r="G162" s="136"/>
      <c r="H162" s="136"/>
      <c r="I162" s="136"/>
      <c r="J162" s="136">
        <v>-6793</v>
      </c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</row>
    <row r="163" spans="1:46" s="12" customFormat="1" ht="37.5" hidden="1">
      <c r="A163" s="104" t="s">
        <v>266</v>
      </c>
      <c r="B163" s="6" t="s">
        <v>201</v>
      </c>
      <c r="C163" s="190"/>
      <c r="D163" s="201">
        <f>C163+E163</f>
        <v>0</v>
      </c>
      <c r="E163" s="201">
        <f>SUM(F163:AV163)</f>
        <v>0</v>
      </c>
      <c r="F163" s="94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</row>
    <row r="164" spans="1:46" s="12" customFormat="1" ht="18.75">
      <c r="A164" s="102" t="s">
        <v>268</v>
      </c>
      <c r="B164" s="5" t="s">
        <v>269</v>
      </c>
      <c r="C164" s="189">
        <f>SUM(C165:C170)</f>
        <v>551125.5</v>
      </c>
      <c r="D164" s="200">
        <f>SUM(D165:D170)</f>
        <v>582016.7999999999</v>
      </c>
      <c r="E164" s="200">
        <f>SUM(E165:E170)</f>
        <v>30891.3</v>
      </c>
      <c r="F164" s="93">
        <f>SUM(F165:F170)</f>
        <v>131.3</v>
      </c>
      <c r="G164" s="134">
        <f aca="true" t="shared" si="61" ref="G164:AA164">SUM(G165:G170)</f>
        <v>581</v>
      </c>
      <c r="H164" s="134">
        <f t="shared" si="61"/>
        <v>0</v>
      </c>
      <c r="I164" s="134">
        <f t="shared" si="61"/>
        <v>0</v>
      </c>
      <c r="J164" s="134">
        <f t="shared" si="61"/>
        <v>-234</v>
      </c>
      <c r="K164" s="134">
        <f t="shared" si="61"/>
        <v>0</v>
      </c>
      <c r="L164" s="134">
        <f t="shared" si="61"/>
        <v>0</v>
      </c>
      <c r="M164" s="134">
        <f>SUM(M165:M170)</f>
        <v>0</v>
      </c>
      <c r="N164" s="134">
        <f t="shared" si="61"/>
        <v>30413</v>
      </c>
      <c r="O164" s="134">
        <f t="shared" si="61"/>
        <v>0</v>
      </c>
      <c r="P164" s="134">
        <f t="shared" si="61"/>
        <v>0</v>
      </c>
      <c r="Q164" s="134">
        <f t="shared" si="61"/>
        <v>0</v>
      </c>
      <c r="R164" s="134">
        <f t="shared" si="61"/>
        <v>0</v>
      </c>
      <c r="S164" s="134">
        <f t="shared" si="61"/>
        <v>0</v>
      </c>
      <c r="T164" s="134">
        <f t="shared" si="61"/>
        <v>0</v>
      </c>
      <c r="U164" s="134">
        <f t="shared" si="61"/>
        <v>0</v>
      </c>
      <c r="V164" s="134">
        <f t="shared" si="61"/>
        <v>0</v>
      </c>
      <c r="W164" s="134">
        <f t="shared" si="61"/>
        <v>0</v>
      </c>
      <c r="X164" s="134">
        <f t="shared" si="61"/>
        <v>0</v>
      </c>
      <c r="Y164" s="134">
        <f t="shared" si="61"/>
        <v>0</v>
      </c>
      <c r="Z164" s="134">
        <f t="shared" si="61"/>
        <v>0</v>
      </c>
      <c r="AA164" s="134">
        <f t="shared" si="61"/>
        <v>0</v>
      </c>
      <c r="AB164" s="134">
        <f aca="true" t="shared" si="62" ref="AB164:AT164">SUM(AB165:AB170)</f>
        <v>0</v>
      </c>
      <c r="AC164" s="134">
        <f t="shared" si="62"/>
        <v>0</v>
      </c>
      <c r="AD164" s="134">
        <f t="shared" si="62"/>
        <v>0</v>
      </c>
      <c r="AE164" s="134">
        <f t="shared" si="62"/>
        <v>0</v>
      </c>
      <c r="AF164" s="134">
        <f t="shared" si="62"/>
        <v>0</v>
      </c>
      <c r="AG164" s="134">
        <f t="shared" si="62"/>
        <v>0</v>
      </c>
      <c r="AH164" s="134">
        <f t="shared" si="62"/>
        <v>0</v>
      </c>
      <c r="AI164" s="134">
        <f t="shared" si="62"/>
        <v>0</v>
      </c>
      <c r="AJ164" s="134">
        <f t="shared" si="62"/>
        <v>0</v>
      </c>
      <c r="AK164" s="134">
        <f t="shared" si="62"/>
        <v>0</v>
      </c>
      <c r="AL164" s="134">
        <f t="shared" si="62"/>
        <v>0</v>
      </c>
      <c r="AM164" s="134">
        <f t="shared" si="62"/>
        <v>0</v>
      </c>
      <c r="AN164" s="134">
        <f t="shared" si="62"/>
        <v>0</v>
      </c>
      <c r="AO164" s="134">
        <f t="shared" si="62"/>
        <v>0</v>
      </c>
      <c r="AP164" s="134">
        <f t="shared" si="62"/>
        <v>0</v>
      </c>
      <c r="AQ164" s="134">
        <f t="shared" si="62"/>
        <v>0</v>
      </c>
      <c r="AR164" s="134">
        <f t="shared" si="62"/>
        <v>0</v>
      </c>
      <c r="AS164" s="134">
        <f t="shared" si="62"/>
        <v>0</v>
      </c>
      <c r="AT164" s="134">
        <f t="shared" si="62"/>
        <v>0</v>
      </c>
    </row>
    <row r="165" spans="1:46" s="12" customFormat="1" ht="21" customHeight="1">
      <c r="A165" s="104" t="s">
        <v>270</v>
      </c>
      <c r="B165" s="3" t="s">
        <v>294</v>
      </c>
      <c r="C165" s="190">
        <v>14136</v>
      </c>
      <c r="D165" s="201">
        <f aca="true" t="shared" si="63" ref="D165:D172">C165+E165</f>
        <v>14076</v>
      </c>
      <c r="E165" s="201">
        <f aca="true" t="shared" si="64" ref="E165:E172">SUM(F165:AV165)</f>
        <v>-60</v>
      </c>
      <c r="F165" s="94"/>
      <c r="G165" s="136"/>
      <c r="H165" s="136"/>
      <c r="I165" s="136"/>
      <c r="J165" s="136">
        <v>-60</v>
      </c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</row>
    <row r="166" spans="1:46" s="12" customFormat="1" ht="18.75">
      <c r="A166" s="104" t="s">
        <v>271</v>
      </c>
      <c r="B166" s="4" t="s">
        <v>272</v>
      </c>
      <c r="C166" s="190">
        <v>73978</v>
      </c>
      <c r="D166" s="201">
        <f t="shared" si="63"/>
        <v>74559</v>
      </c>
      <c r="E166" s="201">
        <f t="shared" si="64"/>
        <v>581</v>
      </c>
      <c r="F166" s="94"/>
      <c r="G166" s="136">
        <v>581</v>
      </c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</row>
    <row r="167" spans="1:46" s="12" customFormat="1" ht="18.75">
      <c r="A167" s="104" t="s">
        <v>273</v>
      </c>
      <c r="B167" s="3" t="s">
        <v>274</v>
      </c>
      <c r="C167" s="190">
        <v>430291.8</v>
      </c>
      <c r="D167" s="201">
        <f t="shared" si="63"/>
        <v>432339.1</v>
      </c>
      <c r="E167" s="201">
        <f t="shared" si="64"/>
        <v>2047.3</v>
      </c>
      <c r="F167" s="94">
        <v>131.3</v>
      </c>
      <c r="G167" s="136"/>
      <c r="H167" s="136"/>
      <c r="I167" s="136"/>
      <c r="J167" s="136">
        <v>1916</v>
      </c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</row>
    <row r="168" spans="1:46" s="12" customFormat="1" ht="18.75">
      <c r="A168" s="104" t="s">
        <v>286</v>
      </c>
      <c r="B168" s="6" t="s">
        <v>287</v>
      </c>
      <c r="C168" s="190">
        <v>26000</v>
      </c>
      <c r="D168" s="201">
        <f t="shared" si="63"/>
        <v>26000</v>
      </c>
      <c r="E168" s="201">
        <f t="shared" si="64"/>
        <v>0</v>
      </c>
      <c r="F168" s="94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</row>
    <row r="169" spans="1:46" s="12" customFormat="1" ht="18.75">
      <c r="A169" s="104" t="s">
        <v>275</v>
      </c>
      <c r="B169" s="3" t="s">
        <v>276</v>
      </c>
      <c r="C169" s="190">
        <v>6719.7</v>
      </c>
      <c r="D169" s="201">
        <f t="shared" si="63"/>
        <v>35042.7</v>
      </c>
      <c r="E169" s="201">
        <f t="shared" si="64"/>
        <v>28323</v>
      </c>
      <c r="F169" s="94"/>
      <c r="G169" s="136"/>
      <c r="H169" s="136"/>
      <c r="I169" s="136"/>
      <c r="J169" s="136">
        <v>-2090</v>
      </c>
      <c r="K169" s="136"/>
      <c r="L169" s="136"/>
      <c r="M169" s="136"/>
      <c r="N169" s="136">
        <v>30413</v>
      </c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</row>
    <row r="170" spans="1:46" s="12" customFormat="1" ht="37.5" hidden="1">
      <c r="A170" s="104" t="s">
        <v>275</v>
      </c>
      <c r="B170" s="6" t="s">
        <v>201</v>
      </c>
      <c r="C170" s="190"/>
      <c r="D170" s="201">
        <f t="shared" si="63"/>
        <v>0</v>
      </c>
      <c r="E170" s="201">
        <f t="shared" si="64"/>
        <v>0</v>
      </c>
      <c r="F170" s="173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</row>
    <row r="171" spans="1:46" s="261" customFormat="1" ht="18.75">
      <c r="A171" s="260" t="s">
        <v>696</v>
      </c>
      <c r="B171" s="250" t="s">
        <v>698</v>
      </c>
      <c r="C171" s="251"/>
      <c r="D171" s="252">
        <f t="shared" si="63"/>
        <v>7000</v>
      </c>
      <c r="E171" s="252">
        <f t="shared" si="64"/>
        <v>7000</v>
      </c>
      <c r="F171" s="253"/>
      <c r="G171" s="254"/>
      <c r="H171" s="254"/>
      <c r="I171" s="254"/>
      <c r="J171" s="254">
        <f>J172</f>
        <v>7000</v>
      </c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</row>
    <row r="172" spans="1:46" s="12" customFormat="1" ht="18.75">
      <c r="A172" s="104" t="s">
        <v>697</v>
      </c>
      <c r="B172" s="10" t="s">
        <v>699</v>
      </c>
      <c r="C172" s="190"/>
      <c r="D172" s="201">
        <f t="shared" si="63"/>
        <v>7000</v>
      </c>
      <c r="E172" s="201">
        <f t="shared" si="64"/>
        <v>7000</v>
      </c>
      <c r="F172" s="173"/>
      <c r="G172" s="156"/>
      <c r="H172" s="156"/>
      <c r="I172" s="156"/>
      <c r="J172" s="156">
        <v>7000</v>
      </c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</row>
    <row r="173" spans="1:46" s="12" customFormat="1" ht="18.75">
      <c r="A173" s="104"/>
      <c r="B173" s="5" t="s">
        <v>279</v>
      </c>
      <c r="C173" s="189">
        <f>SUM(C109+C124+C126+C131+C137+C141+C144+C153+C158+C164)</f>
        <v>6226783.600000001</v>
      </c>
      <c r="D173" s="200">
        <f>SUM(D109+D124+D126+D131+D137+D141+D144+D153+D158+D164+D171)</f>
        <v>6514192.000000001</v>
      </c>
      <c r="E173" s="200">
        <f>SUM(E109+E124+E126+E131+E137+E141+E144+E153+E158+E164+E171)</f>
        <v>287408.4</v>
      </c>
      <c r="F173" s="93">
        <f>SUM(F109+F124+F126+F131+F137+F141+F144+F153+F158+F164)</f>
        <v>61008.40000000001</v>
      </c>
      <c r="G173" s="134">
        <f aca="true" t="shared" si="65" ref="G173:AA173">SUM(G109+G124+G126+G131+G137+G141+G144+G153+G158+G164)</f>
        <v>68730</v>
      </c>
      <c r="H173" s="134">
        <f>SUM(H109+H124+H126+H131+H137+H141+H144+H153+H158+H164)</f>
        <v>0</v>
      </c>
      <c r="I173" s="134">
        <f>SUM(I109+I124+I126+I131+I137+I141+I144+I153+I158+I164)</f>
        <v>0</v>
      </c>
      <c r="J173" s="134">
        <f>SUM(J109+J124+J126+J131+J137+J141+J144+J153+J158+J164+J171)</f>
        <v>-88</v>
      </c>
      <c r="K173" s="134">
        <f>SUM(K109+K124+K126+K131+K137+K141+K144+K153+K158+K164)</f>
        <v>0</v>
      </c>
      <c r="L173" s="134">
        <f t="shared" si="65"/>
        <v>-590</v>
      </c>
      <c r="M173" s="134">
        <f>SUM(M109+M124+M126+M131+M137+M141+M144+M153+M158+M164)</f>
        <v>0</v>
      </c>
      <c r="N173" s="134">
        <f t="shared" si="65"/>
        <v>30413</v>
      </c>
      <c r="O173" s="134">
        <f t="shared" si="65"/>
        <v>127935</v>
      </c>
      <c r="P173" s="134">
        <f t="shared" si="65"/>
        <v>0</v>
      </c>
      <c r="Q173" s="134">
        <f t="shared" si="65"/>
        <v>0</v>
      </c>
      <c r="R173" s="134">
        <f t="shared" si="65"/>
        <v>0</v>
      </c>
      <c r="S173" s="134">
        <f t="shared" si="65"/>
        <v>0</v>
      </c>
      <c r="T173" s="134">
        <f t="shared" si="65"/>
        <v>0</v>
      </c>
      <c r="U173" s="134">
        <f t="shared" si="65"/>
        <v>0</v>
      </c>
      <c r="V173" s="134">
        <f t="shared" si="65"/>
        <v>0</v>
      </c>
      <c r="W173" s="134">
        <f t="shared" si="65"/>
        <v>0</v>
      </c>
      <c r="X173" s="134">
        <f t="shared" si="65"/>
        <v>0</v>
      </c>
      <c r="Y173" s="134">
        <f t="shared" si="65"/>
        <v>0</v>
      </c>
      <c r="Z173" s="134">
        <f t="shared" si="65"/>
        <v>0</v>
      </c>
      <c r="AA173" s="134">
        <f t="shared" si="65"/>
        <v>0</v>
      </c>
      <c r="AB173" s="134">
        <f aca="true" t="shared" si="66" ref="AB173:AT173">SUM(AB109+AB124+AB126+AB131+AB137+AB141+AB144+AB153+AB158+AB164)</f>
        <v>0</v>
      </c>
      <c r="AC173" s="134">
        <f t="shared" si="66"/>
        <v>0</v>
      </c>
      <c r="AD173" s="134">
        <f t="shared" si="66"/>
        <v>0</v>
      </c>
      <c r="AE173" s="134">
        <f t="shared" si="66"/>
        <v>0</v>
      </c>
      <c r="AF173" s="134">
        <f t="shared" si="66"/>
        <v>0</v>
      </c>
      <c r="AG173" s="134">
        <f t="shared" si="66"/>
        <v>0</v>
      </c>
      <c r="AH173" s="134">
        <f t="shared" si="66"/>
        <v>0</v>
      </c>
      <c r="AI173" s="134">
        <f>SUM(AI109+AI124+AI126+AI131+AI137+AI141+AI144+AI153+AI158+AI164)</f>
        <v>0</v>
      </c>
      <c r="AJ173" s="134">
        <f t="shared" si="66"/>
        <v>0</v>
      </c>
      <c r="AK173" s="134">
        <f t="shared" si="66"/>
        <v>0</v>
      </c>
      <c r="AL173" s="134">
        <f>SUM(AL109+AL124+AL126+AL131+AL137+AL141+AL144+AL153+AL158+AL164)</f>
        <v>0</v>
      </c>
      <c r="AM173" s="134">
        <f t="shared" si="66"/>
        <v>0</v>
      </c>
      <c r="AN173" s="134">
        <f t="shared" si="66"/>
        <v>0</v>
      </c>
      <c r="AO173" s="134">
        <f t="shared" si="66"/>
        <v>0</v>
      </c>
      <c r="AP173" s="134">
        <f t="shared" si="66"/>
        <v>0</v>
      </c>
      <c r="AQ173" s="134">
        <f t="shared" si="66"/>
        <v>0</v>
      </c>
      <c r="AR173" s="134">
        <f t="shared" si="66"/>
        <v>0</v>
      </c>
      <c r="AS173" s="134">
        <f t="shared" si="66"/>
        <v>0</v>
      </c>
      <c r="AT173" s="134">
        <f t="shared" si="66"/>
        <v>0</v>
      </c>
    </row>
    <row r="174" spans="1:46" s="12" customFormat="1" ht="24" customHeight="1">
      <c r="A174" s="104"/>
      <c r="B174" s="4" t="s">
        <v>325</v>
      </c>
      <c r="C174" s="191">
        <f>C107-C173</f>
        <v>-378309.00000000093</v>
      </c>
      <c r="D174" s="202">
        <f>D107-D173</f>
        <v>-408156.00000000093</v>
      </c>
      <c r="E174" s="202">
        <f>E107-E173</f>
        <v>-29847.00000000003</v>
      </c>
      <c r="F174" s="158">
        <f>F107-F173</f>
        <v>0</v>
      </c>
      <c r="G174" s="158">
        <f>G107-G173</f>
        <v>0</v>
      </c>
      <c r="H174" s="158">
        <f aca="true" t="shared" si="67" ref="H174:Q174">H107-H173</f>
        <v>0</v>
      </c>
      <c r="I174" s="158">
        <f t="shared" si="67"/>
        <v>0</v>
      </c>
      <c r="J174" s="158">
        <f t="shared" si="67"/>
        <v>88</v>
      </c>
      <c r="K174" s="158">
        <f t="shared" si="67"/>
        <v>0</v>
      </c>
      <c r="L174" s="158">
        <f t="shared" si="67"/>
        <v>0</v>
      </c>
      <c r="M174" s="158">
        <f t="shared" si="67"/>
        <v>0</v>
      </c>
      <c r="N174" s="158">
        <f t="shared" si="67"/>
        <v>0</v>
      </c>
      <c r="O174" s="158">
        <f t="shared" si="67"/>
        <v>-29935</v>
      </c>
      <c r="P174" s="158">
        <f t="shared" si="67"/>
        <v>0</v>
      </c>
      <c r="Q174" s="158">
        <f t="shared" si="67"/>
        <v>0</v>
      </c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75">
        <f aca="true" t="shared" si="68" ref="AF174:AT174">AF107-AF173</f>
        <v>0</v>
      </c>
      <c r="AG174" s="175">
        <f t="shared" si="68"/>
        <v>0</v>
      </c>
      <c r="AH174" s="175">
        <f t="shared" si="68"/>
        <v>0</v>
      </c>
      <c r="AI174" s="175">
        <f t="shared" si="68"/>
        <v>0</v>
      </c>
      <c r="AJ174" s="175">
        <f t="shared" si="68"/>
        <v>0</v>
      </c>
      <c r="AK174" s="175">
        <f t="shared" si="68"/>
        <v>0</v>
      </c>
      <c r="AL174" s="175">
        <f t="shared" si="68"/>
        <v>0</v>
      </c>
      <c r="AM174" s="175">
        <f t="shared" si="68"/>
        <v>0</v>
      </c>
      <c r="AN174" s="175">
        <f t="shared" si="68"/>
        <v>0</v>
      </c>
      <c r="AO174" s="175">
        <f t="shared" si="68"/>
        <v>0</v>
      </c>
      <c r="AP174" s="175">
        <f t="shared" si="68"/>
        <v>0</v>
      </c>
      <c r="AQ174" s="175">
        <f t="shared" si="68"/>
        <v>0</v>
      </c>
      <c r="AR174" s="175">
        <f t="shared" si="68"/>
        <v>0</v>
      </c>
      <c r="AS174" s="175">
        <f t="shared" si="68"/>
        <v>0</v>
      </c>
      <c r="AT174" s="175">
        <f t="shared" si="68"/>
        <v>0</v>
      </c>
    </row>
    <row r="175" spans="1:46" s="12" customFormat="1" ht="37.5" customHeight="1">
      <c r="A175" s="178" t="s">
        <v>324</v>
      </c>
      <c r="B175" s="179" t="s">
        <v>611</v>
      </c>
      <c r="C175" s="192"/>
      <c r="D175" s="202"/>
      <c r="E175" s="202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</row>
    <row r="176" spans="1:46" s="12" customFormat="1" ht="93" customHeight="1">
      <c r="A176" s="106" t="s">
        <v>610</v>
      </c>
      <c r="B176" s="180" t="s">
        <v>609</v>
      </c>
      <c r="C176" s="205">
        <f>C177-C182</f>
        <v>340167</v>
      </c>
      <c r="D176" s="218">
        <f aca="true" t="shared" si="69" ref="D176:AT176">D177-D182</f>
        <v>370014</v>
      </c>
      <c r="E176" s="208">
        <f aca="true" t="shared" si="70" ref="E176:E193">SUM(F176:AV176)</f>
        <v>29847</v>
      </c>
      <c r="F176" s="177">
        <f t="shared" si="69"/>
        <v>0</v>
      </c>
      <c r="G176" s="181">
        <f t="shared" si="69"/>
        <v>0</v>
      </c>
      <c r="H176" s="181">
        <f t="shared" si="69"/>
        <v>0</v>
      </c>
      <c r="I176" s="181">
        <f t="shared" si="69"/>
        <v>0</v>
      </c>
      <c r="J176" s="181">
        <f t="shared" si="69"/>
        <v>0</v>
      </c>
      <c r="K176" s="181">
        <f t="shared" si="69"/>
        <v>0</v>
      </c>
      <c r="L176" s="181">
        <f t="shared" si="69"/>
        <v>0</v>
      </c>
      <c r="M176" s="181">
        <f t="shared" si="69"/>
        <v>0</v>
      </c>
      <c r="N176" s="181">
        <f t="shared" si="69"/>
        <v>0</v>
      </c>
      <c r="O176" s="181">
        <f t="shared" si="69"/>
        <v>29847</v>
      </c>
      <c r="P176" s="181">
        <f t="shared" si="69"/>
        <v>0</v>
      </c>
      <c r="Q176" s="181">
        <f t="shared" si="69"/>
        <v>0</v>
      </c>
      <c r="R176" s="181">
        <f t="shared" si="69"/>
        <v>0</v>
      </c>
      <c r="S176" s="181">
        <f t="shared" si="69"/>
        <v>0</v>
      </c>
      <c r="T176" s="181">
        <f t="shared" si="69"/>
        <v>0</v>
      </c>
      <c r="U176" s="181">
        <f t="shared" si="69"/>
        <v>0</v>
      </c>
      <c r="V176" s="181">
        <f t="shared" si="69"/>
        <v>0</v>
      </c>
      <c r="W176" s="181">
        <f t="shared" si="69"/>
        <v>0</v>
      </c>
      <c r="X176" s="181">
        <f t="shared" si="69"/>
        <v>0</v>
      </c>
      <c r="Y176" s="181">
        <f t="shared" si="69"/>
        <v>0</v>
      </c>
      <c r="Z176" s="181">
        <f t="shared" si="69"/>
        <v>0</v>
      </c>
      <c r="AA176" s="181">
        <f t="shared" si="69"/>
        <v>0</v>
      </c>
      <c r="AB176" s="181">
        <f t="shared" si="69"/>
        <v>0</v>
      </c>
      <c r="AC176" s="181">
        <f t="shared" si="69"/>
        <v>0</v>
      </c>
      <c r="AD176" s="181">
        <f t="shared" si="69"/>
        <v>0</v>
      </c>
      <c r="AE176" s="181">
        <f t="shared" si="69"/>
        <v>0</v>
      </c>
      <c r="AF176" s="181">
        <f t="shared" si="69"/>
        <v>0</v>
      </c>
      <c r="AG176" s="181">
        <f t="shared" si="69"/>
        <v>0</v>
      </c>
      <c r="AH176" s="181">
        <f t="shared" si="69"/>
        <v>0</v>
      </c>
      <c r="AI176" s="181">
        <f t="shared" si="69"/>
        <v>0</v>
      </c>
      <c r="AJ176" s="181">
        <f t="shared" si="69"/>
        <v>0</v>
      </c>
      <c r="AK176" s="181">
        <f t="shared" si="69"/>
        <v>0</v>
      </c>
      <c r="AL176" s="181">
        <f t="shared" si="69"/>
        <v>0</v>
      </c>
      <c r="AM176" s="181">
        <f t="shared" si="69"/>
        <v>0</v>
      </c>
      <c r="AN176" s="181">
        <f t="shared" si="69"/>
        <v>0</v>
      </c>
      <c r="AO176" s="181">
        <f t="shared" si="69"/>
        <v>0</v>
      </c>
      <c r="AP176" s="181">
        <f t="shared" si="69"/>
        <v>0</v>
      </c>
      <c r="AQ176" s="181">
        <f t="shared" si="69"/>
        <v>0</v>
      </c>
      <c r="AR176" s="181">
        <f t="shared" si="69"/>
        <v>0</v>
      </c>
      <c r="AS176" s="181">
        <f t="shared" si="69"/>
        <v>0</v>
      </c>
      <c r="AT176" s="181">
        <f t="shared" si="69"/>
        <v>0</v>
      </c>
    </row>
    <row r="177" spans="1:46" s="12" customFormat="1" ht="115.5" customHeight="1">
      <c r="A177" s="106" t="s">
        <v>328</v>
      </c>
      <c r="B177" s="180" t="s">
        <v>612</v>
      </c>
      <c r="C177" s="193">
        <v>807167</v>
      </c>
      <c r="D177" s="219">
        <f aca="true" t="shared" si="71" ref="D177:AT177">D178+D180</f>
        <v>837014</v>
      </c>
      <c r="E177" s="201">
        <f t="shared" si="70"/>
        <v>29847</v>
      </c>
      <c r="F177" s="128">
        <f t="shared" si="71"/>
        <v>0</v>
      </c>
      <c r="G177" s="176">
        <f t="shared" si="71"/>
        <v>0</v>
      </c>
      <c r="H177" s="176">
        <f t="shared" si="71"/>
        <v>0</v>
      </c>
      <c r="I177" s="176">
        <f t="shared" si="71"/>
        <v>0</v>
      </c>
      <c r="J177" s="176">
        <f t="shared" si="71"/>
        <v>0</v>
      </c>
      <c r="K177" s="176">
        <f t="shared" si="71"/>
        <v>0</v>
      </c>
      <c r="L177" s="176">
        <f t="shared" si="71"/>
        <v>0</v>
      </c>
      <c r="M177" s="223">
        <f t="shared" si="71"/>
        <v>0</v>
      </c>
      <c r="N177" s="176">
        <f t="shared" si="71"/>
        <v>0</v>
      </c>
      <c r="O177" s="176">
        <f t="shared" si="71"/>
        <v>29847</v>
      </c>
      <c r="P177" s="176">
        <f t="shared" si="71"/>
        <v>0</v>
      </c>
      <c r="Q177" s="176">
        <f t="shared" si="71"/>
        <v>0</v>
      </c>
      <c r="R177" s="176">
        <f t="shared" si="71"/>
        <v>0</v>
      </c>
      <c r="S177" s="176">
        <f t="shared" si="71"/>
        <v>0</v>
      </c>
      <c r="T177" s="176">
        <f t="shared" si="71"/>
        <v>0</v>
      </c>
      <c r="U177" s="176">
        <f t="shared" si="71"/>
        <v>0</v>
      </c>
      <c r="V177" s="176">
        <f t="shared" si="71"/>
        <v>0</v>
      </c>
      <c r="W177" s="176">
        <f t="shared" si="71"/>
        <v>0</v>
      </c>
      <c r="X177" s="176">
        <f t="shared" si="71"/>
        <v>0</v>
      </c>
      <c r="Y177" s="176">
        <f t="shared" si="71"/>
        <v>0</v>
      </c>
      <c r="Z177" s="176">
        <f t="shared" si="71"/>
        <v>0</v>
      </c>
      <c r="AA177" s="176">
        <f t="shared" si="71"/>
        <v>0</v>
      </c>
      <c r="AB177" s="176">
        <f t="shared" si="71"/>
        <v>0</v>
      </c>
      <c r="AC177" s="176">
        <f t="shared" si="71"/>
        <v>0</v>
      </c>
      <c r="AD177" s="176">
        <f t="shared" si="71"/>
        <v>0</v>
      </c>
      <c r="AE177" s="176">
        <f t="shared" si="71"/>
        <v>0</v>
      </c>
      <c r="AF177" s="176">
        <f t="shared" si="71"/>
        <v>0</v>
      </c>
      <c r="AG177" s="176">
        <f t="shared" si="71"/>
        <v>0</v>
      </c>
      <c r="AH177" s="176">
        <f t="shared" si="71"/>
        <v>0</v>
      </c>
      <c r="AI177" s="176">
        <f t="shared" si="71"/>
        <v>0</v>
      </c>
      <c r="AJ177" s="176">
        <f t="shared" si="71"/>
        <v>0</v>
      </c>
      <c r="AK177" s="176">
        <f t="shared" si="71"/>
        <v>0</v>
      </c>
      <c r="AL177" s="176">
        <f t="shared" si="71"/>
        <v>0</v>
      </c>
      <c r="AM177" s="176">
        <f t="shared" si="71"/>
        <v>0</v>
      </c>
      <c r="AN177" s="176">
        <f t="shared" si="71"/>
        <v>0</v>
      </c>
      <c r="AO177" s="176">
        <f t="shared" si="71"/>
        <v>0</v>
      </c>
      <c r="AP177" s="176">
        <f t="shared" si="71"/>
        <v>0</v>
      </c>
      <c r="AQ177" s="176">
        <f t="shared" si="71"/>
        <v>0</v>
      </c>
      <c r="AR177" s="176">
        <f t="shared" si="71"/>
        <v>0</v>
      </c>
      <c r="AS177" s="176">
        <f t="shared" si="71"/>
        <v>0</v>
      </c>
      <c r="AT177" s="176">
        <f t="shared" si="71"/>
        <v>0</v>
      </c>
    </row>
    <row r="178" spans="1:46" s="12" customFormat="1" ht="37.5">
      <c r="A178" s="106" t="s">
        <v>614</v>
      </c>
      <c r="B178" s="180" t="s">
        <v>613</v>
      </c>
      <c r="C178" s="193">
        <f>C179</f>
        <v>80000</v>
      </c>
      <c r="D178" s="219">
        <f aca="true" t="shared" si="72" ref="D178:AT178">D179</f>
        <v>80000</v>
      </c>
      <c r="E178" s="201">
        <f t="shared" si="70"/>
        <v>0</v>
      </c>
      <c r="F178" s="128">
        <f t="shared" si="72"/>
        <v>0</v>
      </c>
      <c r="G178" s="176">
        <f t="shared" si="72"/>
        <v>0</v>
      </c>
      <c r="H178" s="176">
        <f t="shared" si="72"/>
        <v>0</v>
      </c>
      <c r="I178" s="176">
        <f t="shared" si="72"/>
        <v>0</v>
      </c>
      <c r="J178" s="176">
        <f t="shared" si="72"/>
        <v>0</v>
      </c>
      <c r="K178" s="176">
        <f t="shared" si="72"/>
        <v>0</v>
      </c>
      <c r="L178" s="176">
        <f t="shared" si="72"/>
        <v>0</v>
      </c>
      <c r="M178" s="223">
        <f t="shared" si="72"/>
        <v>0</v>
      </c>
      <c r="N178" s="176">
        <f t="shared" si="72"/>
        <v>0</v>
      </c>
      <c r="O178" s="176">
        <f t="shared" si="72"/>
        <v>0</v>
      </c>
      <c r="P178" s="176">
        <f t="shared" si="72"/>
        <v>0</v>
      </c>
      <c r="Q178" s="176">
        <f t="shared" si="72"/>
        <v>0</v>
      </c>
      <c r="R178" s="176">
        <f t="shared" si="72"/>
        <v>0</v>
      </c>
      <c r="S178" s="176">
        <f t="shared" si="72"/>
        <v>0</v>
      </c>
      <c r="T178" s="176">
        <f t="shared" si="72"/>
        <v>0</v>
      </c>
      <c r="U178" s="176">
        <f t="shared" si="72"/>
        <v>0</v>
      </c>
      <c r="V178" s="176">
        <f t="shared" si="72"/>
        <v>0</v>
      </c>
      <c r="W178" s="176">
        <f t="shared" si="72"/>
        <v>0</v>
      </c>
      <c r="X178" s="176">
        <f t="shared" si="72"/>
        <v>0</v>
      </c>
      <c r="Y178" s="176">
        <f t="shared" si="72"/>
        <v>0</v>
      </c>
      <c r="Z178" s="176">
        <f t="shared" si="72"/>
        <v>0</v>
      </c>
      <c r="AA178" s="176">
        <f t="shared" si="72"/>
        <v>0</v>
      </c>
      <c r="AB178" s="176">
        <f t="shared" si="72"/>
        <v>0</v>
      </c>
      <c r="AC178" s="176">
        <f t="shared" si="72"/>
        <v>0</v>
      </c>
      <c r="AD178" s="176">
        <f t="shared" si="72"/>
        <v>0</v>
      </c>
      <c r="AE178" s="176">
        <f t="shared" si="72"/>
        <v>0</v>
      </c>
      <c r="AF178" s="176">
        <f t="shared" si="72"/>
        <v>0</v>
      </c>
      <c r="AG178" s="176">
        <f t="shared" si="72"/>
        <v>0</v>
      </c>
      <c r="AH178" s="176">
        <f t="shared" si="72"/>
        <v>0</v>
      </c>
      <c r="AI178" s="176">
        <f t="shared" si="72"/>
        <v>0</v>
      </c>
      <c r="AJ178" s="176">
        <f t="shared" si="72"/>
        <v>0</v>
      </c>
      <c r="AK178" s="176">
        <f t="shared" si="72"/>
        <v>0</v>
      </c>
      <c r="AL178" s="176">
        <f t="shared" si="72"/>
        <v>0</v>
      </c>
      <c r="AM178" s="176">
        <f t="shared" si="72"/>
        <v>0</v>
      </c>
      <c r="AN178" s="176">
        <f t="shared" si="72"/>
        <v>0</v>
      </c>
      <c r="AO178" s="176">
        <f t="shared" si="72"/>
        <v>0</v>
      </c>
      <c r="AP178" s="176">
        <f t="shared" si="72"/>
        <v>0</v>
      </c>
      <c r="AQ178" s="176">
        <f t="shared" si="72"/>
        <v>0</v>
      </c>
      <c r="AR178" s="176">
        <f t="shared" si="72"/>
        <v>0</v>
      </c>
      <c r="AS178" s="176">
        <f t="shared" si="72"/>
        <v>0</v>
      </c>
      <c r="AT178" s="176">
        <f t="shared" si="72"/>
        <v>0</v>
      </c>
    </row>
    <row r="179" spans="1:46" s="12" customFormat="1" ht="56.25">
      <c r="A179" s="106" t="s">
        <v>616</v>
      </c>
      <c r="B179" s="180" t="s">
        <v>615</v>
      </c>
      <c r="C179" s="194">
        <v>80000</v>
      </c>
      <c r="D179" s="219">
        <f>C179+E179</f>
        <v>80000</v>
      </c>
      <c r="E179" s="201">
        <f t="shared" si="70"/>
        <v>0</v>
      </c>
      <c r="F179" s="128"/>
      <c r="G179" s="128"/>
      <c r="H179" s="128"/>
      <c r="I179" s="128"/>
      <c r="J179" s="128"/>
      <c r="K179" s="128"/>
      <c r="L179" s="128"/>
      <c r="M179" s="224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</row>
    <row r="180" spans="1:46" s="12" customFormat="1" ht="37.5">
      <c r="A180" s="106" t="s">
        <v>618</v>
      </c>
      <c r="B180" s="180" t="s">
        <v>617</v>
      </c>
      <c r="C180" s="193">
        <f>C181</f>
        <v>727167</v>
      </c>
      <c r="D180" s="203">
        <f aca="true" t="shared" si="73" ref="D180:AT180">D181</f>
        <v>757014</v>
      </c>
      <c r="E180" s="201">
        <f t="shared" si="70"/>
        <v>29847</v>
      </c>
      <c r="F180" s="128">
        <f t="shared" si="73"/>
        <v>0</v>
      </c>
      <c r="G180" s="176">
        <f t="shared" si="73"/>
        <v>0</v>
      </c>
      <c r="H180" s="176">
        <f t="shared" si="73"/>
        <v>0</v>
      </c>
      <c r="I180" s="176">
        <f t="shared" si="73"/>
        <v>0</v>
      </c>
      <c r="J180" s="176">
        <f t="shared" si="73"/>
        <v>0</v>
      </c>
      <c r="K180" s="176">
        <f t="shared" si="73"/>
        <v>0</v>
      </c>
      <c r="L180" s="176">
        <f t="shared" si="73"/>
        <v>0</v>
      </c>
      <c r="M180" s="223">
        <f t="shared" si="73"/>
        <v>0</v>
      </c>
      <c r="N180" s="176">
        <f t="shared" si="73"/>
        <v>0</v>
      </c>
      <c r="O180" s="176">
        <f t="shared" si="73"/>
        <v>29847</v>
      </c>
      <c r="P180" s="176">
        <f t="shared" si="73"/>
        <v>0</v>
      </c>
      <c r="Q180" s="176">
        <f t="shared" si="73"/>
        <v>0</v>
      </c>
      <c r="R180" s="176">
        <f t="shared" si="73"/>
        <v>0</v>
      </c>
      <c r="S180" s="176">
        <f t="shared" si="73"/>
        <v>0</v>
      </c>
      <c r="T180" s="176">
        <f t="shared" si="73"/>
        <v>0</v>
      </c>
      <c r="U180" s="176">
        <f t="shared" si="73"/>
        <v>0</v>
      </c>
      <c r="V180" s="176">
        <f t="shared" si="73"/>
        <v>0</v>
      </c>
      <c r="W180" s="176">
        <f t="shared" si="73"/>
        <v>0</v>
      </c>
      <c r="X180" s="176">
        <f t="shared" si="73"/>
        <v>0</v>
      </c>
      <c r="Y180" s="176">
        <f t="shared" si="73"/>
        <v>0</v>
      </c>
      <c r="Z180" s="176">
        <f t="shared" si="73"/>
        <v>0</v>
      </c>
      <c r="AA180" s="176">
        <f t="shared" si="73"/>
        <v>0</v>
      </c>
      <c r="AB180" s="176">
        <f t="shared" si="73"/>
        <v>0</v>
      </c>
      <c r="AC180" s="176">
        <f t="shared" si="73"/>
        <v>0</v>
      </c>
      <c r="AD180" s="176">
        <f t="shared" si="73"/>
        <v>0</v>
      </c>
      <c r="AE180" s="176">
        <f t="shared" si="73"/>
        <v>0</v>
      </c>
      <c r="AF180" s="176">
        <f t="shared" si="73"/>
        <v>0</v>
      </c>
      <c r="AG180" s="176">
        <f t="shared" si="73"/>
        <v>0</v>
      </c>
      <c r="AH180" s="176">
        <f t="shared" si="73"/>
        <v>0</v>
      </c>
      <c r="AI180" s="176">
        <f t="shared" si="73"/>
        <v>0</v>
      </c>
      <c r="AJ180" s="176">
        <f t="shared" si="73"/>
        <v>0</v>
      </c>
      <c r="AK180" s="176">
        <f t="shared" si="73"/>
        <v>0</v>
      </c>
      <c r="AL180" s="176">
        <f t="shared" si="73"/>
        <v>0</v>
      </c>
      <c r="AM180" s="176">
        <f t="shared" si="73"/>
        <v>0</v>
      </c>
      <c r="AN180" s="176">
        <f t="shared" si="73"/>
        <v>0</v>
      </c>
      <c r="AO180" s="176">
        <f t="shared" si="73"/>
        <v>0</v>
      </c>
      <c r="AP180" s="176">
        <f t="shared" si="73"/>
        <v>0</v>
      </c>
      <c r="AQ180" s="176">
        <f t="shared" si="73"/>
        <v>0</v>
      </c>
      <c r="AR180" s="176">
        <f t="shared" si="73"/>
        <v>0</v>
      </c>
      <c r="AS180" s="176">
        <f t="shared" si="73"/>
        <v>0</v>
      </c>
      <c r="AT180" s="176">
        <f t="shared" si="73"/>
        <v>0</v>
      </c>
    </row>
    <row r="181" spans="1:46" s="12" customFormat="1" ht="40.5" customHeight="1">
      <c r="A181" s="106" t="s">
        <v>591</v>
      </c>
      <c r="B181" s="180" t="s">
        <v>619</v>
      </c>
      <c r="C181" s="194">
        <v>727167</v>
      </c>
      <c r="D181" s="203">
        <f>C181+E181</f>
        <v>757014</v>
      </c>
      <c r="E181" s="201">
        <f t="shared" si="70"/>
        <v>29847</v>
      </c>
      <c r="F181" s="128"/>
      <c r="G181" s="128"/>
      <c r="H181" s="128"/>
      <c r="I181" s="128"/>
      <c r="J181" s="128"/>
      <c r="K181" s="128"/>
      <c r="L181" s="128"/>
      <c r="M181" s="224"/>
      <c r="N181" s="128"/>
      <c r="O181" s="128">
        <v>29847</v>
      </c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</row>
    <row r="182" spans="1:46" s="12" customFormat="1" ht="112.5">
      <c r="A182" s="106" t="s">
        <v>327</v>
      </c>
      <c r="B182" s="180" t="s">
        <v>620</v>
      </c>
      <c r="C182" s="193">
        <f>C183+C185</f>
        <v>467000</v>
      </c>
      <c r="D182" s="203">
        <f aca="true" t="shared" si="74" ref="D182:AT182">D183+D185</f>
        <v>467000</v>
      </c>
      <c r="E182" s="201">
        <f t="shared" si="70"/>
        <v>0</v>
      </c>
      <c r="F182" s="128">
        <f t="shared" si="74"/>
        <v>0</v>
      </c>
      <c r="G182" s="176">
        <f t="shared" si="74"/>
        <v>0</v>
      </c>
      <c r="H182" s="176">
        <f t="shared" si="74"/>
        <v>0</v>
      </c>
      <c r="I182" s="176">
        <f t="shared" si="74"/>
        <v>0</v>
      </c>
      <c r="J182" s="176">
        <f t="shared" si="74"/>
        <v>0</v>
      </c>
      <c r="K182" s="176">
        <f t="shared" si="74"/>
        <v>0</v>
      </c>
      <c r="L182" s="176">
        <f t="shared" si="74"/>
        <v>0</v>
      </c>
      <c r="M182" s="223">
        <f t="shared" si="74"/>
        <v>0</v>
      </c>
      <c r="N182" s="176">
        <f t="shared" si="74"/>
        <v>0</v>
      </c>
      <c r="O182" s="176">
        <f t="shared" si="74"/>
        <v>0</v>
      </c>
      <c r="P182" s="176">
        <f t="shared" si="74"/>
        <v>0</v>
      </c>
      <c r="Q182" s="176">
        <f t="shared" si="74"/>
        <v>0</v>
      </c>
      <c r="R182" s="176">
        <f t="shared" si="74"/>
        <v>0</v>
      </c>
      <c r="S182" s="176">
        <f t="shared" si="74"/>
        <v>0</v>
      </c>
      <c r="T182" s="176">
        <f t="shared" si="74"/>
        <v>0</v>
      </c>
      <c r="U182" s="176">
        <f t="shared" si="74"/>
        <v>0</v>
      </c>
      <c r="V182" s="176">
        <f t="shared" si="74"/>
        <v>0</v>
      </c>
      <c r="W182" s="176">
        <f t="shared" si="74"/>
        <v>0</v>
      </c>
      <c r="X182" s="176">
        <f t="shared" si="74"/>
        <v>0</v>
      </c>
      <c r="Y182" s="176">
        <f t="shared" si="74"/>
        <v>0</v>
      </c>
      <c r="Z182" s="176">
        <f t="shared" si="74"/>
        <v>0</v>
      </c>
      <c r="AA182" s="176">
        <f t="shared" si="74"/>
        <v>0</v>
      </c>
      <c r="AB182" s="176">
        <f t="shared" si="74"/>
        <v>0</v>
      </c>
      <c r="AC182" s="176">
        <f t="shared" si="74"/>
        <v>0</v>
      </c>
      <c r="AD182" s="176">
        <f t="shared" si="74"/>
        <v>0</v>
      </c>
      <c r="AE182" s="176">
        <f t="shared" si="74"/>
        <v>0</v>
      </c>
      <c r="AF182" s="176">
        <f t="shared" si="74"/>
        <v>0</v>
      </c>
      <c r="AG182" s="176">
        <f t="shared" si="74"/>
        <v>0</v>
      </c>
      <c r="AH182" s="176">
        <f t="shared" si="74"/>
        <v>0</v>
      </c>
      <c r="AI182" s="176">
        <f t="shared" si="74"/>
        <v>0</v>
      </c>
      <c r="AJ182" s="176">
        <f t="shared" si="74"/>
        <v>0</v>
      </c>
      <c r="AK182" s="176">
        <f t="shared" si="74"/>
        <v>0</v>
      </c>
      <c r="AL182" s="176">
        <f t="shared" si="74"/>
        <v>0</v>
      </c>
      <c r="AM182" s="176">
        <f t="shared" si="74"/>
        <v>0</v>
      </c>
      <c r="AN182" s="176">
        <f t="shared" si="74"/>
        <v>0</v>
      </c>
      <c r="AO182" s="176">
        <f t="shared" si="74"/>
        <v>0</v>
      </c>
      <c r="AP182" s="176">
        <f t="shared" si="74"/>
        <v>0</v>
      </c>
      <c r="AQ182" s="176">
        <f t="shared" si="74"/>
        <v>0</v>
      </c>
      <c r="AR182" s="176">
        <f t="shared" si="74"/>
        <v>0</v>
      </c>
      <c r="AS182" s="176">
        <f t="shared" si="74"/>
        <v>0</v>
      </c>
      <c r="AT182" s="176">
        <f t="shared" si="74"/>
        <v>0</v>
      </c>
    </row>
    <row r="183" spans="1:46" s="12" customFormat="1" ht="37.5">
      <c r="A183" s="106" t="s">
        <v>621</v>
      </c>
      <c r="B183" s="180" t="s">
        <v>613</v>
      </c>
      <c r="C183" s="193">
        <f>C184</f>
        <v>80000</v>
      </c>
      <c r="D183" s="203">
        <f aca="true" t="shared" si="75" ref="D183:AT183">D184</f>
        <v>80000</v>
      </c>
      <c r="E183" s="201">
        <f t="shared" si="70"/>
        <v>0</v>
      </c>
      <c r="F183" s="128">
        <f t="shared" si="75"/>
        <v>0</v>
      </c>
      <c r="G183" s="176">
        <f t="shared" si="75"/>
        <v>0</v>
      </c>
      <c r="H183" s="176">
        <f t="shared" si="75"/>
        <v>0</v>
      </c>
      <c r="I183" s="176">
        <f t="shared" si="75"/>
        <v>0</v>
      </c>
      <c r="J183" s="176">
        <f t="shared" si="75"/>
        <v>0</v>
      </c>
      <c r="K183" s="176">
        <f t="shared" si="75"/>
        <v>0</v>
      </c>
      <c r="L183" s="176">
        <f t="shared" si="75"/>
        <v>0</v>
      </c>
      <c r="M183" s="223">
        <f t="shared" si="75"/>
        <v>0</v>
      </c>
      <c r="N183" s="176">
        <f t="shared" si="75"/>
        <v>0</v>
      </c>
      <c r="O183" s="176">
        <f t="shared" si="75"/>
        <v>0</v>
      </c>
      <c r="P183" s="176">
        <f t="shared" si="75"/>
        <v>0</v>
      </c>
      <c r="Q183" s="176">
        <f t="shared" si="75"/>
        <v>0</v>
      </c>
      <c r="R183" s="176">
        <f t="shared" si="75"/>
        <v>0</v>
      </c>
      <c r="S183" s="176">
        <f t="shared" si="75"/>
        <v>0</v>
      </c>
      <c r="T183" s="176">
        <f t="shared" si="75"/>
        <v>0</v>
      </c>
      <c r="U183" s="176">
        <f t="shared" si="75"/>
        <v>0</v>
      </c>
      <c r="V183" s="176">
        <f t="shared" si="75"/>
        <v>0</v>
      </c>
      <c r="W183" s="176">
        <f t="shared" si="75"/>
        <v>0</v>
      </c>
      <c r="X183" s="176">
        <f t="shared" si="75"/>
        <v>0</v>
      </c>
      <c r="Y183" s="176">
        <f t="shared" si="75"/>
        <v>0</v>
      </c>
      <c r="Z183" s="176">
        <f t="shared" si="75"/>
        <v>0</v>
      </c>
      <c r="AA183" s="176">
        <f t="shared" si="75"/>
        <v>0</v>
      </c>
      <c r="AB183" s="176">
        <f t="shared" si="75"/>
        <v>0</v>
      </c>
      <c r="AC183" s="176">
        <f t="shared" si="75"/>
        <v>0</v>
      </c>
      <c r="AD183" s="176">
        <f t="shared" si="75"/>
        <v>0</v>
      </c>
      <c r="AE183" s="176">
        <f t="shared" si="75"/>
        <v>0</v>
      </c>
      <c r="AF183" s="176">
        <f t="shared" si="75"/>
        <v>0</v>
      </c>
      <c r="AG183" s="176">
        <f t="shared" si="75"/>
        <v>0</v>
      </c>
      <c r="AH183" s="176">
        <f t="shared" si="75"/>
        <v>0</v>
      </c>
      <c r="AI183" s="176">
        <f t="shared" si="75"/>
        <v>0</v>
      </c>
      <c r="AJ183" s="176">
        <f t="shared" si="75"/>
        <v>0</v>
      </c>
      <c r="AK183" s="176">
        <f t="shared" si="75"/>
        <v>0</v>
      </c>
      <c r="AL183" s="176">
        <f t="shared" si="75"/>
        <v>0</v>
      </c>
      <c r="AM183" s="176">
        <f t="shared" si="75"/>
        <v>0</v>
      </c>
      <c r="AN183" s="176">
        <f t="shared" si="75"/>
        <v>0</v>
      </c>
      <c r="AO183" s="176">
        <f t="shared" si="75"/>
        <v>0</v>
      </c>
      <c r="AP183" s="176">
        <f t="shared" si="75"/>
        <v>0</v>
      </c>
      <c r="AQ183" s="176">
        <f t="shared" si="75"/>
        <v>0</v>
      </c>
      <c r="AR183" s="176">
        <f t="shared" si="75"/>
        <v>0</v>
      </c>
      <c r="AS183" s="176">
        <f t="shared" si="75"/>
        <v>0</v>
      </c>
      <c r="AT183" s="176">
        <f t="shared" si="75"/>
        <v>0</v>
      </c>
    </row>
    <row r="184" spans="1:46" s="12" customFormat="1" ht="56.25">
      <c r="A184" s="106" t="s">
        <v>622</v>
      </c>
      <c r="B184" s="180" t="s">
        <v>615</v>
      </c>
      <c r="C184" s="194">
        <v>80000</v>
      </c>
      <c r="D184" s="203">
        <f>C184+E184</f>
        <v>80000</v>
      </c>
      <c r="E184" s="201">
        <f t="shared" si="70"/>
        <v>0</v>
      </c>
      <c r="F184" s="128"/>
      <c r="G184" s="128"/>
      <c r="H184" s="128"/>
      <c r="I184" s="128"/>
      <c r="J184" s="128"/>
      <c r="K184" s="128"/>
      <c r="L184" s="128"/>
      <c r="M184" s="224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</row>
    <row r="185" spans="1:46" s="12" customFormat="1" ht="37.5">
      <c r="A185" s="106" t="s">
        <v>623</v>
      </c>
      <c r="B185" s="180" t="s">
        <v>617</v>
      </c>
      <c r="C185" s="193">
        <f>C186</f>
        <v>387000</v>
      </c>
      <c r="D185" s="203">
        <f aca="true" t="shared" si="76" ref="D185:AT185">D186</f>
        <v>387000</v>
      </c>
      <c r="E185" s="201">
        <f t="shared" si="70"/>
        <v>0</v>
      </c>
      <c r="F185" s="128">
        <f t="shared" si="76"/>
        <v>0</v>
      </c>
      <c r="G185" s="176">
        <f t="shared" si="76"/>
        <v>0</v>
      </c>
      <c r="H185" s="176">
        <f t="shared" si="76"/>
        <v>0</v>
      </c>
      <c r="I185" s="176">
        <f t="shared" si="76"/>
        <v>0</v>
      </c>
      <c r="J185" s="176">
        <f t="shared" si="76"/>
        <v>0</v>
      </c>
      <c r="K185" s="176">
        <f t="shared" si="76"/>
        <v>0</v>
      </c>
      <c r="L185" s="176">
        <f t="shared" si="76"/>
        <v>0</v>
      </c>
      <c r="M185" s="223">
        <f t="shared" si="76"/>
        <v>0</v>
      </c>
      <c r="N185" s="176">
        <f t="shared" si="76"/>
        <v>0</v>
      </c>
      <c r="O185" s="176">
        <f t="shared" si="76"/>
        <v>0</v>
      </c>
      <c r="P185" s="176">
        <f t="shared" si="76"/>
        <v>0</v>
      </c>
      <c r="Q185" s="176">
        <f t="shared" si="76"/>
        <v>0</v>
      </c>
      <c r="R185" s="176">
        <f t="shared" si="76"/>
        <v>0</v>
      </c>
      <c r="S185" s="176">
        <f t="shared" si="76"/>
        <v>0</v>
      </c>
      <c r="T185" s="176">
        <f t="shared" si="76"/>
        <v>0</v>
      </c>
      <c r="U185" s="176">
        <f t="shared" si="76"/>
        <v>0</v>
      </c>
      <c r="V185" s="176">
        <f t="shared" si="76"/>
        <v>0</v>
      </c>
      <c r="W185" s="176">
        <f t="shared" si="76"/>
        <v>0</v>
      </c>
      <c r="X185" s="176">
        <f t="shared" si="76"/>
        <v>0</v>
      </c>
      <c r="Y185" s="176">
        <f t="shared" si="76"/>
        <v>0</v>
      </c>
      <c r="Z185" s="176">
        <f t="shared" si="76"/>
        <v>0</v>
      </c>
      <c r="AA185" s="176">
        <f t="shared" si="76"/>
        <v>0</v>
      </c>
      <c r="AB185" s="176">
        <f t="shared" si="76"/>
        <v>0</v>
      </c>
      <c r="AC185" s="176">
        <f t="shared" si="76"/>
        <v>0</v>
      </c>
      <c r="AD185" s="176">
        <f t="shared" si="76"/>
        <v>0</v>
      </c>
      <c r="AE185" s="176">
        <f t="shared" si="76"/>
        <v>0</v>
      </c>
      <c r="AF185" s="176">
        <f t="shared" si="76"/>
        <v>0</v>
      </c>
      <c r="AG185" s="176">
        <f t="shared" si="76"/>
        <v>0</v>
      </c>
      <c r="AH185" s="176">
        <f t="shared" si="76"/>
        <v>0</v>
      </c>
      <c r="AI185" s="176">
        <f t="shared" si="76"/>
        <v>0</v>
      </c>
      <c r="AJ185" s="176">
        <f t="shared" si="76"/>
        <v>0</v>
      </c>
      <c r="AK185" s="176">
        <f t="shared" si="76"/>
        <v>0</v>
      </c>
      <c r="AL185" s="176">
        <f t="shared" si="76"/>
        <v>0</v>
      </c>
      <c r="AM185" s="176">
        <f t="shared" si="76"/>
        <v>0</v>
      </c>
      <c r="AN185" s="176">
        <f t="shared" si="76"/>
        <v>0</v>
      </c>
      <c r="AO185" s="176">
        <f t="shared" si="76"/>
        <v>0</v>
      </c>
      <c r="AP185" s="176">
        <f t="shared" si="76"/>
        <v>0</v>
      </c>
      <c r="AQ185" s="176">
        <f t="shared" si="76"/>
        <v>0</v>
      </c>
      <c r="AR185" s="176">
        <f t="shared" si="76"/>
        <v>0</v>
      </c>
      <c r="AS185" s="176">
        <f t="shared" si="76"/>
        <v>0</v>
      </c>
      <c r="AT185" s="176">
        <f t="shared" si="76"/>
        <v>0</v>
      </c>
    </row>
    <row r="186" spans="1:46" s="12" customFormat="1" ht="40.5" customHeight="1">
      <c r="A186" s="106" t="s">
        <v>592</v>
      </c>
      <c r="B186" s="180" t="s">
        <v>619</v>
      </c>
      <c r="C186" s="194">
        <v>387000</v>
      </c>
      <c r="D186" s="203">
        <f>C186+E186</f>
        <v>387000</v>
      </c>
      <c r="E186" s="201">
        <f t="shared" si="70"/>
        <v>0</v>
      </c>
      <c r="F186" s="128"/>
      <c r="G186" s="128"/>
      <c r="H186" s="128"/>
      <c r="I186" s="128"/>
      <c r="J186" s="128"/>
      <c r="K186" s="128"/>
      <c r="L186" s="128"/>
      <c r="M186" s="224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</row>
    <row r="187" spans="1:46" s="12" customFormat="1" ht="37.5">
      <c r="A187" s="106" t="s">
        <v>627</v>
      </c>
      <c r="B187" s="180" t="s">
        <v>626</v>
      </c>
      <c r="C187" s="193">
        <f>C188</f>
        <v>12660</v>
      </c>
      <c r="D187" s="203">
        <f aca="true" t="shared" si="77" ref="D187:AT187">D188</f>
        <v>12660</v>
      </c>
      <c r="E187" s="201">
        <f t="shared" si="70"/>
        <v>0</v>
      </c>
      <c r="F187" s="128">
        <f t="shared" si="77"/>
        <v>0</v>
      </c>
      <c r="G187" s="176">
        <f t="shared" si="77"/>
        <v>0</v>
      </c>
      <c r="H187" s="176">
        <f t="shared" si="77"/>
        <v>0</v>
      </c>
      <c r="I187" s="176">
        <f t="shared" si="77"/>
        <v>0</v>
      </c>
      <c r="J187" s="176">
        <f t="shared" si="77"/>
        <v>0</v>
      </c>
      <c r="K187" s="176">
        <f t="shared" si="77"/>
        <v>0</v>
      </c>
      <c r="L187" s="176">
        <f t="shared" si="77"/>
        <v>0</v>
      </c>
      <c r="M187" s="223">
        <f t="shared" si="77"/>
        <v>0</v>
      </c>
      <c r="N187" s="176">
        <f t="shared" si="77"/>
        <v>0</v>
      </c>
      <c r="O187" s="176">
        <f t="shared" si="77"/>
        <v>0</v>
      </c>
      <c r="P187" s="176">
        <f t="shared" si="77"/>
        <v>0</v>
      </c>
      <c r="Q187" s="176">
        <f t="shared" si="77"/>
        <v>0</v>
      </c>
      <c r="R187" s="176">
        <f t="shared" si="77"/>
        <v>0</v>
      </c>
      <c r="S187" s="176">
        <f t="shared" si="77"/>
        <v>0</v>
      </c>
      <c r="T187" s="176">
        <f t="shared" si="77"/>
        <v>0</v>
      </c>
      <c r="U187" s="176">
        <f t="shared" si="77"/>
        <v>0</v>
      </c>
      <c r="V187" s="176">
        <f t="shared" si="77"/>
        <v>0</v>
      </c>
      <c r="W187" s="176">
        <f t="shared" si="77"/>
        <v>0</v>
      </c>
      <c r="X187" s="176">
        <f t="shared" si="77"/>
        <v>0</v>
      </c>
      <c r="Y187" s="176">
        <f t="shared" si="77"/>
        <v>0</v>
      </c>
      <c r="Z187" s="176">
        <f t="shared" si="77"/>
        <v>0</v>
      </c>
      <c r="AA187" s="176">
        <f t="shared" si="77"/>
        <v>0</v>
      </c>
      <c r="AB187" s="176">
        <f t="shared" si="77"/>
        <v>0</v>
      </c>
      <c r="AC187" s="176">
        <f t="shared" si="77"/>
        <v>0</v>
      </c>
      <c r="AD187" s="176">
        <f t="shared" si="77"/>
        <v>0</v>
      </c>
      <c r="AE187" s="176">
        <f t="shared" si="77"/>
        <v>0</v>
      </c>
      <c r="AF187" s="176">
        <f t="shared" si="77"/>
        <v>0</v>
      </c>
      <c r="AG187" s="176">
        <f t="shared" si="77"/>
        <v>0</v>
      </c>
      <c r="AH187" s="176">
        <f t="shared" si="77"/>
        <v>0</v>
      </c>
      <c r="AI187" s="176">
        <f t="shared" si="77"/>
        <v>0</v>
      </c>
      <c r="AJ187" s="176">
        <f t="shared" si="77"/>
        <v>0</v>
      </c>
      <c r="AK187" s="176">
        <f t="shared" si="77"/>
        <v>0</v>
      </c>
      <c r="AL187" s="176">
        <f t="shared" si="77"/>
        <v>0</v>
      </c>
      <c r="AM187" s="176">
        <f t="shared" si="77"/>
        <v>0</v>
      </c>
      <c r="AN187" s="176">
        <f t="shared" si="77"/>
        <v>0</v>
      </c>
      <c r="AO187" s="176">
        <f t="shared" si="77"/>
        <v>0</v>
      </c>
      <c r="AP187" s="176">
        <f t="shared" si="77"/>
        <v>0</v>
      </c>
      <c r="AQ187" s="176">
        <f t="shared" si="77"/>
        <v>0</v>
      </c>
      <c r="AR187" s="176">
        <f t="shared" si="77"/>
        <v>0</v>
      </c>
      <c r="AS187" s="176">
        <f t="shared" si="77"/>
        <v>0</v>
      </c>
      <c r="AT187" s="176">
        <f t="shared" si="77"/>
        <v>0</v>
      </c>
    </row>
    <row r="188" spans="1:46" s="12" customFormat="1" ht="37.5">
      <c r="A188" s="106" t="s">
        <v>594</v>
      </c>
      <c r="B188" s="180" t="s">
        <v>628</v>
      </c>
      <c r="C188" s="194">
        <v>12660</v>
      </c>
      <c r="D188" s="203">
        <f>C188+E188</f>
        <v>12660</v>
      </c>
      <c r="E188" s="201">
        <f t="shared" si="70"/>
        <v>0</v>
      </c>
      <c r="F188" s="128"/>
      <c r="G188" s="128"/>
      <c r="H188" s="128"/>
      <c r="I188" s="128"/>
      <c r="J188" s="128"/>
      <c r="K188" s="128"/>
      <c r="L188" s="128"/>
      <c r="M188" s="224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</row>
    <row r="189" spans="1:46" s="12" customFormat="1" ht="74.25" customHeight="1" hidden="1">
      <c r="A189" s="107" t="s">
        <v>593</v>
      </c>
      <c r="B189" s="161" t="s">
        <v>630</v>
      </c>
      <c r="C189" s="194"/>
      <c r="D189" s="203">
        <f>C189+E189</f>
        <v>0</v>
      </c>
      <c r="E189" s="201">
        <f t="shared" si="70"/>
        <v>0</v>
      </c>
      <c r="F189" s="128"/>
      <c r="G189" s="128"/>
      <c r="H189" s="128"/>
      <c r="I189" s="128"/>
      <c r="J189" s="128"/>
      <c r="K189" s="128"/>
      <c r="L189" s="128"/>
      <c r="M189" s="224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</row>
    <row r="190" spans="1:46" s="12" customFormat="1" ht="18.75">
      <c r="A190" s="106" t="s">
        <v>345</v>
      </c>
      <c r="B190" s="20" t="s">
        <v>346</v>
      </c>
      <c r="C190" s="194">
        <f>C192-C191</f>
        <v>25482.00000000093</v>
      </c>
      <c r="D190" s="203">
        <f>D192-D191</f>
        <v>25482.00000000093</v>
      </c>
      <c r="E190" s="201">
        <f t="shared" si="70"/>
        <v>0</v>
      </c>
      <c r="F190" s="128">
        <f>F192-F191</f>
        <v>0</v>
      </c>
      <c r="G190" s="128"/>
      <c r="H190" s="128"/>
      <c r="I190" s="128"/>
      <c r="J190" s="128"/>
      <c r="K190" s="128"/>
      <c r="L190" s="128"/>
      <c r="M190" s="224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76">
        <f aca="true" t="shared" si="78" ref="AF190:AT190">AF192-AF191</f>
        <v>0</v>
      </c>
      <c r="AG190" s="176">
        <f t="shared" si="78"/>
        <v>0</v>
      </c>
      <c r="AH190" s="176">
        <f t="shared" si="78"/>
        <v>0</v>
      </c>
      <c r="AI190" s="176">
        <f t="shared" si="78"/>
        <v>0</v>
      </c>
      <c r="AJ190" s="176">
        <f t="shared" si="78"/>
        <v>0</v>
      </c>
      <c r="AK190" s="176">
        <f t="shared" si="78"/>
        <v>0</v>
      </c>
      <c r="AL190" s="176">
        <f t="shared" si="78"/>
        <v>0</v>
      </c>
      <c r="AM190" s="176">
        <f t="shared" si="78"/>
        <v>0</v>
      </c>
      <c r="AN190" s="176">
        <f t="shared" si="78"/>
        <v>0</v>
      </c>
      <c r="AO190" s="176">
        <f t="shared" si="78"/>
        <v>0</v>
      </c>
      <c r="AP190" s="176">
        <f t="shared" si="78"/>
        <v>0</v>
      </c>
      <c r="AQ190" s="176">
        <f t="shared" si="78"/>
        <v>0</v>
      </c>
      <c r="AR190" s="176">
        <f t="shared" si="78"/>
        <v>0</v>
      </c>
      <c r="AS190" s="176">
        <f t="shared" si="78"/>
        <v>0</v>
      </c>
      <c r="AT190" s="176">
        <f t="shared" si="78"/>
        <v>0</v>
      </c>
    </row>
    <row r="191" spans="1:46" s="12" customFormat="1" ht="37.5">
      <c r="A191" s="106" t="s">
        <v>595</v>
      </c>
      <c r="B191" s="180" t="s">
        <v>624</v>
      </c>
      <c r="C191" s="194">
        <f>C189+C187+C177+C122+C107</f>
        <v>6832301.6</v>
      </c>
      <c r="D191" s="203">
        <f>D189+D187+D177+D122+D107</f>
        <v>7119710</v>
      </c>
      <c r="E191" s="201">
        <f t="shared" si="70"/>
        <v>287408.4</v>
      </c>
      <c r="F191" s="176">
        <f aca="true" t="shared" si="79" ref="F191:AT191">F189+F187+F177+F122+F107</f>
        <v>61008.4</v>
      </c>
      <c r="G191" s="176">
        <f>G189+G187+G177+G122+G107</f>
        <v>68730</v>
      </c>
      <c r="H191" s="176">
        <f t="shared" si="79"/>
        <v>0</v>
      </c>
      <c r="I191" s="176">
        <f t="shared" si="79"/>
        <v>0</v>
      </c>
      <c r="J191" s="176">
        <f t="shared" si="79"/>
        <v>0</v>
      </c>
      <c r="K191" s="176">
        <f t="shared" si="79"/>
        <v>0</v>
      </c>
      <c r="L191" s="176">
        <f t="shared" si="79"/>
        <v>-590</v>
      </c>
      <c r="M191" s="223">
        <f t="shared" si="79"/>
        <v>0</v>
      </c>
      <c r="N191" s="176">
        <f t="shared" si="79"/>
        <v>30413</v>
      </c>
      <c r="O191" s="176">
        <f t="shared" si="79"/>
        <v>127847</v>
      </c>
      <c r="P191" s="176">
        <f t="shared" si="79"/>
        <v>0</v>
      </c>
      <c r="Q191" s="176">
        <f t="shared" si="79"/>
        <v>0</v>
      </c>
      <c r="R191" s="176">
        <f t="shared" si="79"/>
        <v>0</v>
      </c>
      <c r="S191" s="176">
        <f t="shared" si="79"/>
        <v>0</v>
      </c>
      <c r="T191" s="176">
        <f t="shared" si="79"/>
        <v>0</v>
      </c>
      <c r="U191" s="176">
        <f t="shared" si="79"/>
        <v>0</v>
      </c>
      <c r="V191" s="176">
        <f t="shared" si="79"/>
        <v>0</v>
      </c>
      <c r="W191" s="176">
        <f t="shared" si="79"/>
        <v>0</v>
      </c>
      <c r="X191" s="176">
        <f t="shared" si="79"/>
        <v>0</v>
      </c>
      <c r="Y191" s="176">
        <f t="shared" si="79"/>
        <v>0</v>
      </c>
      <c r="Z191" s="176">
        <f t="shared" si="79"/>
        <v>0</v>
      </c>
      <c r="AA191" s="176">
        <f t="shared" si="79"/>
        <v>0</v>
      </c>
      <c r="AB191" s="176">
        <f t="shared" si="79"/>
        <v>0</v>
      </c>
      <c r="AC191" s="176">
        <f t="shared" si="79"/>
        <v>0</v>
      </c>
      <c r="AD191" s="176">
        <f t="shared" si="79"/>
        <v>0</v>
      </c>
      <c r="AE191" s="176">
        <f t="shared" si="79"/>
        <v>0</v>
      </c>
      <c r="AF191" s="176">
        <f t="shared" si="79"/>
        <v>0</v>
      </c>
      <c r="AG191" s="176">
        <f t="shared" si="79"/>
        <v>0</v>
      </c>
      <c r="AH191" s="176">
        <f t="shared" si="79"/>
        <v>0</v>
      </c>
      <c r="AI191" s="176">
        <f t="shared" si="79"/>
        <v>0</v>
      </c>
      <c r="AJ191" s="176">
        <f t="shared" si="79"/>
        <v>0</v>
      </c>
      <c r="AK191" s="176">
        <f t="shared" si="79"/>
        <v>0</v>
      </c>
      <c r="AL191" s="176">
        <f t="shared" si="79"/>
        <v>0</v>
      </c>
      <c r="AM191" s="176">
        <f t="shared" si="79"/>
        <v>0</v>
      </c>
      <c r="AN191" s="176">
        <f t="shared" si="79"/>
        <v>0</v>
      </c>
      <c r="AO191" s="176">
        <f t="shared" si="79"/>
        <v>0</v>
      </c>
      <c r="AP191" s="176">
        <f t="shared" si="79"/>
        <v>0</v>
      </c>
      <c r="AQ191" s="176">
        <f t="shared" si="79"/>
        <v>0</v>
      </c>
      <c r="AR191" s="176">
        <f t="shared" si="79"/>
        <v>0</v>
      </c>
      <c r="AS191" s="176">
        <f t="shared" si="79"/>
        <v>0</v>
      </c>
      <c r="AT191" s="176">
        <f t="shared" si="79"/>
        <v>0</v>
      </c>
    </row>
    <row r="192" spans="1:46" s="12" customFormat="1" ht="37.5">
      <c r="A192" s="106" t="s">
        <v>596</v>
      </c>
      <c r="B192" s="180" t="s">
        <v>625</v>
      </c>
      <c r="C192" s="194">
        <f>C182+C173+C121</f>
        <v>6857783.600000001</v>
      </c>
      <c r="D192" s="203">
        <f>D182+D173+D121</f>
        <v>7145192.000000001</v>
      </c>
      <c r="E192" s="201">
        <f t="shared" si="70"/>
        <v>287408.4</v>
      </c>
      <c r="F192" s="176">
        <f aca="true" t="shared" si="80" ref="F192:AT192">F182+F173+F121</f>
        <v>61008.40000000001</v>
      </c>
      <c r="G192" s="176">
        <f>G182+G173+G121</f>
        <v>68730</v>
      </c>
      <c r="H192" s="176">
        <f t="shared" si="80"/>
        <v>0</v>
      </c>
      <c r="I192" s="176">
        <f t="shared" si="80"/>
        <v>0</v>
      </c>
      <c r="J192" s="176">
        <f t="shared" si="80"/>
        <v>-88</v>
      </c>
      <c r="K192" s="176">
        <f t="shared" si="80"/>
        <v>0</v>
      </c>
      <c r="L192" s="176">
        <f t="shared" si="80"/>
        <v>-590</v>
      </c>
      <c r="M192" s="223">
        <f t="shared" si="80"/>
        <v>0</v>
      </c>
      <c r="N192" s="176">
        <f t="shared" si="80"/>
        <v>30413</v>
      </c>
      <c r="O192" s="176">
        <f t="shared" si="80"/>
        <v>127935</v>
      </c>
      <c r="P192" s="176">
        <f t="shared" si="80"/>
        <v>0</v>
      </c>
      <c r="Q192" s="176">
        <f t="shared" si="80"/>
        <v>0</v>
      </c>
      <c r="R192" s="176">
        <f t="shared" si="80"/>
        <v>0</v>
      </c>
      <c r="S192" s="176">
        <f t="shared" si="80"/>
        <v>0</v>
      </c>
      <c r="T192" s="176">
        <f t="shared" si="80"/>
        <v>0</v>
      </c>
      <c r="U192" s="176">
        <f t="shared" si="80"/>
        <v>0</v>
      </c>
      <c r="V192" s="176">
        <f t="shared" si="80"/>
        <v>0</v>
      </c>
      <c r="W192" s="176">
        <f t="shared" si="80"/>
        <v>0</v>
      </c>
      <c r="X192" s="176">
        <f t="shared" si="80"/>
        <v>0</v>
      </c>
      <c r="Y192" s="176">
        <f t="shared" si="80"/>
        <v>0</v>
      </c>
      <c r="Z192" s="176">
        <f t="shared" si="80"/>
        <v>0</v>
      </c>
      <c r="AA192" s="176">
        <f t="shared" si="80"/>
        <v>0</v>
      </c>
      <c r="AB192" s="176">
        <f t="shared" si="80"/>
        <v>0</v>
      </c>
      <c r="AC192" s="176">
        <f t="shared" si="80"/>
        <v>0</v>
      </c>
      <c r="AD192" s="176">
        <f t="shared" si="80"/>
        <v>0</v>
      </c>
      <c r="AE192" s="176">
        <f t="shared" si="80"/>
        <v>0</v>
      </c>
      <c r="AF192" s="176">
        <f t="shared" si="80"/>
        <v>0</v>
      </c>
      <c r="AG192" s="176">
        <f t="shared" si="80"/>
        <v>0</v>
      </c>
      <c r="AH192" s="176">
        <f t="shared" si="80"/>
        <v>0</v>
      </c>
      <c r="AI192" s="176">
        <f t="shared" si="80"/>
        <v>0</v>
      </c>
      <c r="AJ192" s="176">
        <f t="shared" si="80"/>
        <v>0</v>
      </c>
      <c r="AK192" s="176">
        <f t="shared" si="80"/>
        <v>0</v>
      </c>
      <c r="AL192" s="176">
        <f t="shared" si="80"/>
        <v>0</v>
      </c>
      <c r="AM192" s="176">
        <f t="shared" si="80"/>
        <v>0</v>
      </c>
      <c r="AN192" s="176">
        <f t="shared" si="80"/>
        <v>0</v>
      </c>
      <c r="AO192" s="176">
        <f t="shared" si="80"/>
        <v>0</v>
      </c>
      <c r="AP192" s="176">
        <f t="shared" si="80"/>
        <v>0</v>
      </c>
      <c r="AQ192" s="176">
        <f t="shared" si="80"/>
        <v>0</v>
      </c>
      <c r="AR192" s="176">
        <f t="shared" si="80"/>
        <v>0</v>
      </c>
      <c r="AS192" s="176">
        <f t="shared" si="80"/>
        <v>0</v>
      </c>
      <c r="AT192" s="176">
        <f t="shared" si="80"/>
        <v>0</v>
      </c>
    </row>
    <row r="193" spans="1:46" s="12" customFormat="1" ht="30" customHeight="1" thickBot="1">
      <c r="A193" s="267" t="s">
        <v>280</v>
      </c>
      <c r="B193" s="268"/>
      <c r="C193" s="195">
        <f>C187+C189+C190+C176</f>
        <v>378309.00000000093</v>
      </c>
      <c r="D193" s="204">
        <f aca="true" t="shared" si="81" ref="D193:AT193">D187+D189+D190+D176</f>
        <v>408156.00000000093</v>
      </c>
      <c r="E193" s="207">
        <f t="shared" si="70"/>
        <v>29847</v>
      </c>
      <c r="F193" s="195">
        <f t="shared" si="81"/>
        <v>0</v>
      </c>
      <c r="G193" s="195">
        <f t="shared" si="81"/>
        <v>0</v>
      </c>
      <c r="H193" s="195">
        <f t="shared" si="81"/>
        <v>0</v>
      </c>
      <c r="I193" s="195">
        <f t="shared" si="81"/>
        <v>0</v>
      </c>
      <c r="J193" s="195">
        <f t="shared" si="81"/>
        <v>0</v>
      </c>
      <c r="K193" s="195">
        <f t="shared" si="81"/>
        <v>0</v>
      </c>
      <c r="L193" s="195">
        <f t="shared" si="81"/>
        <v>0</v>
      </c>
      <c r="M193" s="234">
        <f t="shared" si="81"/>
        <v>0</v>
      </c>
      <c r="N193" s="195">
        <f t="shared" si="81"/>
        <v>0</v>
      </c>
      <c r="O193" s="195">
        <f t="shared" si="81"/>
        <v>29847</v>
      </c>
      <c r="P193" s="195">
        <f t="shared" si="81"/>
        <v>0</v>
      </c>
      <c r="Q193" s="195">
        <f t="shared" si="81"/>
        <v>0</v>
      </c>
      <c r="R193" s="195">
        <f t="shared" si="81"/>
        <v>0</v>
      </c>
      <c r="S193" s="195">
        <f t="shared" si="81"/>
        <v>0</v>
      </c>
      <c r="T193" s="195">
        <f t="shared" si="81"/>
        <v>0</v>
      </c>
      <c r="U193" s="195">
        <f t="shared" si="81"/>
        <v>0</v>
      </c>
      <c r="V193" s="195">
        <f t="shared" si="81"/>
        <v>0</v>
      </c>
      <c r="W193" s="195">
        <f t="shared" si="81"/>
        <v>0</v>
      </c>
      <c r="X193" s="195">
        <f t="shared" si="81"/>
        <v>0</v>
      </c>
      <c r="Y193" s="195">
        <f t="shared" si="81"/>
        <v>0</v>
      </c>
      <c r="Z193" s="195">
        <f t="shared" si="81"/>
        <v>0</v>
      </c>
      <c r="AA193" s="195">
        <f t="shared" si="81"/>
        <v>0</v>
      </c>
      <c r="AB193" s="195">
        <f t="shared" si="81"/>
        <v>0</v>
      </c>
      <c r="AC193" s="195">
        <f t="shared" si="81"/>
        <v>0</v>
      </c>
      <c r="AD193" s="195">
        <f t="shared" si="81"/>
        <v>0</v>
      </c>
      <c r="AE193" s="195">
        <f t="shared" si="81"/>
        <v>0</v>
      </c>
      <c r="AF193" s="195">
        <f t="shared" si="81"/>
        <v>0</v>
      </c>
      <c r="AG193" s="195">
        <f t="shared" si="81"/>
        <v>0</v>
      </c>
      <c r="AH193" s="195">
        <f t="shared" si="81"/>
        <v>0</v>
      </c>
      <c r="AI193" s="195">
        <f t="shared" si="81"/>
        <v>0</v>
      </c>
      <c r="AJ193" s="195">
        <f t="shared" si="81"/>
        <v>0</v>
      </c>
      <c r="AK193" s="195">
        <f t="shared" si="81"/>
        <v>0</v>
      </c>
      <c r="AL193" s="195">
        <f t="shared" si="81"/>
        <v>0</v>
      </c>
      <c r="AM193" s="195">
        <f t="shared" si="81"/>
        <v>0</v>
      </c>
      <c r="AN193" s="195">
        <f t="shared" si="81"/>
        <v>0</v>
      </c>
      <c r="AO193" s="195">
        <f t="shared" si="81"/>
        <v>0</v>
      </c>
      <c r="AP193" s="195">
        <f t="shared" si="81"/>
        <v>0</v>
      </c>
      <c r="AQ193" s="195">
        <f t="shared" si="81"/>
        <v>0</v>
      </c>
      <c r="AR193" s="195">
        <f t="shared" si="81"/>
        <v>0</v>
      </c>
      <c r="AS193" s="195">
        <f t="shared" si="81"/>
        <v>0</v>
      </c>
      <c r="AT193" s="195">
        <f t="shared" si="81"/>
        <v>0</v>
      </c>
    </row>
    <row r="194" spans="3:46" s="12" customFormat="1" ht="18.75"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235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3:46" s="12" customFormat="1" ht="18.75"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235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3:46" s="12" customFormat="1" ht="18.75"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235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s="12" customFormat="1" ht="18.75">
      <c r="A197" s="22"/>
      <c r="B197" s="23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236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</row>
    <row r="198" spans="1:46" s="12" customFormat="1" ht="18.75">
      <c r="A198" s="22"/>
      <c r="B198" s="23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236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</row>
    <row r="199" spans="3:46" s="12" customFormat="1" ht="18.75"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235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3:46" s="12" customFormat="1" ht="18.75"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235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s="12" customFormat="1" ht="18.75">
      <c r="A201" s="22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235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3:46" s="12" customFormat="1" ht="18.75"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235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3:46" s="12" customFormat="1" ht="18.75"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235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3:46" s="12" customFormat="1" ht="18.75"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235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3:46" s="12" customFormat="1" ht="18.75"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235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3:46" s="12" customFormat="1" ht="18.75"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235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3:46" s="12" customFormat="1" ht="18.75"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235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3:46" s="12" customFormat="1" ht="18.75"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235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3:46" s="12" customFormat="1" ht="18.75"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235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3:46" s="12" customFormat="1" ht="18.75"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235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3:46" s="12" customFormat="1" ht="18.75"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235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3:46" s="12" customFormat="1" ht="18.75"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235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3:46" s="12" customFormat="1" ht="18.75"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235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3:46" s="12" customFormat="1" ht="18.75"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235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3:46" s="12" customFormat="1" ht="18.75"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235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3:46" s="12" customFormat="1" ht="18.75"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235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3:46" s="12" customFormat="1" ht="18.75"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235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3:46" s="12" customFormat="1" ht="18.75"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235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3:46" s="12" customFormat="1" ht="18.75"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235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3:46" s="12" customFormat="1" ht="18.75"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235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3:46" s="12" customFormat="1" ht="18.75"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235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3:46" s="12" customFormat="1" ht="18.75"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235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3:46" s="12" customFormat="1" ht="18.75"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235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3:46" s="12" customFormat="1" ht="18.75"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235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3:46" s="12" customFormat="1" ht="18.75"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235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3:46" s="12" customFormat="1" ht="18.75"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235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3:46" s="12" customFormat="1" ht="18.75"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235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3:46" s="12" customFormat="1" ht="18.75"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235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3:46" s="12" customFormat="1" ht="18.75"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235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3:46" s="12" customFormat="1" ht="18.75"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235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3:46" s="12" customFormat="1" ht="18.75"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235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3:46" s="12" customFormat="1" ht="18.75"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235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3:46" s="12" customFormat="1" ht="18.75"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235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3:46" s="12" customFormat="1" ht="18.75"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235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3:46" s="12" customFormat="1" ht="18.75"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235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3:46" s="12" customFormat="1" ht="18.75"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235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3:46" s="12" customFormat="1" ht="18.75"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235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3:46" s="12" customFormat="1" ht="18.75"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235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3:46" s="12" customFormat="1" ht="18.75"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235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3:46" s="12" customFormat="1" ht="18.75"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235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3:46" s="12" customFormat="1" ht="18.75"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235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3:46" s="12" customFormat="1" ht="18.75"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235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3:46" s="12" customFormat="1" ht="18.75"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235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3:46" s="12" customFormat="1" ht="18.75"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235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3:46" s="12" customFormat="1" ht="18.75"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235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3:46" s="12" customFormat="1" ht="18.75"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235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3:46" s="12" customFormat="1" ht="18.75"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235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3:46" s="12" customFormat="1" ht="18.75"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235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3:46" s="12" customFormat="1" ht="18.75"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235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3:46" s="12" customFormat="1" ht="18.75"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235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3:46" s="12" customFormat="1" ht="18.75"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235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3:46" s="12" customFormat="1" ht="18.75"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235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3:46" s="12" customFormat="1" ht="18.75"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235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3:46" s="12" customFormat="1" ht="18.75"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235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3:46" s="12" customFormat="1" ht="18.75"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235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3:46" s="12" customFormat="1" ht="18.75"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235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3:46" s="12" customFormat="1" ht="18.75"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235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3:46" s="12" customFormat="1" ht="18.75"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235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3:46" s="12" customFormat="1" ht="18.75"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235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3:46" s="12" customFormat="1" ht="18.75"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235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3:46" s="12" customFormat="1" ht="18.75"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235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3:46" s="12" customFormat="1" ht="18.75"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235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3:46" s="12" customFormat="1" ht="18.75"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235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3:46" s="12" customFormat="1" ht="18.75"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235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3:46" s="12" customFormat="1" ht="18.75"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235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3:46" s="12" customFormat="1" ht="18.75"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235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3:46" s="12" customFormat="1" ht="18.75"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235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3:46" s="12" customFormat="1" ht="18.75"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235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3:46" s="12" customFormat="1" ht="18.75"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235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3:46" s="12" customFormat="1" ht="18.75"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235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3:46" s="12" customFormat="1" ht="18.75"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235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3:46" s="12" customFormat="1" ht="18.75"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235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3:46" s="12" customFormat="1" ht="18.75"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235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3:46" s="12" customFormat="1" ht="18.75"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235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3:46" s="12" customFormat="1" ht="18.75"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235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3:46" s="12" customFormat="1" ht="18.75"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235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3:46" s="12" customFormat="1" ht="18.75"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235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3:46" s="12" customFormat="1" ht="18.75"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235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3:46" s="12" customFormat="1" ht="18.75"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235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3:46" s="12" customFormat="1" ht="18.75"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235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3:46" s="12" customFormat="1" ht="18.75"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235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3:46" s="12" customFormat="1" ht="18.75"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235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3:46" s="12" customFormat="1" ht="18.75"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235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3:46" s="12" customFormat="1" ht="18.75"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235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3:46" s="12" customFormat="1" ht="18.75"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235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3:46" s="12" customFormat="1" ht="18.75"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235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3:46" s="12" customFormat="1" ht="18.75"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235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3:46" s="12" customFormat="1" ht="18.75"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235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3:46" s="12" customFormat="1" ht="18.75"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235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3:46" s="12" customFormat="1" ht="18.75"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235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3:46" s="12" customFormat="1" ht="18.75"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235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3:46" s="12" customFormat="1" ht="18.75"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235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3:46" s="12" customFormat="1" ht="18.75"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235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3:46" s="12" customFormat="1" ht="18.75"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235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3:46" s="12" customFormat="1" ht="18.75"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235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3:46" s="12" customFormat="1" ht="18.75"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235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3:46" s="12" customFormat="1" ht="18.75"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235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3:46" s="12" customFormat="1" ht="18.75"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235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3:46" s="12" customFormat="1" ht="18.75"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235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3:46" s="12" customFormat="1" ht="18.75"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235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3:46" s="12" customFormat="1" ht="18.75"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235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3:46" s="12" customFormat="1" ht="18.75"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235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3:46" s="12" customFormat="1" ht="18.75"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235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3:46" s="12" customFormat="1" ht="18.75"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235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3:46" s="12" customFormat="1" ht="18.75"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235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3:46" s="12" customFormat="1" ht="18.75"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235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3:46" s="12" customFormat="1" ht="18.75"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235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3:46" s="12" customFormat="1" ht="18.75"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235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3:46" s="12" customFormat="1" ht="18.75"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235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3:46" s="12" customFormat="1" ht="18.75"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235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3:46" s="12" customFormat="1" ht="18.75"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235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3:46" s="12" customFormat="1" ht="18.75"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235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3:46" s="12" customFormat="1" ht="18.75"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235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3:46" s="12" customFormat="1" ht="18.75"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235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3:46" s="12" customFormat="1" ht="18.75"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235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3:46" s="12" customFormat="1" ht="18.75"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235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3:46" s="12" customFormat="1" ht="18.75"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235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3:46" s="12" customFormat="1" ht="18.75"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235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3:46" s="12" customFormat="1" ht="18.75"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235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3:46" s="12" customFormat="1" ht="18.75"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235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3:46" s="12" customFormat="1" ht="18.75"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235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3:46" s="12" customFormat="1" ht="18.75"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235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3:46" s="12" customFormat="1" ht="18.75"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235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3:46" s="12" customFormat="1" ht="18.75"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235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3:46" s="12" customFormat="1" ht="18.75"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235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3:46" s="12" customFormat="1" ht="18.75"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235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3:46" s="12" customFormat="1" ht="18.75"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235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3:46" s="12" customFormat="1" ht="18.75"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235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3:46" s="12" customFormat="1" ht="18.75"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235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3:46" s="12" customFormat="1" ht="18.75"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235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3:46" s="12" customFormat="1" ht="18.75"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235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3:46" s="12" customFormat="1" ht="18.75"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235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3:46" s="12" customFormat="1" ht="18.75"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235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3:46" s="12" customFormat="1" ht="18.75"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235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3:46" s="12" customFormat="1" ht="18.75"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235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3:46" s="12" customFormat="1" ht="18.75"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235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3:46" s="12" customFormat="1" ht="18.75"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235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3:46" s="12" customFormat="1" ht="18.75"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235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3:46" s="12" customFormat="1" ht="18.75"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235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3:46" s="12" customFormat="1" ht="18.75"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235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3:46" s="12" customFormat="1" ht="18.75"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235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3:46" s="12" customFormat="1" ht="18.75"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235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3:46" s="12" customFormat="1" ht="18.75"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235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3:46" s="12" customFormat="1" ht="18.75"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235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3:46" s="12" customFormat="1" ht="18.75"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235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3:46" s="12" customFormat="1" ht="18.75"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235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3:46" s="12" customFormat="1" ht="18.75"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235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3:46" s="12" customFormat="1" ht="18.75"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235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3:46" s="12" customFormat="1" ht="18.75"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235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</row>
    <row r="350" spans="3:46" s="12" customFormat="1" ht="18.75"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235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</row>
    <row r="351" spans="3:46" s="12" customFormat="1" ht="18.75"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235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3:46" s="12" customFormat="1" ht="18.75"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235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</row>
    <row r="353" spans="3:46" s="12" customFormat="1" ht="18.75"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235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</row>
    <row r="354" spans="3:46" s="12" customFormat="1" ht="18.75"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235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3:46" s="12" customFormat="1" ht="18.75"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235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3:46" s="12" customFormat="1" ht="18.75"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235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3:46" s="12" customFormat="1" ht="18.75"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235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</sheetData>
  <mergeCells count="6">
    <mergeCell ref="A193:B193"/>
    <mergeCell ref="A11:C11"/>
    <mergeCell ref="B1:D1"/>
    <mergeCell ref="B2:D2"/>
    <mergeCell ref="B6:D6"/>
    <mergeCell ref="B7:D7"/>
  </mergeCells>
  <printOptions/>
  <pageMargins left="0.5905511811023623" right="0" top="0.5905511811023623" bottom="0.3937007874015748" header="0.5118110236220472" footer="0.31496062992125984"/>
  <pageSetup horizontalDpi="300" verticalDpi="300" orientation="portrait" paperSize="9" scale="77" r:id="rId1"/>
  <rowBreaks count="5" manualBreakCount="5">
    <brk id="38" max="3" man="1"/>
    <brk id="53" max="3" man="1"/>
    <brk id="82" max="3" man="1"/>
    <brk id="112" max="3" man="1"/>
    <brk id="1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70"/>
  <sheetViews>
    <sheetView view="pageBreakPreview" zoomScaleSheetLayoutView="100" workbookViewId="0" topLeftCell="A1">
      <selection activeCell="E4" sqref="E4"/>
    </sheetView>
  </sheetViews>
  <sheetFormatPr defaultColWidth="9.125" defaultRowHeight="12.75"/>
  <cols>
    <col min="1" max="1" width="32.875" style="0" customWidth="1"/>
    <col min="2" max="2" width="9.875" style="55" customWidth="1"/>
    <col min="3" max="3" width="9.125" style="55" customWidth="1"/>
    <col min="4" max="4" width="13.125" style="55" customWidth="1"/>
    <col min="5" max="5" width="15.00390625" style="55" customWidth="1"/>
    <col min="6" max="6" width="15.875" style="56" hidden="1" customWidth="1"/>
    <col min="7" max="7" width="27.125" style="56" bestFit="1" customWidth="1"/>
    <col min="8" max="13" width="13.00390625" style="0" hidden="1" customWidth="1"/>
    <col min="14" max="14" width="13.00390625" style="142" hidden="1" customWidth="1"/>
    <col min="15" max="15" width="11.00390625" style="0" hidden="1" customWidth="1"/>
    <col min="16" max="16" width="12.25390625" style="0" hidden="1" customWidth="1"/>
    <col min="17" max="36" width="13.00390625" style="0" hidden="1" customWidth="1"/>
    <col min="37" max="37" width="10.375" style="0" hidden="1" customWidth="1"/>
    <col min="38" max="38" width="9.375" style="0" hidden="1" customWidth="1"/>
    <col min="39" max="39" width="10.75390625" style="0" hidden="1" customWidth="1"/>
    <col min="40" max="40" width="10.625" style="0" hidden="1" customWidth="1"/>
    <col min="41" max="41" width="9.625" style="0" hidden="1" customWidth="1"/>
    <col min="42" max="43" width="10.625" style="0" hidden="1" customWidth="1"/>
    <col min="44" max="46" width="10.75390625" style="0" hidden="1" customWidth="1"/>
    <col min="47" max="50" width="9.125" style="0" hidden="1" customWidth="1"/>
    <col min="51" max="51" width="13.125" style="142" hidden="1" customWidth="1"/>
    <col min="52" max="52" width="12.875" style="142" hidden="1" customWidth="1"/>
    <col min="53" max="53" width="12.375" style="142" hidden="1" customWidth="1"/>
    <col min="54" max="65" width="9.125" style="0" customWidth="1"/>
  </cols>
  <sheetData>
    <row r="1" spans="1:53" ht="16.5" customHeight="1">
      <c r="A1" s="30"/>
      <c r="B1" s="30"/>
      <c r="C1" s="30"/>
      <c r="D1" s="264" t="s">
        <v>705</v>
      </c>
      <c r="E1" s="264"/>
      <c r="F1" s="264"/>
      <c r="G1" s="264"/>
      <c r="H1" s="71"/>
      <c r="I1" s="71"/>
      <c r="J1" s="71"/>
      <c r="K1" s="71"/>
      <c r="L1" s="71"/>
      <c r="M1" s="71"/>
      <c r="N1" s="138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Y1" s="138"/>
      <c r="AZ1" s="138"/>
      <c r="BA1" s="138"/>
    </row>
    <row r="2" spans="1:53" ht="16.5" customHeight="1">
      <c r="A2" s="30"/>
      <c r="B2" s="30"/>
      <c r="C2" s="30"/>
      <c r="D2" s="264" t="s">
        <v>585</v>
      </c>
      <c r="E2" s="264"/>
      <c r="F2" s="264"/>
      <c r="G2" s="264"/>
      <c r="H2" s="71"/>
      <c r="I2" s="71"/>
      <c r="J2" s="71"/>
      <c r="K2" s="71"/>
      <c r="L2" s="71"/>
      <c r="M2" s="71"/>
      <c r="N2" s="138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Y2" s="138"/>
      <c r="AZ2" s="138"/>
      <c r="BA2" s="138"/>
    </row>
    <row r="3" spans="1:53" ht="16.5" customHeight="1">
      <c r="A3" s="30"/>
      <c r="B3" s="30"/>
      <c r="C3" s="30"/>
      <c r="D3" s="264" t="s">
        <v>586</v>
      </c>
      <c r="E3" s="264"/>
      <c r="F3" s="264"/>
      <c r="G3" s="264"/>
      <c r="H3" s="71"/>
      <c r="I3" s="71"/>
      <c r="J3" s="71"/>
      <c r="K3" s="71"/>
      <c r="L3" s="71"/>
      <c r="M3" s="71"/>
      <c r="N3" s="13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Y3" s="138"/>
      <c r="AZ3" s="138"/>
      <c r="BA3" s="138"/>
    </row>
    <row r="4" spans="1:53" ht="16.5" customHeight="1">
      <c r="A4" s="30"/>
      <c r="B4" s="30"/>
      <c r="C4" s="30"/>
      <c r="D4" s="264" t="s">
        <v>708</v>
      </c>
      <c r="E4" s="264"/>
      <c r="F4" s="264"/>
      <c r="G4" s="264"/>
      <c r="H4" s="71"/>
      <c r="I4" s="71"/>
      <c r="J4" s="71"/>
      <c r="K4" s="71"/>
      <c r="L4" s="71"/>
      <c r="M4" s="71"/>
      <c r="N4" s="138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Y4" s="138"/>
      <c r="AZ4" s="138"/>
      <c r="BA4" s="138"/>
    </row>
    <row r="5" spans="1:53" ht="16.5" customHeight="1">
      <c r="A5" s="30"/>
      <c r="B5" s="30"/>
      <c r="C5" s="30"/>
      <c r="D5" s="264"/>
      <c r="E5" s="264"/>
      <c r="F5" s="264"/>
      <c r="G5" s="264"/>
      <c r="H5" s="71"/>
      <c r="I5" s="71"/>
      <c r="J5" s="71"/>
      <c r="K5" s="71"/>
      <c r="L5" s="71"/>
      <c r="M5" s="71"/>
      <c r="N5" s="138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Y5" s="138"/>
      <c r="AZ5" s="138"/>
      <c r="BA5" s="138"/>
    </row>
    <row r="6" spans="1:53" ht="16.5" customHeight="1">
      <c r="A6" s="30"/>
      <c r="B6" s="30"/>
      <c r="C6" s="30"/>
      <c r="D6" s="264" t="s">
        <v>584</v>
      </c>
      <c r="E6" s="264"/>
      <c r="F6" s="264"/>
      <c r="G6" s="264"/>
      <c r="H6" s="71"/>
      <c r="I6" s="71"/>
      <c r="J6" s="71"/>
      <c r="K6" s="71"/>
      <c r="L6" s="71"/>
      <c r="M6" s="71"/>
      <c r="N6" s="138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Y6" s="138"/>
      <c r="AZ6" s="138"/>
      <c r="BA6" s="138"/>
    </row>
    <row r="7" spans="1:53" ht="16.5" customHeight="1">
      <c r="A7" s="30"/>
      <c r="B7" s="30"/>
      <c r="C7" s="30"/>
      <c r="D7" s="264" t="s">
        <v>585</v>
      </c>
      <c r="E7" s="264"/>
      <c r="F7" s="264"/>
      <c r="G7" s="264"/>
      <c r="H7" s="71"/>
      <c r="I7" s="71"/>
      <c r="J7" s="71"/>
      <c r="K7" s="71"/>
      <c r="L7" s="71"/>
      <c r="M7" s="71"/>
      <c r="N7" s="138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Y7" s="138"/>
      <c r="AZ7" s="138"/>
      <c r="BA7" s="138"/>
    </row>
    <row r="8" spans="1:53" ht="16.5" customHeight="1">
      <c r="A8" s="30"/>
      <c r="B8" s="30"/>
      <c r="C8" s="30"/>
      <c r="D8" s="264" t="s">
        <v>586</v>
      </c>
      <c r="E8" s="264"/>
      <c r="F8" s="264"/>
      <c r="G8" s="264"/>
      <c r="H8" s="71"/>
      <c r="I8" s="71"/>
      <c r="J8" s="71"/>
      <c r="K8" s="71"/>
      <c r="L8" s="71"/>
      <c r="M8" s="71"/>
      <c r="N8" s="138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Y8" s="138"/>
      <c r="AZ8" s="138"/>
      <c r="BA8" s="138"/>
    </row>
    <row r="9" spans="1:53" ht="16.5" customHeight="1">
      <c r="A9" s="30"/>
      <c r="B9" s="30"/>
      <c r="C9" s="30"/>
      <c r="D9" s="264" t="s">
        <v>587</v>
      </c>
      <c r="E9" s="264"/>
      <c r="F9" s="264"/>
      <c r="G9" s="264"/>
      <c r="H9" s="71"/>
      <c r="I9" s="71"/>
      <c r="J9" s="71"/>
      <c r="K9" s="71"/>
      <c r="L9" s="71"/>
      <c r="M9" s="71"/>
      <c r="N9" s="138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Y9" s="138"/>
      <c r="AZ9" s="138"/>
      <c r="BA9" s="138"/>
    </row>
    <row r="10" spans="1:53" ht="16.5" customHeight="1">
      <c r="A10" s="30"/>
      <c r="B10" s="30"/>
      <c r="C10" s="30"/>
      <c r="D10" s="31"/>
      <c r="E10" s="31"/>
      <c r="F10" s="31"/>
      <c r="G10" s="31"/>
      <c r="H10" s="32"/>
      <c r="I10" s="32"/>
      <c r="J10" s="32"/>
      <c r="K10" s="32"/>
      <c r="L10" s="32"/>
      <c r="M10" s="32"/>
      <c r="N10" s="15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Y10" s="152"/>
      <c r="AZ10" s="152"/>
      <c r="BA10" s="152"/>
    </row>
    <row r="11" spans="1:53" ht="16.5" customHeight="1">
      <c r="A11" s="271" t="s">
        <v>445</v>
      </c>
      <c r="B11" s="271"/>
      <c r="C11" s="271"/>
      <c r="D11" s="271"/>
      <c r="E11" s="271"/>
      <c r="F11" s="271"/>
      <c r="G11" s="123"/>
      <c r="H11" s="32"/>
      <c r="I11" s="32"/>
      <c r="J11" s="32"/>
      <c r="K11" s="32"/>
      <c r="L11" s="32"/>
      <c r="M11" s="32"/>
      <c r="N11" s="15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Y11" s="152"/>
      <c r="AZ11" s="152"/>
      <c r="BA11" s="152"/>
    </row>
    <row r="12" spans="1:49" ht="16.5" customHeight="1">
      <c r="A12" s="272" t="s">
        <v>354</v>
      </c>
      <c r="B12" s="272"/>
      <c r="C12" s="272"/>
      <c r="D12" s="272"/>
      <c r="E12" s="272"/>
      <c r="F12" s="272"/>
      <c r="G12" s="124"/>
      <c r="H12" s="124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32"/>
    </row>
    <row r="13" spans="1:53" ht="16.5" customHeight="1" thickBot="1">
      <c r="A13" s="32"/>
      <c r="B13" s="33"/>
      <c r="C13" s="33"/>
      <c r="D13" s="33"/>
      <c r="E13" s="33"/>
      <c r="F13" s="34"/>
      <c r="G13" s="159" t="s">
        <v>352</v>
      </c>
      <c r="H13" s="32"/>
      <c r="I13" s="32"/>
      <c r="J13" s="32"/>
      <c r="K13" s="32"/>
      <c r="L13" s="32"/>
      <c r="M13" s="32"/>
      <c r="N13" s="23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Y13" s="152"/>
      <c r="AZ13" s="152"/>
      <c r="BA13" s="152"/>
    </row>
    <row r="14" spans="1:53" s="35" customFormat="1" ht="75.75" customHeight="1" thickBot="1">
      <c r="A14" s="117" t="s">
        <v>355</v>
      </c>
      <c r="B14" s="118" t="s">
        <v>356</v>
      </c>
      <c r="C14" s="118" t="s">
        <v>707</v>
      </c>
      <c r="D14" s="118" t="s">
        <v>357</v>
      </c>
      <c r="E14" s="118" t="s">
        <v>358</v>
      </c>
      <c r="F14" s="119" t="s">
        <v>72</v>
      </c>
      <c r="G14" s="1" t="s">
        <v>72</v>
      </c>
      <c r="H14" s="1" t="s">
        <v>554</v>
      </c>
      <c r="I14" s="162" t="s">
        <v>437</v>
      </c>
      <c r="J14" s="163" t="s">
        <v>673</v>
      </c>
      <c r="K14" s="164" t="s">
        <v>436</v>
      </c>
      <c r="L14" s="164" t="s">
        <v>446</v>
      </c>
      <c r="M14" s="164" t="s">
        <v>634</v>
      </c>
      <c r="N14" s="238" t="s">
        <v>635</v>
      </c>
      <c r="O14" s="162" t="s">
        <v>668</v>
      </c>
      <c r="P14" s="230" t="s">
        <v>680</v>
      </c>
      <c r="Q14" s="213" t="s">
        <v>283</v>
      </c>
      <c r="R14" s="213" t="s">
        <v>283</v>
      </c>
      <c r="S14" s="213" t="s">
        <v>283</v>
      </c>
      <c r="T14" s="1" t="s">
        <v>510</v>
      </c>
      <c r="U14" s="1" t="s">
        <v>511</v>
      </c>
      <c r="V14" s="1" t="s">
        <v>512</v>
      </c>
      <c r="W14" s="1" t="s">
        <v>513</v>
      </c>
      <c r="X14" s="1" t="s">
        <v>514</v>
      </c>
      <c r="Y14" s="1" t="s">
        <v>515</v>
      </c>
      <c r="Z14" s="1" t="s">
        <v>516</v>
      </c>
      <c r="AA14" s="1" t="s">
        <v>517</v>
      </c>
      <c r="AB14" s="90" t="s">
        <v>518</v>
      </c>
      <c r="AC14" s="1" t="s">
        <v>519</v>
      </c>
      <c r="AD14" s="1" t="s">
        <v>520</v>
      </c>
      <c r="AE14" s="1" t="s">
        <v>521</v>
      </c>
      <c r="AF14" s="1" t="s">
        <v>497</v>
      </c>
      <c r="AG14" s="1" t="s">
        <v>499</v>
      </c>
      <c r="AH14" s="1" t="s">
        <v>497</v>
      </c>
      <c r="AI14" s="1" t="s">
        <v>491</v>
      </c>
      <c r="AJ14" s="1" t="s">
        <v>483</v>
      </c>
      <c r="AK14" s="1" t="s">
        <v>438</v>
      </c>
      <c r="AL14" s="1" t="s">
        <v>435</v>
      </c>
      <c r="AM14" s="1" t="s">
        <v>436</v>
      </c>
      <c r="AN14" s="1" t="s">
        <v>470</v>
      </c>
      <c r="AO14" s="1" t="s">
        <v>446</v>
      </c>
      <c r="AP14" s="1" t="s">
        <v>439</v>
      </c>
      <c r="AQ14" s="1" t="s">
        <v>472</v>
      </c>
      <c r="AR14" s="1" t="s">
        <v>440</v>
      </c>
      <c r="AS14" s="1" t="s">
        <v>441</v>
      </c>
      <c r="AT14" s="1" t="s">
        <v>442</v>
      </c>
      <c r="AU14" s="1" t="s">
        <v>443</v>
      </c>
      <c r="AV14" s="1" t="s">
        <v>444</v>
      </c>
      <c r="AW14" s="1" t="s">
        <v>589</v>
      </c>
      <c r="AY14" s="153" t="s">
        <v>598</v>
      </c>
      <c r="AZ14" s="153" t="s">
        <v>599</v>
      </c>
      <c r="BA14" s="153" t="s">
        <v>600</v>
      </c>
    </row>
    <row r="15" spans="1:53" ht="16.5">
      <c r="A15" s="120">
        <v>1</v>
      </c>
      <c r="B15" s="36" t="s">
        <v>359</v>
      </c>
      <c r="C15" s="36" t="s">
        <v>360</v>
      </c>
      <c r="D15" s="36" t="s">
        <v>361</v>
      </c>
      <c r="E15" s="36" t="s">
        <v>362</v>
      </c>
      <c r="F15" s="37">
        <v>6</v>
      </c>
      <c r="G15" s="145">
        <v>6</v>
      </c>
      <c r="H15" s="72"/>
      <c r="I15" s="72"/>
      <c r="J15" s="72"/>
      <c r="K15" s="72"/>
      <c r="L15" s="72"/>
      <c r="M15" s="72"/>
      <c r="N15" s="154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Y15" s="154"/>
      <c r="AZ15" s="154"/>
      <c r="BA15" s="154"/>
    </row>
    <row r="16" spans="1:53" s="40" customFormat="1" ht="32.25" customHeight="1">
      <c r="A16" s="38" t="s">
        <v>186</v>
      </c>
      <c r="B16" s="39" t="s">
        <v>363</v>
      </c>
      <c r="C16" s="39" t="s">
        <v>364</v>
      </c>
      <c r="D16" s="39" t="s">
        <v>365</v>
      </c>
      <c r="E16" s="39" t="s">
        <v>366</v>
      </c>
      <c r="F16" s="88">
        <f>F17+F21+F25+F27+F32+F35+F37</f>
        <v>503485.6</v>
      </c>
      <c r="G16" s="88">
        <f>G17+G21+G25+G27+G32+G35+G37</f>
        <v>506168.6</v>
      </c>
      <c r="H16" s="84">
        <f aca="true" t="shared" si="0" ref="H16:H88">SUM(I16:AX16)</f>
        <v>2683</v>
      </c>
      <c r="I16" s="88">
        <f>I17+I21+I25+I27+I32+I35+I37</f>
        <v>0</v>
      </c>
      <c r="J16" s="88">
        <f aca="true" t="shared" si="1" ref="J16:AD16">J17+J21+J25+J27+J32+J35+J37</f>
        <v>0</v>
      </c>
      <c r="K16" s="88">
        <f t="shared" si="1"/>
        <v>0</v>
      </c>
      <c r="L16" s="88">
        <f t="shared" si="1"/>
        <v>0</v>
      </c>
      <c r="M16" s="88">
        <f t="shared" si="1"/>
        <v>-448</v>
      </c>
      <c r="N16" s="246">
        <f t="shared" si="1"/>
        <v>0</v>
      </c>
      <c r="O16" s="88">
        <f t="shared" si="1"/>
        <v>0</v>
      </c>
      <c r="P16" s="88">
        <f>P17+P21+P25+P27+P32+P35+P37</f>
        <v>0</v>
      </c>
      <c r="Q16" s="88">
        <f t="shared" si="1"/>
        <v>0</v>
      </c>
      <c r="R16" s="88">
        <f t="shared" si="1"/>
        <v>3131</v>
      </c>
      <c r="S16" s="249">
        <f t="shared" si="1"/>
        <v>0</v>
      </c>
      <c r="T16" s="88">
        <f t="shared" si="1"/>
        <v>0</v>
      </c>
      <c r="U16" s="88">
        <f t="shared" si="1"/>
        <v>0</v>
      </c>
      <c r="V16" s="88">
        <f t="shared" si="1"/>
        <v>0</v>
      </c>
      <c r="W16" s="88">
        <f t="shared" si="1"/>
        <v>0</v>
      </c>
      <c r="X16" s="88">
        <f t="shared" si="1"/>
        <v>0</v>
      </c>
      <c r="Y16" s="88">
        <f t="shared" si="1"/>
        <v>0</v>
      </c>
      <c r="Z16" s="88">
        <f t="shared" si="1"/>
        <v>0</v>
      </c>
      <c r="AA16" s="88">
        <f t="shared" si="1"/>
        <v>0</v>
      </c>
      <c r="AB16" s="88">
        <f t="shared" si="1"/>
        <v>0</v>
      </c>
      <c r="AC16" s="88">
        <f t="shared" si="1"/>
        <v>0</v>
      </c>
      <c r="AD16" s="88">
        <f t="shared" si="1"/>
        <v>0</v>
      </c>
      <c r="AE16" s="88">
        <f aca="true" t="shared" si="2" ref="AE16:AW16">AE17+AE21+AE25+AE27+AE32+AE35+AE37</f>
        <v>0</v>
      </c>
      <c r="AF16" s="88">
        <f t="shared" si="2"/>
        <v>0</v>
      </c>
      <c r="AG16" s="88">
        <f t="shared" si="2"/>
        <v>0</v>
      </c>
      <c r="AH16" s="88">
        <f t="shared" si="2"/>
        <v>0</v>
      </c>
      <c r="AI16" s="88">
        <f t="shared" si="2"/>
        <v>0</v>
      </c>
      <c r="AJ16" s="88">
        <f t="shared" si="2"/>
        <v>0</v>
      </c>
      <c r="AK16" s="88">
        <f t="shared" si="2"/>
        <v>0</v>
      </c>
      <c r="AL16" s="88">
        <f t="shared" si="2"/>
        <v>0</v>
      </c>
      <c r="AM16" s="88">
        <f t="shared" si="2"/>
        <v>0</v>
      </c>
      <c r="AN16" s="88">
        <f t="shared" si="2"/>
        <v>0</v>
      </c>
      <c r="AO16" s="88">
        <f t="shared" si="2"/>
        <v>0</v>
      </c>
      <c r="AP16" s="88">
        <f t="shared" si="2"/>
        <v>0</v>
      </c>
      <c r="AQ16" s="88">
        <f t="shared" si="2"/>
        <v>0</v>
      </c>
      <c r="AR16" s="88">
        <f t="shared" si="2"/>
        <v>0</v>
      </c>
      <c r="AS16" s="88">
        <f t="shared" si="2"/>
        <v>0</v>
      </c>
      <c r="AT16" s="88">
        <f t="shared" si="2"/>
        <v>0</v>
      </c>
      <c r="AU16" s="88">
        <f t="shared" si="2"/>
        <v>0</v>
      </c>
      <c r="AV16" s="88">
        <f t="shared" si="2"/>
        <v>0</v>
      </c>
      <c r="AW16" s="88">
        <f t="shared" si="2"/>
        <v>0</v>
      </c>
      <c r="AX16" s="209"/>
      <c r="AY16" s="88">
        <f>AY17+AY21+AY25+AY27+AY32+AY35+AY37</f>
        <v>482329.6</v>
      </c>
      <c r="AZ16" s="88">
        <f>AZ17+AZ21+AZ25+AZ27+AZ32+AZ35+AZ37</f>
        <v>482065.6</v>
      </c>
      <c r="BA16" s="84">
        <f>AZ16-AY16</f>
        <v>-264</v>
      </c>
    </row>
    <row r="17" spans="1:53" s="43" customFormat="1" ht="78.75">
      <c r="A17" s="41" t="s">
        <v>367</v>
      </c>
      <c r="B17" s="42" t="s">
        <v>368</v>
      </c>
      <c r="C17" s="42" t="s">
        <v>369</v>
      </c>
      <c r="D17" s="42" t="s">
        <v>370</v>
      </c>
      <c r="E17" s="42" t="s">
        <v>371</v>
      </c>
      <c r="F17" s="85">
        <f>F18</f>
        <v>3561</v>
      </c>
      <c r="G17" s="85">
        <f>G18</f>
        <v>4119</v>
      </c>
      <c r="H17" s="84">
        <f t="shared" si="0"/>
        <v>558</v>
      </c>
      <c r="I17" s="85">
        <f aca="true" t="shared" si="3" ref="I17:AZ17">I18</f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558</v>
      </c>
      <c r="N17" s="85">
        <f t="shared" si="3"/>
        <v>0</v>
      </c>
      <c r="O17" s="85">
        <f t="shared" si="3"/>
        <v>0</v>
      </c>
      <c r="P17" s="85">
        <f t="shared" si="3"/>
        <v>0</v>
      </c>
      <c r="Q17" s="85">
        <f t="shared" si="3"/>
        <v>0</v>
      </c>
      <c r="R17" s="85">
        <f t="shared" si="3"/>
        <v>0</v>
      </c>
      <c r="S17" s="85">
        <f t="shared" si="3"/>
        <v>0</v>
      </c>
      <c r="T17" s="85">
        <f t="shared" si="3"/>
        <v>0</v>
      </c>
      <c r="U17" s="85">
        <f t="shared" si="3"/>
        <v>0</v>
      </c>
      <c r="V17" s="85">
        <f t="shared" si="3"/>
        <v>0</v>
      </c>
      <c r="W17" s="85">
        <f t="shared" si="3"/>
        <v>0</v>
      </c>
      <c r="X17" s="85">
        <f t="shared" si="3"/>
        <v>0</v>
      </c>
      <c r="Y17" s="85">
        <f t="shared" si="3"/>
        <v>0</v>
      </c>
      <c r="Z17" s="85">
        <f t="shared" si="3"/>
        <v>0</v>
      </c>
      <c r="AA17" s="85">
        <f t="shared" si="3"/>
        <v>0</v>
      </c>
      <c r="AB17" s="85">
        <f t="shared" si="3"/>
        <v>0</v>
      </c>
      <c r="AC17" s="85">
        <f t="shared" si="3"/>
        <v>0</v>
      </c>
      <c r="AD17" s="85">
        <f t="shared" si="3"/>
        <v>0</v>
      </c>
      <c r="AE17" s="85">
        <f t="shared" si="3"/>
        <v>0</v>
      </c>
      <c r="AF17" s="85">
        <f t="shared" si="3"/>
        <v>0</v>
      </c>
      <c r="AG17" s="85">
        <f t="shared" si="3"/>
        <v>0</v>
      </c>
      <c r="AH17" s="85">
        <f t="shared" si="3"/>
        <v>0</v>
      </c>
      <c r="AI17" s="85">
        <f t="shared" si="3"/>
        <v>0</v>
      </c>
      <c r="AJ17" s="85">
        <f t="shared" si="3"/>
        <v>0</v>
      </c>
      <c r="AK17" s="85">
        <f t="shared" si="3"/>
        <v>0</v>
      </c>
      <c r="AL17" s="85">
        <f t="shared" si="3"/>
        <v>0</v>
      </c>
      <c r="AM17" s="85">
        <f t="shared" si="3"/>
        <v>0</v>
      </c>
      <c r="AN17" s="85">
        <f t="shared" si="3"/>
        <v>0</v>
      </c>
      <c r="AO17" s="85">
        <f t="shared" si="3"/>
        <v>0</v>
      </c>
      <c r="AP17" s="85">
        <f t="shared" si="3"/>
        <v>0</v>
      </c>
      <c r="AQ17" s="85">
        <f t="shared" si="3"/>
        <v>0</v>
      </c>
      <c r="AR17" s="85">
        <f t="shared" si="3"/>
        <v>0</v>
      </c>
      <c r="AS17" s="85">
        <f t="shared" si="3"/>
        <v>0</v>
      </c>
      <c r="AT17" s="85">
        <f t="shared" si="3"/>
        <v>0</v>
      </c>
      <c r="AU17" s="85">
        <f t="shared" si="3"/>
        <v>0</v>
      </c>
      <c r="AV17" s="85">
        <f t="shared" si="3"/>
        <v>0</v>
      </c>
      <c r="AW17" s="85">
        <f t="shared" si="3"/>
        <v>0</v>
      </c>
      <c r="AX17" s="210"/>
      <c r="AY17" s="85">
        <f t="shared" si="3"/>
        <v>3561</v>
      </c>
      <c r="AZ17" s="85">
        <f t="shared" si="3"/>
        <v>3561</v>
      </c>
      <c r="BA17" s="84">
        <f aca="true" t="shared" si="4" ref="BA17:BA89">AZ17-AY17</f>
        <v>0</v>
      </c>
    </row>
    <row r="18" spans="1:53" ht="31.5">
      <c r="A18" s="44" t="s">
        <v>201</v>
      </c>
      <c r="B18" s="45" t="s">
        <v>363</v>
      </c>
      <c r="C18" s="45" t="s">
        <v>369</v>
      </c>
      <c r="D18" s="45" t="s">
        <v>372</v>
      </c>
      <c r="E18" s="45" t="s">
        <v>366</v>
      </c>
      <c r="F18" s="84">
        <f>F19+F20</f>
        <v>3561</v>
      </c>
      <c r="G18" s="84">
        <f>G19+G20</f>
        <v>4119</v>
      </c>
      <c r="H18" s="84">
        <f t="shared" si="0"/>
        <v>558</v>
      </c>
      <c r="I18" s="84">
        <f>I19+I20</f>
        <v>0</v>
      </c>
      <c r="J18" s="84">
        <f aca="true" t="shared" si="5" ref="J18:AD18">J19+J20</f>
        <v>0</v>
      </c>
      <c r="K18" s="84">
        <f t="shared" si="5"/>
        <v>0</v>
      </c>
      <c r="L18" s="84">
        <f t="shared" si="5"/>
        <v>0</v>
      </c>
      <c r="M18" s="84">
        <f t="shared" si="5"/>
        <v>558</v>
      </c>
      <c r="N18" s="84">
        <f t="shared" si="5"/>
        <v>0</v>
      </c>
      <c r="O18" s="84">
        <f t="shared" si="5"/>
        <v>0</v>
      </c>
      <c r="P18" s="84">
        <f>P19+P20</f>
        <v>0</v>
      </c>
      <c r="Q18" s="84">
        <f t="shared" si="5"/>
        <v>0</v>
      </c>
      <c r="R18" s="84">
        <f t="shared" si="5"/>
        <v>0</v>
      </c>
      <c r="S18" s="84">
        <f t="shared" si="5"/>
        <v>0</v>
      </c>
      <c r="T18" s="84">
        <f t="shared" si="5"/>
        <v>0</v>
      </c>
      <c r="U18" s="84">
        <f t="shared" si="5"/>
        <v>0</v>
      </c>
      <c r="V18" s="84">
        <f t="shared" si="5"/>
        <v>0</v>
      </c>
      <c r="W18" s="84">
        <f t="shared" si="5"/>
        <v>0</v>
      </c>
      <c r="X18" s="84">
        <f t="shared" si="5"/>
        <v>0</v>
      </c>
      <c r="Y18" s="84">
        <f t="shared" si="5"/>
        <v>0</v>
      </c>
      <c r="Z18" s="84">
        <f t="shared" si="5"/>
        <v>0</v>
      </c>
      <c r="AA18" s="84">
        <f t="shared" si="5"/>
        <v>0</v>
      </c>
      <c r="AB18" s="84">
        <f t="shared" si="5"/>
        <v>0</v>
      </c>
      <c r="AC18" s="84">
        <f t="shared" si="5"/>
        <v>0</v>
      </c>
      <c r="AD18" s="84">
        <f t="shared" si="5"/>
        <v>0</v>
      </c>
      <c r="AE18" s="84">
        <f aca="true" t="shared" si="6" ref="AE18:AW18">AE19+AE20</f>
        <v>0</v>
      </c>
      <c r="AF18" s="84">
        <f t="shared" si="6"/>
        <v>0</v>
      </c>
      <c r="AG18" s="84">
        <f t="shared" si="6"/>
        <v>0</v>
      </c>
      <c r="AH18" s="84">
        <f t="shared" si="6"/>
        <v>0</v>
      </c>
      <c r="AI18" s="84">
        <f t="shared" si="6"/>
        <v>0</v>
      </c>
      <c r="AJ18" s="84">
        <f t="shared" si="6"/>
        <v>0</v>
      </c>
      <c r="AK18" s="84">
        <f t="shared" si="6"/>
        <v>0</v>
      </c>
      <c r="AL18" s="84">
        <f t="shared" si="6"/>
        <v>0</v>
      </c>
      <c r="AM18" s="84">
        <f t="shared" si="6"/>
        <v>0</v>
      </c>
      <c r="AN18" s="84">
        <f t="shared" si="6"/>
        <v>0</v>
      </c>
      <c r="AO18" s="84">
        <f t="shared" si="6"/>
        <v>0</v>
      </c>
      <c r="AP18" s="84">
        <f t="shared" si="6"/>
        <v>0</v>
      </c>
      <c r="AQ18" s="84">
        <f t="shared" si="6"/>
        <v>0</v>
      </c>
      <c r="AR18" s="84">
        <f t="shared" si="6"/>
        <v>0</v>
      </c>
      <c r="AS18" s="84">
        <f t="shared" si="6"/>
        <v>0</v>
      </c>
      <c r="AT18" s="84">
        <f t="shared" si="6"/>
        <v>0</v>
      </c>
      <c r="AU18" s="84">
        <f t="shared" si="6"/>
        <v>0</v>
      </c>
      <c r="AV18" s="84">
        <f t="shared" si="6"/>
        <v>0</v>
      </c>
      <c r="AW18" s="84">
        <f t="shared" si="6"/>
        <v>0</v>
      </c>
      <c r="AX18" s="142"/>
      <c r="AY18" s="84">
        <f>AY19+AY20</f>
        <v>3561</v>
      </c>
      <c r="AZ18" s="84">
        <f>AZ19+AZ20</f>
        <v>3561</v>
      </c>
      <c r="BA18" s="84">
        <f t="shared" si="4"/>
        <v>0</v>
      </c>
    </row>
    <row r="19" spans="1:53" ht="47.25">
      <c r="A19" s="44" t="s">
        <v>373</v>
      </c>
      <c r="B19" s="45" t="s">
        <v>363</v>
      </c>
      <c r="C19" s="45" t="s">
        <v>374</v>
      </c>
      <c r="D19" s="45" t="s">
        <v>375</v>
      </c>
      <c r="E19" s="45" t="s">
        <v>376</v>
      </c>
      <c r="F19" s="84">
        <v>1292</v>
      </c>
      <c r="G19" s="84">
        <f>F19+H19</f>
        <v>1345</v>
      </c>
      <c r="H19" s="84">
        <f t="shared" si="0"/>
        <v>53</v>
      </c>
      <c r="I19" s="84"/>
      <c r="J19" s="84"/>
      <c r="K19" s="84"/>
      <c r="L19" s="84"/>
      <c r="M19" s="84">
        <v>53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142"/>
      <c r="AY19" s="84">
        <v>1292</v>
      </c>
      <c r="AZ19" s="84">
        <v>1292</v>
      </c>
      <c r="BA19" s="84">
        <f t="shared" si="4"/>
        <v>0</v>
      </c>
    </row>
    <row r="20" spans="1:53" ht="15.75">
      <c r="A20" s="44" t="s">
        <v>377</v>
      </c>
      <c r="B20" s="45" t="s">
        <v>363</v>
      </c>
      <c r="C20" s="45" t="s">
        <v>374</v>
      </c>
      <c r="D20" s="45" t="s">
        <v>372</v>
      </c>
      <c r="E20" s="45" t="s">
        <v>378</v>
      </c>
      <c r="F20" s="84">
        <v>2269</v>
      </c>
      <c r="G20" s="84">
        <f>F20+H20</f>
        <v>2774</v>
      </c>
      <c r="H20" s="84">
        <f t="shared" si="0"/>
        <v>505</v>
      </c>
      <c r="I20" s="84"/>
      <c r="J20" s="84"/>
      <c r="K20" s="84"/>
      <c r="L20" s="84"/>
      <c r="M20" s="84">
        <v>505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142"/>
      <c r="AY20" s="84">
        <v>2269</v>
      </c>
      <c r="AZ20" s="84">
        <v>2269</v>
      </c>
      <c r="BA20" s="84">
        <f t="shared" si="4"/>
        <v>0</v>
      </c>
    </row>
    <row r="21" spans="1:53" s="43" customFormat="1" ht="78.75">
      <c r="A21" s="41" t="s">
        <v>379</v>
      </c>
      <c r="B21" s="42" t="s">
        <v>363</v>
      </c>
      <c r="C21" s="42" t="s">
        <v>380</v>
      </c>
      <c r="D21" s="42" t="s">
        <v>370</v>
      </c>
      <c r="E21" s="42" t="s">
        <v>371</v>
      </c>
      <c r="F21" s="85">
        <f>F22+F23+F24</f>
        <v>44789</v>
      </c>
      <c r="G21" s="85">
        <f>G22+G23+G24</f>
        <v>44789</v>
      </c>
      <c r="H21" s="84">
        <f t="shared" si="0"/>
        <v>0</v>
      </c>
      <c r="I21" s="85">
        <f>I22+I23+I24</f>
        <v>0</v>
      </c>
      <c r="J21" s="85">
        <f aca="true" t="shared" si="7" ref="J21:AD21">J22+J23+J24</f>
        <v>0</v>
      </c>
      <c r="K21" s="85">
        <f t="shared" si="7"/>
        <v>0</v>
      </c>
      <c r="L21" s="85">
        <f t="shared" si="7"/>
        <v>0</v>
      </c>
      <c r="M21" s="85">
        <f t="shared" si="7"/>
        <v>0</v>
      </c>
      <c r="N21" s="85">
        <f t="shared" si="7"/>
        <v>0</v>
      </c>
      <c r="O21" s="85">
        <f t="shared" si="7"/>
        <v>0</v>
      </c>
      <c r="P21" s="85">
        <f>P22+P23+P24</f>
        <v>0</v>
      </c>
      <c r="Q21" s="85">
        <f t="shared" si="7"/>
        <v>0</v>
      </c>
      <c r="R21" s="85">
        <f t="shared" si="7"/>
        <v>0</v>
      </c>
      <c r="S21" s="85">
        <f t="shared" si="7"/>
        <v>0</v>
      </c>
      <c r="T21" s="85">
        <f t="shared" si="7"/>
        <v>0</v>
      </c>
      <c r="U21" s="85">
        <f t="shared" si="7"/>
        <v>0</v>
      </c>
      <c r="V21" s="85">
        <f t="shared" si="7"/>
        <v>0</v>
      </c>
      <c r="W21" s="85">
        <f t="shared" si="7"/>
        <v>0</v>
      </c>
      <c r="X21" s="85">
        <f t="shared" si="7"/>
        <v>0</v>
      </c>
      <c r="Y21" s="85">
        <f t="shared" si="7"/>
        <v>0</v>
      </c>
      <c r="Z21" s="85">
        <f t="shared" si="7"/>
        <v>0</v>
      </c>
      <c r="AA21" s="85">
        <f t="shared" si="7"/>
        <v>0</v>
      </c>
      <c r="AB21" s="85">
        <f t="shared" si="7"/>
        <v>0</v>
      </c>
      <c r="AC21" s="85">
        <f t="shared" si="7"/>
        <v>0</v>
      </c>
      <c r="AD21" s="85">
        <f t="shared" si="7"/>
        <v>0</v>
      </c>
      <c r="AE21" s="85">
        <f aca="true" t="shared" si="8" ref="AE21:AW21">AE22+AE23+AE24</f>
        <v>0</v>
      </c>
      <c r="AF21" s="85">
        <f t="shared" si="8"/>
        <v>0</v>
      </c>
      <c r="AG21" s="85">
        <f t="shared" si="8"/>
        <v>0</v>
      </c>
      <c r="AH21" s="85">
        <f t="shared" si="8"/>
        <v>0</v>
      </c>
      <c r="AI21" s="85">
        <f t="shared" si="8"/>
        <v>0</v>
      </c>
      <c r="AJ21" s="85">
        <f t="shared" si="8"/>
        <v>0</v>
      </c>
      <c r="AK21" s="85">
        <f t="shared" si="8"/>
        <v>0</v>
      </c>
      <c r="AL21" s="85">
        <f t="shared" si="8"/>
        <v>0</v>
      </c>
      <c r="AM21" s="85">
        <f t="shared" si="8"/>
        <v>0</v>
      </c>
      <c r="AN21" s="85">
        <f t="shared" si="8"/>
        <v>0</v>
      </c>
      <c r="AO21" s="85">
        <f t="shared" si="8"/>
        <v>0</v>
      </c>
      <c r="AP21" s="85">
        <f t="shared" si="8"/>
        <v>0</v>
      </c>
      <c r="AQ21" s="85">
        <f t="shared" si="8"/>
        <v>0</v>
      </c>
      <c r="AR21" s="85">
        <f t="shared" si="8"/>
        <v>0</v>
      </c>
      <c r="AS21" s="85">
        <f t="shared" si="8"/>
        <v>0</v>
      </c>
      <c r="AT21" s="85">
        <f t="shared" si="8"/>
        <v>0</v>
      </c>
      <c r="AU21" s="85">
        <f t="shared" si="8"/>
        <v>0</v>
      </c>
      <c r="AV21" s="85">
        <f t="shared" si="8"/>
        <v>0</v>
      </c>
      <c r="AW21" s="85">
        <f t="shared" si="8"/>
        <v>0</v>
      </c>
      <c r="AX21" s="210"/>
      <c r="AY21" s="85">
        <f>AY22+AY23+AY24</f>
        <v>44789</v>
      </c>
      <c r="AZ21" s="85">
        <f>AZ22+AZ23+AZ24</f>
        <v>44789</v>
      </c>
      <c r="BA21" s="84">
        <f t="shared" si="4"/>
        <v>0</v>
      </c>
    </row>
    <row r="22" spans="1:53" ht="47.25">
      <c r="A22" s="44" t="s">
        <v>381</v>
      </c>
      <c r="B22" s="45" t="s">
        <v>363</v>
      </c>
      <c r="C22" s="45" t="s">
        <v>380</v>
      </c>
      <c r="D22" s="45" t="s">
        <v>372</v>
      </c>
      <c r="E22" s="45" t="s">
        <v>382</v>
      </c>
      <c r="F22" s="84">
        <v>1281</v>
      </c>
      <c r="G22" s="84">
        <f>F22+H22</f>
        <v>1401</v>
      </c>
      <c r="H22" s="84">
        <f t="shared" si="0"/>
        <v>120</v>
      </c>
      <c r="I22" s="84"/>
      <c r="J22" s="84"/>
      <c r="K22" s="84"/>
      <c r="L22" s="84"/>
      <c r="M22" s="84">
        <v>120</v>
      </c>
      <c r="N22" s="84"/>
      <c r="O22" s="84"/>
      <c r="P22" s="241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142"/>
      <c r="AY22" s="84">
        <v>1181</v>
      </c>
      <c r="AZ22" s="84">
        <v>1181</v>
      </c>
      <c r="BA22" s="84">
        <f t="shared" si="4"/>
        <v>0</v>
      </c>
    </row>
    <row r="23" spans="1:53" ht="47.25">
      <c r="A23" s="44" t="s">
        <v>383</v>
      </c>
      <c r="B23" s="45" t="s">
        <v>363</v>
      </c>
      <c r="C23" s="45" t="s">
        <v>380</v>
      </c>
      <c r="D23" s="45" t="s">
        <v>372</v>
      </c>
      <c r="E23" s="45" t="s">
        <v>384</v>
      </c>
      <c r="F23" s="84">
        <v>11577</v>
      </c>
      <c r="G23" s="84">
        <f>F23+H23</f>
        <v>11257</v>
      </c>
      <c r="H23" s="84">
        <f t="shared" si="0"/>
        <v>-320</v>
      </c>
      <c r="I23" s="84"/>
      <c r="J23" s="84"/>
      <c r="K23" s="84"/>
      <c r="L23" s="84"/>
      <c r="M23" s="84">
        <v>-320</v>
      </c>
      <c r="N23" s="84"/>
      <c r="O23" s="84"/>
      <c r="P23" s="241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142"/>
      <c r="AY23" s="84">
        <v>17231</v>
      </c>
      <c r="AZ23" s="84">
        <v>17231</v>
      </c>
      <c r="BA23" s="84">
        <f t="shared" si="4"/>
        <v>0</v>
      </c>
    </row>
    <row r="24" spans="1:53" ht="15.75">
      <c r="A24" s="44" t="s">
        <v>377</v>
      </c>
      <c r="B24" s="45" t="s">
        <v>363</v>
      </c>
      <c r="C24" s="45" t="s">
        <v>380</v>
      </c>
      <c r="D24" s="45" t="s">
        <v>372</v>
      </c>
      <c r="E24" s="45" t="s">
        <v>378</v>
      </c>
      <c r="F24" s="84">
        <v>31931</v>
      </c>
      <c r="G24" s="84">
        <f>F24+H24</f>
        <v>32131</v>
      </c>
      <c r="H24" s="84">
        <f t="shared" si="0"/>
        <v>200</v>
      </c>
      <c r="I24" s="84"/>
      <c r="J24" s="84"/>
      <c r="K24" s="84"/>
      <c r="L24" s="84"/>
      <c r="M24" s="84">
        <v>200</v>
      </c>
      <c r="N24" s="84"/>
      <c r="O24" s="84"/>
      <c r="P24" s="241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142"/>
      <c r="AY24" s="84">
        <v>26377</v>
      </c>
      <c r="AZ24" s="84">
        <v>26377</v>
      </c>
      <c r="BA24" s="84">
        <f t="shared" si="4"/>
        <v>0</v>
      </c>
    </row>
    <row r="25" spans="1:53" s="43" customFormat="1" ht="78.75">
      <c r="A25" s="46" t="s">
        <v>385</v>
      </c>
      <c r="B25" s="42" t="s">
        <v>363</v>
      </c>
      <c r="C25" s="42" t="s">
        <v>386</v>
      </c>
      <c r="D25" s="42" t="s">
        <v>387</v>
      </c>
      <c r="E25" s="42" t="s">
        <v>371</v>
      </c>
      <c r="F25" s="85">
        <f>F26</f>
        <v>238583.6</v>
      </c>
      <c r="G25" s="85">
        <f>G26</f>
        <v>238883.6</v>
      </c>
      <c r="H25" s="84">
        <f t="shared" si="0"/>
        <v>300</v>
      </c>
      <c r="I25" s="85">
        <f aca="true" t="shared" si="9" ref="I25:AZ25">I26</f>
        <v>0</v>
      </c>
      <c r="J25" s="85">
        <f t="shared" si="9"/>
        <v>0</v>
      </c>
      <c r="K25" s="85">
        <f t="shared" si="9"/>
        <v>0</v>
      </c>
      <c r="L25" s="85">
        <f t="shared" si="9"/>
        <v>0</v>
      </c>
      <c r="M25" s="85">
        <f t="shared" si="9"/>
        <v>-284</v>
      </c>
      <c r="N25" s="245">
        <f t="shared" si="9"/>
        <v>0</v>
      </c>
      <c r="O25" s="85">
        <f t="shared" si="9"/>
        <v>0</v>
      </c>
      <c r="P25" s="85">
        <f t="shared" si="9"/>
        <v>0</v>
      </c>
      <c r="Q25" s="85">
        <f t="shared" si="9"/>
        <v>0</v>
      </c>
      <c r="R25" s="85">
        <f t="shared" si="9"/>
        <v>584</v>
      </c>
      <c r="S25" s="85">
        <f t="shared" si="9"/>
        <v>0</v>
      </c>
      <c r="T25" s="85">
        <f t="shared" si="9"/>
        <v>0</v>
      </c>
      <c r="U25" s="85">
        <f t="shared" si="9"/>
        <v>0</v>
      </c>
      <c r="V25" s="85">
        <f t="shared" si="9"/>
        <v>0</v>
      </c>
      <c r="W25" s="85">
        <f t="shared" si="9"/>
        <v>0</v>
      </c>
      <c r="X25" s="85">
        <f t="shared" si="9"/>
        <v>0</v>
      </c>
      <c r="Y25" s="85">
        <f t="shared" si="9"/>
        <v>0</v>
      </c>
      <c r="Z25" s="85">
        <f t="shared" si="9"/>
        <v>0</v>
      </c>
      <c r="AA25" s="85">
        <f t="shared" si="9"/>
        <v>0</v>
      </c>
      <c r="AB25" s="85">
        <f t="shared" si="9"/>
        <v>0</v>
      </c>
      <c r="AC25" s="85">
        <f t="shared" si="9"/>
        <v>0</v>
      </c>
      <c r="AD25" s="85">
        <f t="shared" si="9"/>
        <v>0</v>
      </c>
      <c r="AE25" s="85">
        <f t="shared" si="9"/>
        <v>0</v>
      </c>
      <c r="AF25" s="85">
        <f t="shared" si="9"/>
        <v>0</v>
      </c>
      <c r="AG25" s="85">
        <f t="shared" si="9"/>
        <v>0</v>
      </c>
      <c r="AH25" s="85">
        <f t="shared" si="9"/>
        <v>0</v>
      </c>
      <c r="AI25" s="85">
        <f t="shared" si="9"/>
        <v>0</v>
      </c>
      <c r="AJ25" s="85">
        <f t="shared" si="9"/>
        <v>0</v>
      </c>
      <c r="AK25" s="85">
        <f t="shared" si="9"/>
        <v>0</v>
      </c>
      <c r="AL25" s="85">
        <f t="shared" si="9"/>
        <v>0</v>
      </c>
      <c r="AM25" s="85">
        <f t="shared" si="9"/>
        <v>0</v>
      </c>
      <c r="AN25" s="85">
        <f t="shared" si="9"/>
        <v>0</v>
      </c>
      <c r="AO25" s="85">
        <f t="shared" si="9"/>
        <v>0</v>
      </c>
      <c r="AP25" s="85">
        <f t="shared" si="9"/>
        <v>0</v>
      </c>
      <c r="AQ25" s="85">
        <f t="shared" si="9"/>
        <v>0</v>
      </c>
      <c r="AR25" s="85">
        <f t="shared" si="9"/>
        <v>0</v>
      </c>
      <c r="AS25" s="85">
        <f t="shared" si="9"/>
        <v>0</v>
      </c>
      <c r="AT25" s="85">
        <f t="shared" si="9"/>
        <v>0</v>
      </c>
      <c r="AU25" s="85">
        <f t="shared" si="9"/>
        <v>0</v>
      </c>
      <c r="AV25" s="85">
        <f t="shared" si="9"/>
        <v>0</v>
      </c>
      <c r="AW25" s="85">
        <f t="shared" si="9"/>
        <v>0</v>
      </c>
      <c r="AX25" s="210"/>
      <c r="AY25" s="85">
        <f t="shared" si="9"/>
        <v>244487.6</v>
      </c>
      <c r="AZ25" s="85">
        <f t="shared" si="9"/>
        <v>244223.6</v>
      </c>
      <c r="BA25" s="84">
        <f t="shared" si="4"/>
        <v>-264</v>
      </c>
    </row>
    <row r="26" spans="1:53" ht="15.75">
      <c r="A26" s="44" t="s">
        <v>377</v>
      </c>
      <c r="B26" s="45" t="s">
        <v>363</v>
      </c>
      <c r="C26" s="45" t="s">
        <v>386</v>
      </c>
      <c r="D26" s="45" t="s">
        <v>372</v>
      </c>
      <c r="E26" s="45" t="s">
        <v>378</v>
      </c>
      <c r="F26" s="84">
        <v>238583.6</v>
      </c>
      <c r="G26" s="84">
        <f>F26+H26</f>
        <v>238883.6</v>
      </c>
      <c r="H26" s="84">
        <f t="shared" si="0"/>
        <v>300</v>
      </c>
      <c r="I26" s="84"/>
      <c r="J26" s="84"/>
      <c r="K26" s="84"/>
      <c r="L26" s="84"/>
      <c r="M26" s="84">
        <v>-284</v>
      </c>
      <c r="N26" s="241"/>
      <c r="O26" s="84"/>
      <c r="P26" s="84"/>
      <c r="Q26" s="84"/>
      <c r="R26" s="84">
        <v>584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142"/>
      <c r="AY26" s="84">
        <v>244487.6</v>
      </c>
      <c r="AZ26" s="84">
        <v>244223.6</v>
      </c>
      <c r="BA26" s="84">
        <f t="shared" si="4"/>
        <v>-264</v>
      </c>
    </row>
    <row r="27" spans="1:53" s="43" customFormat="1" ht="31.5">
      <c r="A27" s="46" t="s">
        <v>191</v>
      </c>
      <c r="B27" s="42" t="s">
        <v>363</v>
      </c>
      <c r="C27" s="42" t="s">
        <v>388</v>
      </c>
      <c r="D27" s="42" t="s">
        <v>389</v>
      </c>
      <c r="E27" s="42" t="s">
        <v>371</v>
      </c>
      <c r="F27" s="85">
        <f>F28+F31</f>
        <v>9843</v>
      </c>
      <c r="G27" s="85">
        <f>G28+G31</f>
        <v>9843</v>
      </c>
      <c r="H27" s="241">
        <f t="shared" si="0"/>
        <v>0</v>
      </c>
      <c r="I27" s="85">
        <f>I28+I31</f>
        <v>0</v>
      </c>
      <c r="J27" s="85">
        <f aca="true" t="shared" si="10" ref="J27:AD27">J28+J31</f>
        <v>0</v>
      </c>
      <c r="K27" s="85">
        <f t="shared" si="10"/>
        <v>0</v>
      </c>
      <c r="L27" s="85">
        <f t="shared" si="10"/>
        <v>0</v>
      </c>
      <c r="M27" s="85">
        <f t="shared" si="10"/>
        <v>0</v>
      </c>
      <c r="N27" s="85">
        <f t="shared" si="10"/>
        <v>0</v>
      </c>
      <c r="O27" s="85">
        <f t="shared" si="10"/>
        <v>0</v>
      </c>
      <c r="P27" s="85">
        <f>P28+P31</f>
        <v>0</v>
      </c>
      <c r="Q27" s="85">
        <f t="shared" si="10"/>
        <v>0</v>
      </c>
      <c r="R27" s="85">
        <f t="shared" si="10"/>
        <v>0</v>
      </c>
      <c r="S27" s="248">
        <f t="shared" si="10"/>
        <v>0</v>
      </c>
      <c r="T27" s="85">
        <f t="shared" si="10"/>
        <v>0</v>
      </c>
      <c r="U27" s="85">
        <f t="shared" si="10"/>
        <v>0</v>
      </c>
      <c r="V27" s="85">
        <f t="shared" si="10"/>
        <v>0</v>
      </c>
      <c r="W27" s="85">
        <f t="shared" si="10"/>
        <v>0</v>
      </c>
      <c r="X27" s="85">
        <f t="shared" si="10"/>
        <v>0</v>
      </c>
      <c r="Y27" s="85">
        <f t="shared" si="10"/>
        <v>0</v>
      </c>
      <c r="Z27" s="85">
        <f t="shared" si="10"/>
        <v>0</v>
      </c>
      <c r="AA27" s="85">
        <f t="shared" si="10"/>
        <v>0</v>
      </c>
      <c r="AB27" s="85">
        <f t="shared" si="10"/>
        <v>0</v>
      </c>
      <c r="AC27" s="85">
        <f t="shared" si="10"/>
        <v>0</v>
      </c>
      <c r="AD27" s="85">
        <f t="shared" si="10"/>
        <v>0</v>
      </c>
      <c r="AE27" s="85">
        <f aca="true" t="shared" si="11" ref="AE27:AW27">AE28+AE31</f>
        <v>0</v>
      </c>
      <c r="AF27" s="85">
        <f t="shared" si="11"/>
        <v>0</v>
      </c>
      <c r="AG27" s="85">
        <f t="shared" si="11"/>
        <v>0</v>
      </c>
      <c r="AH27" s="85">
        <f t="shared" si="11"/>
        <v>0</v>
      </c>
      <c r="AI27" s="85">
        <f t="shared" si="11"/>
        <v>0</v>
      </c>
      <c r="AJ27" s="85">
        <f t="shared" si="11"/>
        <v>0</v>
      </c>
      <c r="AK27" s="85">
        <f t="shared" si="11"/>
        <v>0</v>
      </c>
      <c r="AL27" s="85">
        <f t="shared" si="11"/>
        <v>0</v>
      </c>
      <c r="AM27" s="85">
        <f t="shared" si="11"/>
        <v>0</v>
      </c>
      <c r="AN27" s="85">
        <f t="shared" si="11"/>
        <v>0</v>
      </c>
      <c r="AO27" s="85">
        <f t="shared" si="11"/>
        <v>0</v>
      </c>
      <c r="AP27" s="85">
        <f t="shared" si="11"/>
        <v>0</v>
      </c>
      <c r="AQ27" s="85">
        <f t="shared" si="11"/>
        <v>0</v>
      </c>
      <c r="AR27" s="85">
        <f t="shared" si="11"/>
        <v>0</v>
      </c>
      <c r="AS27" s="85">
        <f t="shared" si="11"/>
        <v>0</v>
      </c>
      <c r="AT27" s="85">
        <f t="shared" si="11"/>
        <v>0</v>
      </c>
      <c r="AU27" s="85">
        <f t="shared" si="11"/>
        <v>0</v>
      </c>
      <c r="AV27" s="85">
        <f t="shared" si="11"/>
        <v>0</v>
      </c>
      <c r="AW27" s="85">
        <f t="shared" si="11"/>
        <v>0</v>
      </c>
      <c r="AX27" s="210"/>
      <c r="AY27" s="85">
        <f>AY28+AY31</f>
        <v>8097</v>
      </c>
      <c r="AZ27" s="85">
        <f>AZ28+AZ31</f>
        <v>8097</v>
      </c>
      <c r="BA27" s="84">
        <f t="shared" si="4"/>
        <v>0</v>
      </c>
    </row>
    <row r="28" spans="1:53" ht="31.5">
      <c r="A28" s="44" t="s">
        <v>201</v>
      </c>
      <c r="B28" s="45" t="s">
        <v>363</v>
      </c>
      <c r="C28" s="45" t="s">
        <v>388</v>
      </c>
      <c r="D28" s="45" t="s">
        <v>372</v>
      </c>
      <c r="E28" s="45" t="s">
        <v>366</v>
      </c>
      <c r="F28" s="84">
        <f>F30+F29</f>
        <v>3194</v>
      </c>
      <c r="G28" s="84">
        <f>G30+G29</f>
        <v>3194</v>
      </c>
      <c r="H28" s="84">
        <f t="shared" si="0"/>
        <v>0</v>
      </c>
      <c r="I28" s="84">
        <f>I30+I29</f>
        <v>0</v>
      </c>
      <c r="J28" s="84">
        <f aca="true" t="shared" si="12" ref="J28:AD28">J30+J29</f>
        <v>0</v>
      </c>
      <c r="K28" s="84">
        <f t="shared" si="12"/>
        <v>0</v>
      </c>
      <c r="L28" s="84">
        <f t="shared" si="12"/>
        <v>0</v>
      </c>
      <c r="M28" s="84">
        <f t="shared" si="12"/>
        <v>0</v>
      </c>
      <c r="N28" s="84">
        <f t="shared" si="12"/>
        <v>0</v>
      </c>
      <c r="O28" s="84">
        <f t="shared" si="12"/>
        <v>0</v>
      </c>
      <c r="P28" s="84">
        <f>P30+P29</f>
        <v>0</v>
      </c>
      <c r="Q28" s="84">
        <f t="shared" si="12"/>
        <v>0</v>
      </c>
      <c r="R28" s="84">
        <f t="shared" si="12"/>
        <v>0</v>
      </c>
      <c r="S28" s="84">
        <f t="shared" si="12"/>
        <v>0</v>
      </c>
      <c r="T28" s="84">
        <f t="shared" si="12"/>
        <v>0</v>
      </c>
      <c r="U28" s="84">
        <f t="shared" si="12"/>
        <v>0</v>
      </c>
      <c r="V28" s="84">
        <f t="shared" si="12"/>
        <v>0</v>
      </c>
      <c r="W28" s="84">
        <f t="shared" si="12"/>
        <v>0</v>
      </c>
      <c r="X28" s="84">
        <f t="shared" si="12"/>
        <v>0</v>
      </c>
      <c r="Y28" s="84">
        <f t="shared" si="12"/>
        <v>0</v>
      </c>
      <c r="Z28" s="84">
        <f t="shared" si="12"/>
        <v>0</v>
      </c>
      <c r="AA28" s="84">
        <f t="shared" si="12"/>
        <v>0</v>
      </c>
      <c r="AB28" s="84">
        <f t="shared" si="12"/>
        <v>0</v>
      </c>
      <c r="AC28" s="84">
        <f t="shared" si="12"/>
        <v>0</v>
      </c>
      <c r="AD28" s="84">
        <f t="shared" si="12"/>
        <v>0</v>
      </c>
      <c r="AE28" s="84">
        <f aca="true" t="shared" si="13" ref="AE28:AW28">AE30+AE29</f>
        <v>0</v>
      </c>
      <c r="AF28" s="84">
        <f t="shared" si="13"/>
        <v>0</v>
      </c>
      <c r="AG28" s="84">
        <f t="shared" si="13"/>
        <v>0</v>
      </c>
      <c r="AH28" s="84">
        <f t="shared" si="13"/>
        <v>0</v>
      </c>
      <c r="AI28" s="84">
        <f t="shared" si="13"/>
        <v>0</v>
      </c>
      <c r="AJ28" s="84">
        <f t="shared" si="13"/>
        <v>0</v>
      </c>
      <c r="AK28" s="84">
        <f t="shared" si="13"/>
        <v>0</v>
      </c>
      <c r="AL28" s="84">
        <f t="shared" si="13"/>
        <v>0</v>
      </c>
      <c r="AM28" s="84">
        <f t="shared" si="13"/>
        <v>0</v>
      </c>
      <c r="AN28" s="84">
        <f t="shared" si="13"/>
        <v>0</v>
      </c>
      <c r="AO28" s="84">
        <f t="shared" si="13"/>
        <v>0</v>
      </c>
      <c r="AP28" s="84">
        <f t="shared" si="13"/>
        <v>0</v>
      </c>
      <c r="AQ28" s="84">
        <f t="shared" si="13"/>
        <v>0</v>
      </c>
      <c r="AR28" s="84">
        <f t="shared" si="13"/>
        <v>0</v>
      </c>
      <c r="AS28" s="84">
        <f t="shared" si="13"/>
        <v>0</v>
      </c>
      <c r="AT28" s="84">
        <f t="shared" si="13"/>
        <v>0</v>
      </c>
      <c r="AU28" s="84">
        <f t="shared" si="13"/>
        <v>0</v>
      </c>
      <c r="AV28" s="84">
        <f t="shared" si="13"/>
        <v>0</v>
      </c>
      <c r="AW28" s="84">
        <f t="shared" si="13"/>
        <v>0</v>
      </c>
      <c r="AX28" s="142"/>
      <c r="AY28" s="84">
        <f>AY30+AY29</f>
        <v>3194</v>
      </c>
      <c r="AZ28" s="84">
        <f>AZ30+AZ29</f>
        <v>3194</v>
      </c>
      <c r="BA28" s="84">
        <f t="shared" si="4"/>
        <v>0</v>
      </c>
    </row>
    <row r="29" spans="1:53" ht="15.75">
      <c r="A29" s="44" t="s">
        <v>377</v>
      </c>
      <c r="B29" s="45" t="s">
        <v>363</v>
      </c>
      <c r="C29" s="45" t="s">
        <v>388</v>
      </c>
      <c r="D29" s="45" t="s">
        <v>372</v>
      </c>
      <c r="E29" s="45" t="s">
        <v>378</v>
      </c>
      <c r="F29" s="84">
        <v>1059</v>
      </c>
      <c r="G29" s="84">
        <f>F29+H29</f>
        <v>1059</v>
      </c>
      <c r="H29" s="84">
        <f t="shared" si="0"/>
        <v>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42"/>
      <c r="AY29" s="84">
        <v>1059</v>
      </c>
      <c r="AZ29" s="84">
        <v>1059</v>
      </c>
      <c r="BA29" s="84">
        <f t="shared" si="4"/>
        <v>0</v>
      </c>
    </row>
    <row r="30" spans="1:53" ht="47.25">
      <c r="A30" s="44" t="s">
        <v>390</v>
      </c>
      <c r="B30" s="45" t="s">
        <v>363</v>
      </c>
      <c r="C30" s="45" t="s">
        <v>388</v>
      </c>
      <c r="D30" s="45" t="s">
        <v>372</v>
      </c>
      <c r="E30" s="45" t="s">
        <v>391</v>
      </c>
      <c r="F30" s="84">
        <v>2135</v>
      </c>
      <c r="G30" s="84">
        <f>F30+H30</f>
        <v>2135</v>
      </c>
      <c r="H30" s="84">
        <f t="shared" si="0"/>
        <v>0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42"/>
      <c r="AY30" s="84">
        <v>2135</v>
      </c>
      <c r="AZ30" s="84">
        <v>2135</v>
      </c>
      <c r="BA30" s="84">
        <f t="shared" si="4"/>
        <v>0</v>
      </c>
    </row>
    <row r="31" spans="1:53" ht="78.75">
      <c r="A31" s="44" t="s">
        <v>486</v>
      </c>
      <c r="B31" s="45" t="s">
        <v>363</v>
      </c>
      <c r="C31" s="45" t="s">
        <v>388</v>
      </c>
      <c r="D31" s="45" t="s">
        <v>531</v>
      </c>
      <c r="E31" s="45" t="s">
        <v>485</v>
      </c>
      <c r="F31" s="84">
        <v>6649</v>
      </c>
      <c r="G31" s="84">
        <f>F31+H31</f>
        <v>6649</v>
      </c>
      <c r="H31" s="84">
        <f t="shared" si="0"/>
        <v>0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247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142"/>
      <c r="AY31" s="84">
        <v>4903</v>
      </c>
      <c r="AZ31" s="84">
        <v>4903</v>
      </c>
      <c r="BA31" s="84">
        <f t="shared" si="4"/>
        <v>0</v>
      </c>
    </row>
    <row r="32" spans="1:53" s="43" customFormat="1" ht="47.25">
      <c r="A32" s="41" t="s">
        <v>194</v>
      </c>
      <c r="B32" s="42" t="s">
        <v>363</v>
      </c>
      <c r="C32" s="42">
        <v>12</v>
      </c>
      <c r="D32" s="42" t="s">
        <v>365</v>
      </c>
      <c r="E32" s="42" t="s">
        <v>366</v>
      </c>
      <c r="F32" s="85">
        <f>F33</f>
        <v>45420</v>
      </c>
      <c r="G32" s="85">
        <f>G33</f>
        <v>44530</v>
      </c>
      <c r="H32" s="84">
        <f t="shared" si="0"/>
        <v>-890</v>
      </c>
      <c r="I32" s="85">
        <f aca="true" t="shared" si="14" ref="I32:AY33">I33</f>
        <v>0</v>
      </c>
      <c r="J32" s="85">
        <f t="shared" si="14"/>
        <v>0</v>
      </c>
      <c r="K32" s="85">
        <f t="shared" si="14"/>
        <v>0</v>
      </c>
      <c r="L32" s="85">
        <f t="shared" si="14"/>
        <v>0</v>
      </c>
      <c r="M32" s="85">
        <f t="shared" si="14"/>
        <v>-890</v>
      </c>
      <c r="N32" s="85">
        <f t="shared" si="14"/>
        <v>0</v>
      </c>
      <c r="O32" s="85">
        <f t="shared" si="14"/>
        <v>0</v>
      </c>
      <c r="P32" s="85">
        <f t="shared" si="14"/>
        <v>0</v>
      </c>
      <c r="Q32" s="85">
        <f t="shared" si="14"/>
        <v>0</v>
      </c>
      <c r="R32" s="85">
        <f t="shared" si="14"/>
        <v>0</v>
      </c>
      <c r="S32" s="85">
        <f t="shared" si="14"/>
        <v>0</v>
      </c>
      <c r="T32" s="85">
        <f t="shared" si="14"/>
        <v>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 t="shared" si="14"/>
        <v>0</v>
      </c>
      <c r="AB32" s="85">
        <f t="shared" si="14"/>
        <v>0</v>
      </c>
      <c r="AC32" s="85">
        <f t="shared" si="14"/>
        <v>0</v>
      </c>
      <c r="AD32" s="85">
        <f t="shared" si="14"/>
        <v>0</v>
      </c>
      <c r="AE32" s="85">
        <f t="shared" si="14"/>
        <v>0</v>
      </c>
      <c r="AF32" s="85">
        <f t="shared" si="14"/>
        <v>0</v>
      </c>
      <c r="AG32" s="85">
        <f t="shared" si="14"/>
        <v>0</v>
      </c>
      <c r="AH32" s="85">
        <f t="shared" si="14"/>
        <v>0</v>
      </c>
      <c r="AI32" s="85">
        <f t="shared" si="14"/>
        <v>0</v>
      </c>
      <c r="AJ32" s="85">
        <f t="shared" si="14"/>
        <v>0</v>
      </c>
      <c r="AK32" s="85">
        <f t="shared" si="14"/>
        <v>0</v>
      </c>
      <c r="AL32" s="85">
        <f t="shared" si="14"/>
        <v>0</v>
      </c>
      <c r="AM32" s="85">
        <f t="shared" si="14"/>
        <v>0</v>
      </c>
      <c r="AN32" s="85">
        <f t="shared" si="14"/>
        <v>0</v>
      </c>
      <c r="AO32" s="85">
        <f t="shared" si="14"/>
        <v>0</v>
      </c>
      <c r="AP32" s="85">
        <f t="shared" si="14"/>
        <v>0</v>
      </c>
      <c r="AQ32" s="85">
        <f t="shared" si="14"/>
        <v>0</v>
      </c>
      <c r="AR32" s="85">
        <f t="shared" si="14"/>
        <v>0</v>
      </c>
      <c r="AS32" s="85">
        <f t="shared" si="14"/>
        <v>0</v>
      </c>
      <c r="AT32" s="85">
        <f t="shared" si="14"/>
        <v>0</v>
      </c>
      <c r="AU32" s="85">
        <f t="shared" si="14"/>
        <v>0</v>
      </c>
      <c r="AV32" s="85">
        <f t="shared" si="14"/>
        <v>0</v>
      </c>
      <c r="AW32" s="85">
        <f t="shared" si="14"/>
        <v>0</v>
      </c>
      <c r="AX32" s="210"/>
      <c r="AY32" s="85">
        <f t="shared" si="14"/>
        <v>45420</v>
      </c>
      <c r="AZ32" s="85">
        <f>AZ33</f>
        <v>45420</v>
      </c>
      <c r="BA32" s="84">
        <f t="shared" si="4"/>
        <v>0</v>
      </c>
    </row>
    <row r="33" spans="1:53" ht="31.5">
      <c r="A33" s="44" t="s">
        <v>392</v>
      </c>
      <c r="B33" s="45" t="s">
        <v>363</v>
      </c>
      <c r="C33" s="45">
        <v>12</v>
      </c>
      <c r="D33" s="45" t="s">
        <v>393</v>
      </c>
      <c r="E33" s="45" t="s">
        <v>366</v>
      </c>
      <c r="F33" s="84">
        <f>F34</f>
        <v>45420</v>
      </c>
      <c r="G33" s="84">
        <f>G34</f>
        <v>44530</v>
      </c>
      <c r="H33" s="84">
        <f t="shared" si="0"/>
        <v>-890</v>
      </c>
      <c r="I33" s="84">
        <f t="shared" si="14"/>
        <v>0</v>
      </c>
      <c r="J33" s="84">
        <f t="shared" si="14"/>
        <v>0</v>
      </c>
      <c r="K33" s="84">
        <f t="shared" si="14"/>
        <v>0</v>
      </c>
      <c r="L33" s="84">
        <f t="shared" si="14"/>
        <v>0</v>
      </c>
      <c r="M33" s="84">
        <f t="shared" si="14"/>
        <v>-890</v>
      </c>
      <c r="N33" s="84">
        <f t="shared" si="14"/>
        <v>0</v>
      </c>
      <c r="O33" s="84">
        <f t="shared" si="14"/>
        <v>0</v>
      </c>
      <c r="P33" s="84">
        <f t="shared" si="14"/>
        <v>0</v>
      </c>
      <c r="Q33" s="84">
        <f t="shared" si="14"/>
        <v>0</v>
      </c>
      <c r="R33" s="84">
        <f t="shared" si="14"/>
        <v>0</v>
      </c>
      <c r="S33" s="84">
        <f t="shared" si="14"/>
        <v>0</v>
      </c>
      <c r="T33" s="84">
        <f t="shared" si="14"/>
        <v>0</v>
      </c>
      <c r="U33" s="84">
        <f t="shared" si="14"/>
        <v>0</v>
      </c>
      <c r="V33" s="84">
        <f t="shared" si="14"/>
        <v>0</v>
      </c>
      <c r="W33" s="84">
        <f t="shared" si="14"/>
        <v>0</v>
      </c>
      <c r="X33" s="84">
        <f t="shared" si="14"/>
        <v>0</v>
      </c>
      <c r="Y33" s="84">
        <f t="shared" si="14"/>
        <v>0</v>
      </c>
      <c r="Z33" s="84">
        <f t="shared" si="14"/>
        <v>0</v>
      </c>
      <c r="AA33" s="84">
        <f t="shared" si="14"/>
        <v>0</v>
      </c>
      <c r="AB33" s="84">
        <f t="shared" si="14"/>
        <v>0</v>
      </c>
      <c r="AC33" s="84">
        <f t="shared" si="14"/>
        <v>0</v>
      </c>
      <c r="AD33" s="84">
        <f t="shared" si="14"/>
        <v>0</v>
      </c>
      <c r="AE33" s="84">
        <f t="shared" si="14"/>
        <v>0</v>
      </c>
      <c r="AF33" s="84">
        <f t="shared" si="14"/>
        <v>0</v>
      </c>
      <c r="AG33" s="84">
        <f t="shared" si="14"/>
        <v>0</v>
      </c>
      <c r="AH33" s="84">
        <f t="shared" si="14"/>
        <v>0</v>
      </c>
      <c r="AI33" s="84">
        <f t="shared" si="14"/>
        <v>0</v>
      </c>
      <c r="AJ33" s="84">
        <f t="shared" si="14"/>
        <v>0</v>
      </c>
      <c r="AK33" s="84">
        <f t="shared" si="14"/>
        <v>0</v>
      </c>
      <c r="AL33" s="84">
        <f t="shared" si="14"/>
        <v>0</v>
      </c>
      <c r="AM33" s="84">
        <f t="shared" si="14"/>
        <v>0</v>
      </c>
      <c r="AN33" s="84">
        <f t="shared" si="14"/>
        <v>0</v>
      </c>
      <c r="AO33" s="84">
        <f t="shared" si="14"/>
        <v>0</v>
      </c>
      <c r="AP33" s="84">
        <f t="shared" si="14"/>
        <v>0</v>
      </c>
      <c r="AQ33" s="84">
        <f t="shared" si="14"/>
        <v>0</v>
      </c>
      <c r="AR33" s="84">
        <f t="shared" si="14"/>
        <v>0</v>
      </c>
      <c r="AS33" s="84">
        <f t="shared" si="14"/>
        <v>0</v>
      </c>
      <c r="AT33" s="84">
        <f t="shared" si="14"/>
        <v>0</v>
      </c>
      <c r="AU33" s="84">
        <f t="shared" si="14"/>
        <v>0</v>
      </c>
      <c r="AV33" s="84">
        <f t="shared" si="14"/>
        <v>0</v>
      </c>
      <c r="AW33" s="84">
        <f t="shared" si="14"/>
        <v>0</v>
      </c>
      <c r="AX33" s="142"/>
      <c r="AY33" s="84">
        <f>AY34</f>
        <v>45420</v>
      </c>
      <c r="AZ33" s="84">
        <f>AZ34</f>
        <v>45420</v>
      </c>
      <c r="BA33" s="84">
        <f t="shared" si="4"/>
        <v>0</v>
      </c>
    </row>
    <row r="34" spans="1:53" ht="31.5">
      <c r="A34" s="44" t="s">
        <v>394</v>
      </c>
      <c r="B34" s="45" t="s">
        <v>363</v>
      </c>
      <c r="C34" s="45">
        <v>12</v>
      </c>
      <c r="D34" s="45" t="s">
        <v>393</v>
      </c>
      <c r="E34" s="45">
        <v>152</v>
      </c>
      <c r="F34" s="84">
        <v>45420</v>
      </c>
      <c r="G34" s="84">
        <f>F34+H34</f>
        <v>44530</v>
      </c>
      <c r="H34" s="84">
        <f t="shared" si="0"/>
        <v>-890</v>
      </c>
      <c r="I34" s="84"/>
      <c r="J34" s="84"/>
      <c r="K34" s="84"/>
      <c r="L34" s="84"/>
      <c r="M34" s="84">
        <v>-890</v>
      </c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42"/>
      <c r="AY34" s="84">
        <v>45420</v>
      </c>
      <c r="AZ34" s="84">
        <v>45420</v>
      </c>
      <c r="BA34" s="84">
        <f t="shared" si="4"/>
        <v>0</v>
      </c>
    </row>
    <row r="35" spans="1:53" s="43" customFormat="1" ht="15.75">
      <c r="A35" s="41" t="s">
        <v>395</v>
      </c>
      <c r="B35" s="42" t="s">
        <v>363</v>
      </c>
      <c r="C35" s="42">
        <v>13</v>
      </c>
      <c r="D35" s="42" t="s">
        <v>365</v>
      </c>
      <c r="E35" s="42" t="s">
        <v>366</v>
      </c>
      <c r="F35" s="85">
        <f>F36</f>
        <v>61763</v>
      </c>
      <c r="G35" s="85">
        <f>G36</f>
        <v>61763</v>
      </c>
      <c r="H35" s="84">
        <f t="shared" si="0"/>
        <v>0</v>
      </c>
      <c r="I35" s="85">
        <f aca="true" t="shared" si="15" ref="I35:AZ35">I36</f>
        <v>0</v>
      </c>
      <c r="J35" s="85">
        <f t="shared" si="15"/>
        <v>0</v>
      </c>
      <c r="K35" s="85">
        <f t="shared" si="15"/>
        <v>0</v>
      </c>
      <c r="L35" s="85">
        <f t="shared" si="15"/>
        <v>0</v>
      </c>
      <c r="M35" s="85">
        <f t="shared" si="15"/>
        <v>0</v>
      </c>
      <c r="N35" s="85">
        <f t="shared" si="15"/>
        <v>0</v>
      </c>
      <c r="O35" s="85">
        <f t="shared" si="15"/>
        <v>0</v>
      </c>
      <c r="P35" s="85">
        <f t="shared" si="15"/>
        <v>0</v>
      </c>
      <c r="Q35" s="85">
        <f t="shared" si="15"/>
        <v>0</v>
      </c>
      <c r="R35" s="85">
        <f t="shared" si="15"/>
        <v>0</v>
      </c>
      <c r="S35" s="85">
        <f t="shared" si="15"/>
        <v>0</v>
      </c>
      <c r="T35" s="85">
        <f t="shared" si="15"/>
        <v>0</v>
      </c>
      <c r="U35" s="85">
        <f t="shared" si="15"/>
        <v>0</v>
      </c>
      <c r="V35" s="85">
        <f t="shared" si="15"/>
        <v>0</v>
      </c>
      <c r="W35" s="85">
        <f t="shared" si="15"/>
        <v>0</v>
      </c>
      <c r="X35" s="85">
        <f t="shared" si="15"/>
        <v>0</v>
      </c>
      <c r="Y35" s="85">
        <f t="shared" si="15"/>
        <v>0</v>
      </c>
      <c r="Z35" s="85">
        <f t="shared" si="15"/>
        <v>0</v>
      </c>
      <c r="AA35" s="85">
        <f t="shared" si="15"/>
        <v>0</v>
      </c>
      <c r="AB35" s="85">
        <f t="shared" si="15"/>
        <v>0</v>
      </c>
      <c r="AC35" s="85">
        <f t="shared" si="15"/>
        <v>0</v>
      </c>
      <c r="AD35" s="85">
        <f t="shared" si="15"/>
        <v>0</v>
      </c>
      <c r="AE35" s="85">
        <f t="shared" si="15"/>
        <v>0</v>
      </c>
      <c r="AF35" s="85">
        <f t="shared" si="15"/>
        <v>0</v>
      </c>
      <c r="AG35" s="85">
        <f t="shared" si="15"/>
        <v>0</v>
      </c>
      <c r="AH35" s="85">
        <f t="shared" si="15"/>
        <v>0</v>
      </c>
      <c r="AI35" s="85">
        <f t="shared" si="15"/>
        <v>0</v>
      </c>
      <c r="AJ35" s="85">
        <f t="shared" si="15"/>
        <v>0</v>
      </c>
      <c r="AK35" s="85">
        <f t="shared" si="15"/>
        <v>0</v>
      </c>
      <c r="AL35" s="85">
        <f t="shared" si="15"/>
        <v>0</v>
      </c>
      <c r="AM35" s="85">
        <f t="shared" si="15"/>
        <v>0</v>
      </c>
      <c r="AN35" s="85">
        <f t="shared" si="15"/>
        <v>0</v>
      </c>
      <c r="AO35" s="85">
        <f t="shared" si="15"/>
        <v>0</v>
      </c>
      <c r="AP35" s="85">
        <f t="shared" si="15"/>
        <v>0</v>
      </c>
      <c r="AQ35" s="85">
        <f t="shared" si="15"/>
        <v>0</v>
      </c>
      <c r="AR35" s="85">
        <f t="shared" si="15"/>
        <v>0</v>
      </c>
      <c r="AS35" s="85">
        <f t="shared" si="15"/>
        <v>0</v>
      </c>
      <c r="AT35" s="85">
        <f t="shared" si="15"/>
        <v>0</v>
      </c>
      <c r="AU35" s="85">
        <f t="shared" si="15"/>
        <v>0</v>
      </c>
      <c r="AV35" s="85">
        <f t="shared" si="15"/>
        <v>0</v>
      </c>
      <c r="AW35" s="85">
        <f t="shared" si="15"/>
        <v>0</v>
      </c>
      <c r="AX35" s="210"/>
      <c r="AY35" s="85">
        <f t="shared" si="15"/>
        <v>40763</v>
      </c>
      <c r="AZ35" s="85">
        <f t="shared" si="15"/>
        <v>40763</v>
      </c>
      <c r="BA35" s="84">
        <f t="shared" si="4"/>
        <v>0</v>
      </c>
    </row>
    <row r="36" spans="1:53" ht="31.5">
      <c r="A36" s="44" t="s">
        <v>397</v>
      </c>
      <c r="B36" s="45" t="s">
        <v>363</v>
      </c>
      <c r="C36" s="45">
        <v>13</v>
      </c>
      <c r="D36" s="45" t="s">
        <v>396</v>
      </c>
      <c r="E36" s="45">
        <v>184</v>
      </c>
      <c r="F36" s="84">
        <v>61763</v>
      </c>
      <c r="G36" s="84">
        <f>F36+H36</f>
        <v>61763</v>
      </c>
      <c r="H36" s="84">
        <f t="shared" si="0"/>
        <v>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142"/>
      <c r="AY36" s="84">
        <v>40763</v>
      </c>
      <c r="AZ36" s="84">
        <v>40763</v>
      </c>
      <c r="BA36" s="84">
        <f t="shared" si="4"/>
        <v>0</v>
      </c>
    </row>
    <row r="37" spans="1:53" s="43" customFormat="1" ht="31.5">
      <c r="A37" s="41" t="s">
        <v>200</v>
      </c>
      <c r="B37" s="42" t="s">
        <v>363</v>
      </c>
      <c r="C37" s="42">
        <v>15</v>
      </c>
      <c r="D37" s="42" t="s">
        <v>365</v>
      </c>
      <c r="E37" s="42" t="s">
        <v>366</v>
      </c>
      <c r="F37" s="85">
        <f aca="true" t="shared" si="16" ref="F37:N37">F38+F43+F41+F47+F45</f>
        <v>99526</v>
      </c>
      <c r="G37" s="85">
        <f t="shared" si="16"/>
        <v>102241</v>
      </c>
      <c r="H37" s="85">
        <f t="shared" si="16"/>
        <v>2715</v>
      </c>
      <c r="I37" s="85">
        <f t="shared" si="16"/>
        <v>0</v>
      </c>
      <c r="J37" s="85">
        <f t="shared" si="16"/>
        <v>0</v>
      </c>
      <c r="K37" s="85">
        <f t="shared" si="16"/>
        <v>0</v>
      </c>
      <c r="L37" s="85">
        <f t="shared" si="16"/>
        <v>0</v>
      </c>
      <c r="M37" s="85">
        <f t="shared" si="16"/>
        <v>168</v>
      </c>
      <c r="N37" s="85">
        <f t="shared" si="16"/>
        <v>0</v>
      </c>
      <c r="O37" s="85">
        <f aca="true" t="shared" si="17" ref="O37:AW37">O38+O43+O41+O47+O45</f>
        <v>0</v>
      </c>
      <c r="P37" s="85">
        <f t="shared" si="17"/>
        <v>0</v>
      </c>
      <c r="Q37" s="85">
        <f t="shared" si="17"/>
        <v>0</v>
      </c>
      <c r="R37" s="85">
        <f t="shared" si="17"/>
        <v>2547</v>
      </c>
      <c r="S37" s="85">
        <f t="shared" si="17"/>
        <v>0</v>
      </c>
      <c r="T37" s="85">
        <f t="shared" si="17"/>
        <v>0</v>
      </c>
      <c r="U37" s="85">
        <f t="shared" si="17"/>
        <v>0</v>
      </c>
      <c r="V37" s="85">
        <f t="shared" si="17"/>
        <v>0</v>
      </c>
      <c r="W37" s="85">
        <f t="shared" si="17"/>
        <v>0</v>
      </c>
      <c r="X37" s="85">
        <f t="shared" si="17"/>
        <v>0</v>
      </c>
      <c r="Y37" s="85">
        <f t="shared" si="17"/>
        <v>0</v>
      </c>
      <c r="Z37" s="85">
        <f t="shared" si="17"/>
        <v>0</v>
      </c>
      <c r="AA37" s="85">
        <f t="shared" si="17"/>
        <v>0</v>
      </c>
      <c r="AB37" s="85">
        <f t="shared" si="17"/>
        <v>0</v>
      </c>
      <c r="AC37" s="85">
        <f t="shared" si="17"/>
        <v>0</v>
      </c>
      <c r="AD37" s="85">
        <f t="shared" si="17"/>
        <v>0</v>
      </c>
      <c r="AE37" s="85">
        <f t="shared" si="17"/>
        <v>0</v>
      </c>
      <c r="AF37" s="85">
        <f t="shared" si="17"/>
        <v>0</v>
      </c>
      <c r="AG37" s="85">
        <f t="shared" si="17"/>
        <v>0</v>
      </c>
      <c r="AH37" s="85">
        <f t="shared" si="17"/>
        <v>0</v>
      </c>
      <c r="AI37" s="85">
        <f t="shared" si="17"/>
        <v>0</v>
      </c>
      <c r="AJ37" s="85">
        <f t="shared" si="17"/>
        <v>0</v>
      </c>
      <c r="AK37" s="85">
        <f t="shared" si="17"/>
        <v>0</v>
      </c>
      <c r="AL37" s="85">
        <f t="shared" si="17"/>
        <v>0</v>
      </c>
      <c r="AM37" s="85">
        <f t="shared" si="17"/>
        <v>0</v>
      </c>
      <c r="AN37" s="85">
        <f t="shared" si="17"/>
        <v>0</v>
      </c>
      <c r="AO37" s="85">
        <f t="shared" si="17"/>
        <v>0</v>
      </c>
      <c r="AP37" s="85">
        <f t="shared" si="17"/>
        <v>0</v>
      </c>
      <c r="AQ37" s="85">
        <f t="shared" si="17"/>
        <v>0</v>
      </c>
      <c r="AR37" s="85">
        <f t="shared" si="17"/>
        <v>0</v>
      </c>
      <c r="AS37" s="85">
        <f t="shared" si="17"/>
        <v>0</v>
      </c>
      <c r="AT37" s="85">
        <f t="shared" si="17"/>
        <v>0</v>
      </c>
      <c r="AU37" s="85">
        <f t="shared" si="17"/>
        <v>0</v>
      </c>
      <c r="AV37" s="85">
        <f t="shared" si="17"/>
        <v>0</v>
      </c>
      <c r="AW37" s="85">
        <f t="shared" si="17"/>
        <v>0</v>
      </c>
      <c r="AX37" s="210"/>
      <c r="AY37" s="85">
        <f>AY38+AY43+AY41</f>
        <v>95212</v>
      </c>
      <c r="AZ37" s="85">
        <f>AZ38+AZ43+AZ41</f>
        <v>95212</v>
      </c>
      <c r="BA37" s="84">
        <f t="shared" si="4"/>
        <v>0</v>
      </c>
    </row>
    <row r="38" spans="1:53" ht="31.5">
      <c r="A38" s="44" t="s">
        <v>201</v>
      </c>
      <c r="B38" s="45" t="s">
        <v>363</v>
      </c>
      <c r="C38" s="45">
        <v>15</v>
      </c>
      <c r="D38" s="45" t="s">
        <v>372</v>
      </c>
      <c r="E38" s="45" t="s">
        <v>366</v>
      </c>
      <c r="F38" s="84">
        <f>F39+F40</f>
        <v>51187</v>
      </c>
      <c r="G38" s="84">
        <f>G39+G40</f>
        <v>51272</v>
      </c>
      <c r="H38" s="241">
        <f t="shared" si="0"/>
        <v>85</v>
      </c>
      <c r="I38" s="84">
        <f>I39+I40</f>
        <v>0</v>
      </c>
      <c r="J38" s="84">
        <f aca="true" t="shared" si="18" ref="J38:AD38">J39+J40</f>
        <v>0</v>
      </c>
      <c r="K38" s="84">
        <f t="shared" si="18"/>
        <v>0</v>
      </c>
      <c r="L38" s="84">
        <f t="shared" si="18"/>
        <v>0</v>
      </c>
      <c r="M38" s="84">
        <f t="shared" si="18"/>
        <v>0</v>
      </c>
      <c r="N38" s="241">
        <f t="shared" si="18"/>
        <v>0</v>
      </c>
      <c r="O38" s="84">
        <f t="shared" si="18"/>
        <v>0</v>
      </c>
      <c r="P38" s="84">
        <f>P39+P40</f>
        <v>0</v>
      </c>
      <c r="Q38" s="84">
        <f t="shared" si="18"/>
        <v>0</v>
      </c>
      <c r="R38" s="84">
        <f t="shared" si="18"/>
        <v>85</v>
      </c>
      <c r="S38" s="84">
        <f t="shared" si="18"/>
        <v>0</v>
      </c>
      <c r="T38" s="84">
        <f t="shared" si="18"/>
        <v>0</v>
      </c>
      <c r="U38" s="84">
        <f t="shared" si="18"/>
        <v>0</v>
      </c>
      <c r="V38" s="84">
        <f t="shared" si="18"/>
        <v>0</v>
      </c>
      <c r="W38" s="84">
        <f t="shared" si="18"/>
        <v>0</v>
      </c>
      <c r="X38" s="84">
        <f t="shared" si="18"/>
        <v>0</v>
      </c>
      <c r="Y38" s="84">
        <f t="shared" si="18"/>
        <v>0</v>
      </c>
      <c r="Z38" s="84">
        <f t="shared" si="18"/>
        <v>0</v>
      </c>
      <c r="AA38" s="84">
        <f t="shared" si="18"/>
        <v>0</v>
      </c>
      <c r="AB38" s="84">
        <f t="shared" si="18"/>
        <v>0</v>
      </c>
      <c r="AC38" s="84">
        <f t="shared" si="18"/>
        <v>0</v>
      </c>
      <c r="AD38" s="84">
        <f t="shared" si="18"/>
        <v>0</v>
      </c>
      <c r="AE38" s="84">
        <f aca="true" t="shared" si="19" ref="AE38:AW38">AE39+AE40</f>
        <v>0</v>
      </c>
      <c r="AF38" s="84">
        <f t="shared" si="19"/>
        <v>0</v>
      </c>
      <c r="AG38" s="84">
        <f t="shared" si="19"/>
        <v>0</v>
      </c>
      <c r="AH38" s="84">
        <f t="shared" si="19"/>
        <v>0</v>
      </c>
      <c r="AI38" s="84">
        <f t="shared" si="19"/>
        <v>0</v>
      </c>
      <c r="AJ38" s="84">
        <f t="shared" si="19"/>
        <v>0</v>
      </c>
      <c r="AK38" s="84">
        <f t="shared" si="19"/>
        <v>0</v>
      </c>
      <c r="AL38" s="84">
        <f t="shared" si="19"/>
        <v>0</v>
      </c>
      <c r="AM38" s="84">
        <f t="shared" si="19"/>
        <v>0</v>
      </c>
      <c r="AN38" s="84">
        <f t="shared" si="19"/>
        <v>0</v>
      </c>
      <c r="AO38" s="84">
        <f t="shared" si="19"/>
        <v>0</v>
      </c>
      <c r="AP38" s="84">
        <f t="shared" si="19"/>
        <v>0</v>
      </c>
      <c r="AQ38" s="84">
        <f t="shared" si="19"/>
        <v>0</v>
      </c>
      <c r="AR38" s="84">
        <f t="shared" si="19"/>
        <v>0</v>
      </c>
      <c r="AS38" s="84">
        <f t="shared" si="19"/>
        <v>0</v>
      </c>
      <c r="AT38" s="84">
        <f t="shared" si="19"/>
        <v>0</v>
      </c>
      <c r="AU38" s="84">
        <f t="shared" si="19"/>
        <v>0</v>
      </c>
      <c r="AV38" s="84">
        <f t="shared" si="19"/>
        <v>0</v>
      </c>
      <c r="AW38" s="84">
        <f t="shared" si="19"/>
        <v>0</v>
      </c>
      <c r="AX38" s="142"/>
      <c r="AY38" s="84">
        <f>AY39+AY40</f>
        <v>52337</v>
      </c>
      <c r="AZ38" s="84">
        <f>AZ39+AZ40</f>
        <v>52337</v>
      </c>
      <c r="BA38" s="84">
        <f t="shared" si="4"/>
        <v>0</v>
      </c>
    </row>
    <row r="39" spans="1:53" ht="15.75">
      <c r="A39" s="44" t="s">
        <v>377</v>
      </c>
      <c r="B39" s="45" t="s">
        <v>363</v>
      </c>
      <c r="C39" s="45">
        <v>15</v>
      </c>
      <c r="D39" s="45" t="s">
        <v>372</v>
      </c>
      <c r="E39" s="45" t="s">
        <v>378</v>
      </c>
      <c r="F39" s="84">
        <v>51187</v>
      </c>
      <c r="G39" s="84">
        <f>F39+H39</f>
        <v>51272</v>
      </c>
      <c r="H39" s="84">
        <f t="shared" si="0"/>
        <v>85</v>
      </c>
      <c r="I39" s="84"/>
      <c r="J39" s="84"/>
      <c r="K39" s="84"/>
      <c r="L39" s="84"/>
      <c r="M39" s="84"/>
      <c r="N39" s="84"/>
      <c r="O39" s="84"/>
      <c r="P39" s="84"/>
      <c r="Q39" s="84"/>
      <c r="R39" s="84">
        <v>85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142"/>
      <c r="AY39" s="84">
        <v>51187</v>
      </c>
      <c r="AZ39" s="84">
        <v>51187</v>
      </c>
      <c r="BA39" s="84">
        <f t="shared" si="4"/>
        <v>0</v>
      </c>
    </row>
    <row r="40" spans="1:53" ht="31.5">
      <c r="A40" s="44" t="s">
        <v>398</v>
      </c>
      <c r="B40" s="45" t="s">
        <v>363</v>
      </c>
      <c r="C40" s="45">
        <v>15</v>
      </c>
      <c r="D40" s="45" t="s">
        <v>372</v>
      </c>
      <c r="E40" s="45" t="s">
        <v>399</v>
      </c>
      <c r="F40" s="84"/>
      <c r="G40" s="84">
        <f>F40+H40</f>
        <v>0</v>
      </c>
      <c r="H40" s="241">
        <f t="shared" si="0"/>
        <v>0</v>
      </c>
      <c r="I40" s="84"/>
      <c r="J40" s="84"/>
      <c r="K40" s="84"/>
      <c r="L40" s="84"/>
      <c r="M40" s="84"/>
      <c r="N40" s="241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142"/>
      <c r="AY40" s="84">
        <v>1150</v>
      </c>
      <c r="AZ40" s="84">
        <v>1150</v>
      </c>
      <c r="BA40" s="84">
        <f t="shared" si="4"/>
        <v>0</v>
      </c>
    </row>
    <row r="41" spans="1:53" ht="63">
      <c r="A41" s="44" t="s">
        <v>400</v>
      </c>
      <c r="B41" s="45" t="s">
        <v>363</v>
      </c>
      <c r="C41" s="45">
        <v>15</v>
      </c>
      <c r="D41" s="45" t="s">
        <v>401</v>
      </c>
      <c r="E41" s="45" t="s">
        <v>366</v>
      </c>
      <c r="F41" s="84">
        <f aca="true" t="shared" si="20" ref="F41:AZ41">F42</f>
        <v>17254.7</v>
      </c>
      <c r="G41" s="84">
        <f t="shared" si="20"/>
        <v>17254.7</v>
      </c>
      <c r="H41" s="84">
        <f t="shared" si="0"/>
        <v>0</v>
      </c>
      <c r="I41" s="84">
        <f t="shared" si="20"/>
        <v>0</v>
      </c>
      <c r="J41" s="84">
        <f t="shared" si="20"/>
        <v>0</v>
      </c>
      <c r="K41" s="84">
        <f t="shared" si="20"/>
        <v>0</v>
      </c>
      <c r="L41" s="84">
        <f t="shared" si="20"/>
        <v>0</v>
      </c>
      <c r="M41" s="84">
        <f t="shared" si="20"/>
        <v>0</v>
      </c>
      <c r="N41" s="84">
        <f t="shared" si="20"/>
        <v>0</v>
      </c>
      <c r="O41" s="84">
        <f t="shared" si="20"/>
        <v>0</v>
      </c>
      <c r="P41" s="84">
        <f t="shared" si="20"/>
        <v>0</v>
      </c>
      <c r="Q41" s="84">
        <f t="shared" si="20"/>
        <v>0</v>
      </c>
      <c r="R41" s="84">
        <f t="shared" si="20"/>
        <v>0</v>
      </c>
      <c r="S41" s="84">
        <f t="shared" si="20"/>
        <v>0</v>
      </c>
      <c r="T41" s="84">
        <f t="shared" si="20"/>
        <v>0</v>
      </c>
      <c r="U41" s="84">
        <f t="shared" si="20"/>
        <v>0</v>
      </c>
      <c r="V41" s="84">
        <f t="shared" si="20"/>
        <v>0</v>
      </c>
      <c r="W41" s="84">
        <f t="shared" si="20"/>
        <v>0</v>
      </c>
      <c r="X41" s="84">
        <f t="shared" si="20"/>
        <v>0</v>
      </c>
      <c r="Y41" s="84">
        <f t="shared" si="20"/>
        <v>0</v>
      </c>
      <c r="Z41" s="84">
        <f t="shared" si="20"/>
        <v>0</v>
      </c>
      <c r="AA41" s="84">
        <f t="shared" si="20"/>
        <v>0</v>
      </c>
      <c r="AB41" s="84">
        <f t="shared" si="20"/>
        <v>0</v>
      </c>
      <c r="AC41" s="84">
        <f t="shared" si="20"/>
        <v>0</v>
      </c>
      <c r="AD41" s="84">
        <f t="shared" si="20"/>
        <v>0</v>
      </c>
      <c r="AE41" s="84">
        <f t="shared" si="20"/>
        <v>0</v>
      </c>
      <c r="AF41" s="84">
        <f t="shared" si="20"/>
        <v>0</v>
      </c>
      <c r="AG41" s="84">
        <f t="shared" si="20"/>
        <v>0</v>
      </c>
      <c r="AH41" s="84">
        <f t="shared" si="20"/>
        <v>0</v>
      </c>
      <c r="AI41" s="84">
        <f t="shared" si="20"/>
        <v>0</v>
      </c>
      <c r="AJ41" s="84">
        <f t="shared" si="20"/>
        <v>0</v>
      </c>
      <c r="AK41" s="84">
        <f t="shared" si="20"/>
        <v>0</v>
      </c>
      <c r="AL41" s="84">
        <f t="shared" si="20"/>
        <v>0</v>
      </c>
      <c r="AM41" s="84">
        <f t="shared" si="20"/>
        <v>0</v>
      </c>
      <c r="AN41" s="84">
        <f t="shared" si="20"/>
        <v>0</v>
      </c>
      <c r="AO41" s="84">
        <f t="shared" si="20"/>
        <v>0</v>
      </c>
      <c r="AP41" s="84">
        <f t="shared" si="20"/>
        <v>0</v>
      </c>
      <c r="AQ41" s="84">
        <f t="shared" si="20"/>
        <v>0</v>
      </c>
      <c r="AR41" s="84">
        <f t="shared" si="20"/>
        <v>0</v>
      </c>
      <c r="AS41" s="84">
        <f t="shared" si="20"/>
        <v>0</v>
      </c>
      <c r="AT41" s="84">
        <f t="shared" si="20"/>
        <v>0</v>
      </c>
      <c r="AU41" s="84">
        <f t="shared" si="20"/>
        <v>0</v>
      </c>
      <c r="AV41" s="84">
        <f t="shared" si="20"/>
        <v>0</v>
      </c>
      <c r="AW41" s="84">
        <f t="shared" si="20"/>
        <v>0</v>
      </c>
      <c r="AX41" s="142"/>
      <c r="AY41" s="84">
        <f t="shared" si="20"/>
        <v>17059.7</v>
      </c>
      <c r="AZ41" s="84">
        <f t="shared" si="20"/>
        <v>17059.7</v>
      </c>
      <c r="BA41" s="84">
        <f t="shared" si="4"/>
        <v>0</v>
      </c>
    </row>
    <row r="42" spans="1:53" ht="31.5">
      <c r="A42" s="44" t="s">
        <v>402</v>
      </c>
      <c r="B42" s="45" t="s">
        <v>363</v>
      </c>
      <c r="C42" s="45">
        <v>15</v>
      </c>
      <c r="D42" s="45" t="s">
        <v>401</v>
      </c>
      <c r="E42" s="45">
        <v>216</v>
      </c>
      <c r="F42" s="84">
        <v>17254.7</v>
      </c>
      <c r="G42" s="84">
        <f>F42+H42</f>
        <v>17254.7</v>
      </c>
      <c r="H42" s="84">
        <f t="shared" si="0"/>
        <v>0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142"/>
      <c r="AY42" s="84">
        <v>17059.7</v>
      </c>
      <c r="AZ42" s="84">
        <v>17059.7</v>
      </c>
      <c r="BA42" s="84">
        <f t="shared" si="4"/>
        <v>0</v>
      </c>
    </row>
    <row r="43" spans="1:53" ht="31.5">
      <c r="A43" s="44" t="s">
        <v>403</v>
      </c>
      <c r="B43" s="45" t="s">
        <v>363</v>
      </c>
      <c r="C43" s="45">
        <v>15</v>
      </c>
      <c r="D43" s="45" t="s">
        <v>404</v>
      </c>
      <c r="E43" s="45" t="s">
        <v>366</v>
      </c>
      <c r="F43" s="84">
        <f aca="true" t="shared" si="21" ref="F43:AZ47">F44</f>
        <v>29549.3</v>
      </c>
      <c r="G43" s="84">
        <f t="shared" si="21"/>
        <v>32179.3</v>
      </c>
      <c r="H43" s="84">
        <f t="shared" si="0"/>
        <v>2630</v>
      </c>
      <c r="I43" s="84">
        <f t="shared" si="21"/>
        <v>0</v>
      </c>
      <c r="J43" s="84">
        <f t="shared" si="21"/>
        <v>0</v>
      </c>
      <c r="K43" s="84">
        <f t="shared" si="21"/>
        <v>0</v>
      </c>
      <c r="L43" s="84">
        <f t="shared" si="21"/>
        <v>0</v>
      </c>
      <c r="M43" s="84">
        <f t="shared" si="21"/>
        <v>168</v>
      </c>
      <c r="N43" s="84">
        <f t="shared" si="21"/>
        <v>0</v>
      </c>
      <c r="O43" s="84">
        <f t="shared" si="21"/>
        <v>0</v>
      </c>
      <c r="P43" s="84">
        <f t="shared" si="21"/>
        <v>0</v>
      </c>
      <c r="Q43" s="84">
        <f t="shared" si="21"/>
        <v>0</v>
      </c>
      <c r="R43" s="84">
        <f t="shared" si="21"/>
        <v>2462</v>
      </c>
      <c r="S43" s="84">
        <f t="shared" si="21"/>
        <v>0</v>
      </c>
      <c r="T43" s="84">
        <f t="shared" si="21"/>
        <v>0</v>
      </c>
      <c r="U43" s="84">
        <f t="shared" si="21"/>
        <v>0</v>
      </c>
      <c r="V43" s="84">
        <f t="shared" si="21"/>
        <v>0</v>
      </c>
      <c r="W43" s="84">
        <f t="shared" si="21"/>
        <v>0</v>
      </c>
      <c r="X43" s="84">
        <f t="shared" si="21"/>
        <v>0</v>
      </c>
      <c r="Y43" s="84">
        <f t="shared" si="21"/>
        <v>0</v>
      </c>
      <c r="Z43" s="84">
        <f t="shared" si="21"/>
        <v>0</v>
      </c>
      <c r="AA43" s="84">
        <f t="shared" si="21"/>
        <v>0</v>
      </c>
      <c r="AB43" s="84">
        <f t="shared" si="21"/>
        <v>0</v>
      </c>
      <c r="AC43" s="84">
        <f t="shared" si="21"/>
        <v>0</v>
      </c>
      <c r="AD43" s="84">
        <f t="shared" si="21"/>
        <v>0</v>
      </c>
      <c r="AE43" s="84">
        <f t="shared" si="21"/>
        <v>0</v>
      </c>
      <c r="AF43" s="84">
        <f t="shared" si="21"/>
        <v>0</v>
      </c>
      <c r="AG43" s="84">
        <f t="shared" si="21"/>
        <v>0</v>
      </c>
      <c r="AH43" s="84">
        <f t="shared" si="21"/>
        <v>0</v>
      </c>
      <c r="AI43" s="84">
        <f t="shared" si="21"/>
        <v>0</v>
      </c>
      <c r="AJ43" s="84">
        <f t="shared" si="21"/>
        <v>0</v>
      </c>
      <c r="AK43" s="84">
        <f t="shared" si="21"/>
        <v>0</v>
      </c>
      <c r="AL43" s="84">
        <f t="shared" si="21"/>
        <v>0</v>
      </c>
      <c r="AM43" s="84">
        <f t="shared" si="21"/>
        <v>0</v>
      </c>
      <c r="AN43" s="84">
        <f t="shared" si="21"/>
        <v>0</v>
      </c>
      <c r="AO43" s="84">
        <f t="shared" si="21"/>
        <v>0</v>
      </c>
      <c r="AP43" s="84">
        <f t="shared" si="21"/>
        <v>0</v>
      </c>
      <c r="AQ43" s="84">
        <f t="shared" si="21"/>
        <v>0</v>
      </c>
      <c r="AR43" s="84">
        <f t="shared" si="21"/>
        <v>0</v>
      </c>
      <c r="AS43" s="84">
        <f t="shared" si="21"/>
        <v>0</v>
      </c>
      <c r="AT43" s="84">
        <f t="shared" si="21"/>
        <v>0</v>
      </c>
      <c r="AU43" s="84">
        <f t="shared" si="21"/>
        <v>0</v>
      </c>
      <c r="AV43" s="84">
        <f t="shared" si="21"/>
        <v>0</v>
      </c>
      <c r="AW43" s="84">
        <f t="shared" si="21"/>
        <v>0</v>
      </c>
      <c r="AX43" s="142"/>
      <c r="AY43" s="84">
        <f t="shared" si="21"/>
        <v>25815.3</v>
      </c>
      <c r="AZ43" s="84">
        <f t="shared" si="21"/>
        <v>25815.3</v>
      </c>
      <c r="BA43" s="84">
        <f t="shared" si="4"/>
        <v>0</v>
      </c>
    </row>
    <row r="44" spans="1:53" ht="31.5">
      <c r="A44" s="44" t="s">
        <v>398</v>
      </c>
      <c r="B44" s="45" t="s">
        <v>363</v>
      </c>
      <c r="C44" s="45">
        <v>15</v>
      </c>
      <c r="D44" s="45" t="s">
        <v>404</v>
      </c>
      <c r="E44" s="45" t="s">
        <v>399</v>
      </c>
      <c r="F44" s="84">
        <v>29549.3</v>
      </c>
      <c r="G44" s="84">
        <f>F44+H44</f>
        <v>32179.3</v>
      </c>
      <c r="H44" s="84">
        <f t="shared" si="0"/>
        <v>2630</v>
      </c>
      <c r="I44" s="84"/>
      <c r="J44" s="84"/>
      <c r="K44" s="84"/>
      <c r="L44" s="84"/>
      <c r="M44" s="84">
        <v>168</v>
      </c>
      <c r="N44" s="84"/>
      <c r="O44" s="84"/>
      <c r="P44" s="84"/>
      <c r="Q44" s="84"/>
      <c r="R44" s="84">
        <v>2462</v>
      </c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142"/>
      <c r="AY44" s="84">
        <v>25815.3</v>
      </c>
      <c r="AZ44" s="84">
        <v>25815.3</v>
      </c>
      <c r="BA44" s="84">
        <f t="shared" si="4"/>
        <v>0</v>
      </c>
    </row>
    <row r="45" spans="1:53" ht="47.25">
      <c r="A45" s="44" t="s">
        <v>74</v>
      </c>
      <c r="B45" s="45" t="s">
        <v>363</v>
      </c>
      <c r="C45" s="45">
        <v>15</v>
      </c>
      <c r="D45" s="45" t="s">
        <v>75</v>
      </c>
      <c r="E45" s="45" t="s">
        <v>366</v>
      </c>
      <c r="F45" s="84">
        <f t="shared" si="21"/>
        <v>1150</v>
      </c>
      <c r="G45" s="84">
        <f t="shared" si="21"/>
        <v>1150</v>
      </c>
      <c r="H45" s="241">
        <f>SUM(I45:AX45)</f>
        <v>0</v>
      </c>
      <c r="I45" s="84">
        <f t="shared" si="21"/>
        <v>0</v>
      </c>
      <c r="J45" s="84">
        <f t="shared" si="21"/>
        <v>0</v>
      </c>
      <c r="K45" s="84">
        <f t="shared" si="21"/>
        <v>0</v>
      </c>
      <c r="L45" s="84">
        <f t="shared" si="21"/>
        <v>0</v>
      </c>
      <c r="M45" s="84">
        <f t="shared" si="21"/>
        <v>0</v>
      </c>
      <c r="N45" s="241">
        <f t="shared" si="21"/>
        <v>0</v>
      </c>
      <c r="O45" s="84">
        <f t="shared" si="21"/>
        <v>0</v>
      </c>
      <c r="P45" s="84">
        <f t="shared" si="21"/>
        <v>0</v>
      </c>
      <c r="Q45" s="84">
        <f t="shared" si="21"/>
        <v>0</v>
      </c>
      <c r="R45" s="84">
        <f t="shared" si="21"/>
        <v>0</v>
      </c>
      <c r="S45" s="84">
        <f t="shared" si="21"/>
        <v>0</v>
      </c>
      <c r="T45" s="84">
        <f t="shared" si="21"/>
        <v>0</v>
      </c>
      <c r="U45" s="84">
        <f t="shared" si="21"/>
        <v>0</v>
      </c>
      <c r="V45" s="84">
        <f t="shared" si="21"/>
        <v>0</v>
      </c>
      <c r="W45" s="84">
        <f t="shared" si="21"/>
        <v>0</v>
      </c>
      <c r="X45" s="84">
        <f t="shared" si="21"/>
        <v>0</v>
      </c>
      <c r="Y45" s="84">
        <f t="shared" si="21"/>
        <v>0</v>
      </c>
      <c r="Z45" s="84">
        <f t="shared" si="21"/>
        <v>0</v>
      </c>
      <c r="AA45" s="84">
        <f t="shared" si="21"/>
        <v>0</v>
      </c>
      <c r="AB45" s="84">
        <f t="shared" si="21"/>
        <v>0</v>
      </c>
      <c r="AC45" s="84">
        <f t="shared" si="21"/>
        <v>0</v>
      </c>
      <c r="AD45" s="84">
        <f t="shared" si="21"/>
        <v>0</v>
      </c>
      <c r="AE45" s="84">
        <f t="shared" si="21"/>
        <v>0</v>
      </c>
      <c r="AF45" s="84">
        <f t="shared" si="21"/>
        <v>0</v>
      </c>
      <c r="AG45" s="84">
        <f t="shared" si="21"/>
        <v>0</v>
      </c>
      <c r="AH45" s="84">
        <f t="shared" si="21"/>
        <v>0</v>
      </c>
      <c r="AI45" s="84">
        <f t="shared" si="21"/>
        <v>0</v>
      </c>
      <c r="AJ45" s="84">
        <f t="shared" si="21"/>
        <v>0</v>
      </c>
      <c r="AK45" s="84">
        <f t="shared" si="21"/>
        <v>0</v>
      </c>
      <c r="AL45" s="84">
        <f t="shared" si="21"/>
        <v>0</v>
      </c>
      <c r="AM45" s="84">
        <f t="shared" si="21"/>
        <v>0</v>
      </c>
      <c r="AN45" s="84">
        <f t="shared" si="21"/>
        <v>0</v>
      </c>
      <c r="AO45" s="84">
        <f t="shared" si="21"/>
        <v>0</v>
      </c>
      <c r="AP45" s="84">
        <f t="shared" si="21"/>
        <v>0</v>
      </c>
      <c r="AQ45" s="84">
        <f t="shared" si="21"/>
        <v>0</v>
      </c>
      <c r="AR45" s="84">
        <f t="shared" si="21"/>
        <v>0</v>
      </c>
      <c r="AS45" s="84">
        <f t="shared" si="21"/>
        <v>0</v>
      </c>
      <c r="AT45" s="84">
        <f t="shared" si="21"/>
        <v>0</v>
      </c>
      <c r="AU45" s="84">
        <f t="shared" si="21"/>
        <v>0</v>
      </c>
      <c r="AV45" s="84">
        <f t="shared" si="21"/>
        <v>0</v>
      </c>
      <c r="AW45" s="84">
        <f t="shared" si="21"/>
        <v>0</v>
      </c>
      <c r="AX45" s="142"/>
      <c r="AY45" s="84">
        <f t="shared" si="21"/>
        <v>25815.3</v>
      </c>
      <c r="AZ45" s="84">
        <f t="shared" si="21"/>
        <v>25815.3</v>
      </c>
      <c r="BA45" s="84">
        <f>AZ45-AY45</f>
        <v>0</v>
      </c>
    </row>
    <row r="46" spans="1:53" ht="33.75" customHeight="1">
      <c r="A46" s="44" t="s">
        <v>398</v>
      </c>
      <c r="B46" s="45" t="s">
        <v>363</v>
      </c>
      <c r="C46" s="45">
        <v>15</v>
      </c>
      <c r="D46" s="45" t="s">
        <v>75</v>
      </c>
      <c r="E46" s="45" t="s">
        <v>399</v>
      </c>
      <c r="F46" s="84">
        <v>1150</v>
      </c>
      <c r="G46" s="84">
        <f>F46+H46</f>
        <v>1150</v>
      </c>
      <c r="H46" s="241">
        <f>SUM(I46:AX46)</f>
        <v>0</v>
      </c>
      <c r="I46" s="84"/>
      <c r="J46" s="84"/>
      <c r="K46" s="84"/>
      <c r="L46" s="84"/>
      <c r="M46" s="84"/>
      <c r="N46" s="241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142"/>
      <c r="AY46" s="84">
        <v>25815.3</v>
      </c>
      <c r="AZ46" s="84">
        <v>25815.3</v>
      </c>
      <c r="BA46" s="84">
        <f>AZ46-AY46</f>
        <v>0</v>
      </c>
    </row>
    <row r="47" spans="1:53" ht="15.75">
      <c r="A47" s="44" t="s">
        <v>127</v>
      </c>
      <c r="B47" s="45" t="s">
        <v>363</v>
      </c>
      <c r="C47" s="45">
        <v>15</v>
      </c>
      <c r="D47" s="45" t="s">
        <v>128</v>
      </c>
      <c r="E47" s="45" t="s">
        <v>366</v>
      </c>
      <c r="F47" s="84">
        <f t="shared" si="21"/>
        <v>385</v>
      </c>
      <c r="G47" s="84">
        <f t="shared" si="21"/>
        <v>385</v>
      </c>
      <c r="H47" s="84">
        <f>SUM(I47:AX47)</f>
        <v>0</v>
      </c>
      <c r="I47" s="84">
        <f t="shared" si="21"/>
        <v>0</v>
      </c>
      <c r="J47" s="84">
        <f t="shared" si="21"/>
        <v>0</v>
      </c>
      <c r="K47" s="84">
        <f t="shared" si="21"/>
        <v>0</v>
      </c>
      <c r="L47" s="84">
        <f t="shared" si="21"/>
        <v>0</v>
      </c>
      <c r="M47" s="84">
        <f t="shared" si="21"/>
        <v>0</v>
      </c>
      <c r="N47" s="84">
        <f t="shared" si="21"/>
        <v>0</v>
      </c>
      <c r="O47" s="84">
        <f t="shared" si="21"/>
        <v>0</v>
      </c>
      <c r="P47" s="84">
        <f t="shared" si="21"/>
        <v>0</v>
      </c>
      <c r="Q47" s="84">
        <f t="shared" si="21"/>
        <v>0</v>
      </c>
      <c r="R47" s="84">
        <f t="shared" si="21"/>
        <v>0</v>
      </c>
      <c r="S47" s="84">
        <f t="shared" si="21"/>
        <v>0</v>
      </c>
      <c r="T47" s="84">
        <f t="shared" si="21"/>
        <v>0</v>
      </c>
      <c r="U47" s="84">
        <f t="shared" si="21"/>
        <v>0</v>
      </c>
      <c r="V47" s="84">
        <f t="shared" si="21"/>
        <v>0</v>
      </c>
      <c r="W47" s="84">
        <f t="shared" si="21"/>
        <v>0</v>
      </c>
      <c r="X47" s="84">
        <f t="shared" si="21"/>
        <v>0</v>
      </c>
      <c r="Y47" s="84">
        <f t="shared" si="21"/>
        <v>0</v>
      </c>
      <c r="Z47" s="84">
        <f t="shared" si="21"/>
        <v>0</v>
      </c>
      <c r="AA47" s="84">
        <f t="shared" si="21"/>
        <v>0</v>
      </c>
      <c r="AB47" s="84">
        <f t="shared" si="21"/>
        <v>0</v>
      </c>
      <c r="AC47" s="84">
        <f t="shared" si="21"/>
        <v>0</v>
      </c>
      <c r="AD47" s="84">
        <f t="shared" si="21"/>
        <v>0</v>
      </c>
      <c r="AE47" s="84">
        <f t="shared" si="21"/>
        <v>0</v>
      </c>
      <c r="AF47" s="84">
        <f t="shared" si="21"/>
        <v>0</v>
      </c>
      <c r="AG47" s="84">
        <f t="shared" si="21"/>
        <v>0</v>
      </c>
      <c r="AH47" s="84">
        <f t="shared" si="21"/>
        <v>0</v>
      </c>
      <c r="AI47" s="84">
        <f t="shared" si="21"/>
        <v>0</v>
      </c>
      <c r="AJ47" s="84">
        <f t="shared" si="21"/>
        <v>0</v>
      </c>
      <c r="AK47" s="84">
        <f t="shared" si="21"/>
        <v>0</v>
      </c>
      <c r="AL47" s="84">
        <f t="shared" si="21"/>
        <v>0</v>
      </c>
      <c r="AM47" s="84">
        <f t="shared" si="21"/>
        <v>0</v>
      </c>
      <c r="AN47" s="84">
        <f t="shared" si="21"/>
        <v>0</v>
      </c>
      <c r="AO47" s="84">
        <f t="shared" si="21"/>
        <v>0</v>
      </c>
      <c r="AP47" s="84">
        <f t="shared" si="21"/>
        <v>0</v>
      </c>
      <c r="AQ47" s="84">
        <f t="shared" si="21"/>
        <v>0</v>
      </c>
      <c r="AR47" s="84">
        <f t="shared" si="21"/>
        <v>0</v>
      </c>
      <c r="AS47" s="84">
        <f t="shared" si="21"/>
        <v>0</v>
      </c>
      <c r="AT47" s="84">
        <f t="shared" si="21"/>
        <v>0</v>
      </c>
      <c r="AU47" s="84">
        <f t="shared" si="21"/>
        <v>0</v>
      </c>
      <c r="AV47" s="84">
        <f t="shared" si="21"/>
        <v>0</v>
      </c>
      <c r="AW47" s="84">
        <f t="shared" si="21"/>
        <v>0</v>
      </c>
      <c r="AX47" s="142"/>
      <c r="AY47" s="84">
        <f t="shared" si="21"/>
        <v>25815.3</v>
      </c>
      <c r="AZ47" s="84">
        <f t="shared" si="21"/>
        <v>25815.3</v>
      </c>
      <c r="BA47" s="84">
        <f>AZ47-AY47</f>
        <v>0</v>
      </c>
    </row>
    <row r="48" spans="1:53" ht="33.75" customHeight="1">
      <c r="A48" s="44" t="s">
        <v>650</v>
      </c>
      <c r="B48" s="45" t="s">
        <v>363</v>
      </c>
      <c r="C48" s="45">
        <v>15</v>
      </c>
      <c r="D48" s="45" t="s">
        <v>128</v>
      </c>
      <c r="E48" s="45" t="s">
        <v>649</v>
      </c>
      <c r="F48" s="84">
        <v>385</v>
      </c>
      <c r="G48" s="84">
        <f>F48+H48</f>
        <v>385</v>
      </c>
      <c r="H48" s="84">
        <f>SUM(I48:AX48)</f>
        <v>0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142"/>
      <c r="AY48" s="84">
        <v>25815.3</v>
      </c>
      <c r="AZ48" s="84">
        <v>25815.3</v>
      </c>
      <c r="BA48" s="84">
        <f>AZ48-AY48</f>
        <v>0</v>
      </c>
    </row>
    <row r="49" spans="1:53" s="40" customFormat="1" ht="15.75">
      <c r="A49" s="47" t="s">
        <v>405</v>
      </c>
      <c r="B49" s="39" t="s">
        <v>374</v>
      </c>
      <c r="C49" s="39" t="s">
        <v>364</v>
      </c>
      <c r="D49" s="39" t="s">
        <v>365</v>
      </c>
      <c r="E49" s="39" t="s">
        <v>366</v>
      </c>
      <c r="F49" s="88">
        <f aca="true" t="shared" si="22" ref="F49:G51">F50</f>
        <v>1878</v>
      </c>
      <c r="G49" s="88">
        <f t="shared" si="22"/>
        <v>1878</v>
      </c>
      <c r="H49" s="84">
        <f t="shared" si="0"/>
        <v>0</v>
      </c>
      <c r="I49" s="88">
        <f aca="true" t="shared" si="23" ref="I49:AY51">I50</f>
        <v>0</v>
      </c>
      <c r="J49" s="88">
        <f t="shared" si="23"/>
        <v>0</v>
      </c>
      <c r="K49" s="88">
        <f t="shared" si="23"/>
        <v>0</v>
      </c>
      <c r="L49" s="88">
        <f t="shared" si="23"/>
        <v>0</v>
      </c>
      <c r="M49" s="88">
        <f t="shared" si="23"/>
        <v>0</v>
      </c>
      <c r="N49" s="88">
        <f t="shared" si="23"/>
        <v>0</v>
      </c>
      <c r="O49" s="88">
        <f t="shared" si="23"/>
        <v>0</v>
      </c>
      <c r="P49" s="88">
        <f t="shared" si="23"/>
        <v>0</v>
      </c>
      <c r="Q49" s="88">
        <f t="shared" si="23"/>
        <v>0</v>
      </c>
      <c r="R49" s="88">
        <f t="shared" si="23"/>
        <v>0</v>
      </c>
      <c r="S49" s="88">
        <f t="shared" si="23"/>
        <v>0</v>
      </c>
      <c r="T49" s="88">
        <f t="shared" si="23"/>
        <v>0</v>
      </c>
      <c r="U49" s="88">
        <f t="shared" si="23"/>
        <v>0</v>
      </c>
      <c r="V49" s="88">
        <f t="shared" si="23"/>
        <v>0</v>
      </c>
      <c r="W49" s="88">
        <f t="shared" si="23"/>
        <v>0</v>
      </c>
      <c r="X49" s="88">
        <f t="shared" si="23"/>
        <v>0</v>
      </c>
      <c r="Y49" s="88">
        <f t="shared" si="23"/>
        <v>0</v>
      </c>
      <c r="Z49" s="88">
        <f t="shared" si="23"/>
        <v>0</v>
      </c>
      <c r="AA49" s="88">
        <f t="shared" si="23"/>
        <v>0</v>
      </c>
      <c r="AB49" s="88">
        <f t="shared" si="23"/>
        <v>0</v>
      </c>
      <c r="AC49" s="88">
        <f t="shared" si="23"/>
        <v>0</v>
      </c>
      <c r="AD49" s="88">
        <f t="shared" si="23"/>
        <v>0</v>
      </c>
      <c r="AE49" s="88">
        <f t="shared" si="23"/>
        <v>0</v>
      </c>
      <c r="AF49" s="88">
        <f t="shared" si="23"/>
        <v>0</v>
      </c>
      <c r="AG49" s="88">
        <f t="shared" si="23"/>
        <v>0</v>
      </c>
      <c r="AH49" s="88">
        <f t="shared" si="23"/>
        <v>0</v>
      </c>
      <c r="AI49" s="88">
        <f t="shared" si="23"/>
        <v>0</v>
      </c>
      <c r="AJ49" s="88">
        <f t="shared" si="23"/>
        <v>0</v>
      </c>
      <c r="AK49" s="88">
        <f t="shared" si="23"/>
        <v>0</v>
      </c>
      <c r="AL49" s="88">
        <f t="shared" si="23"/>
        <v>0</v>
      </c>
      <c r="AM49" s="88">
        <f t="shared" si="23"/>
        <v>0</v>
      </c>
      <c r="AN49" s="88">
        <f t="shared" si="23"/>
        <v>0</v>
      </c>
      <c r="AO49" s="88">
        <f t="shared" si="23"/>
        <v>0</v>
      </c>
      <c r="AP49" s="88">
        <f t="shared" si="23"/>
        <v>0</v>
      </c>
      <c r="AQ49" s="88">
        <f t="shared" si="23"/>
        <v>0</v>
      </c>
      <c r="AR49" s="88">
        <f t="shared" si="23"/>
        <v>0</v>
      </c>
      <c r="AS49" s="88">
        <f t="shared" si="23"/>
        <v>0</v>
      </c>
      <c r="AT49" s="88">
        <f t="shared" si="23"/>
        <v>0</v>
      </c>
      <c r="AU49" s="88">
        <f t="shared" si="23"/>
        <v>0</v>
      </c>
      <c r="AV49" s="88">
        <f t="shared" si="23"/>
        <v>0</v>
      </c>
      <c r="AW49" s="88">
        <f t="shared" si="23"/>
        <v>0</v>
      </c>
      <c r="AX49" s="209"/>
      <c r="AY49" s="88">
        <f t="shared" si="23"/>
        <v>1878</v>
      </c>
      <c r="AZ49" s="88">
        <f aca="true" t="shared" si="24" ref="AY49:AZ51">AZ50</f>
        <v>1878</v>
      </c>
      <c r="BA49" s="84">
        <f t="shared" si="4"/>
        <v>0</v>
      </c>
    </row>
    <row r="50" spans="1:53" s="43" customFormat="1" ht="31.5">
      <c r="A50" s="46" t="s">
        <v>207</v>
      </c>
      <c r="B50" s="42" t="s">
        <v>374</v>
      </c>
      <c r="C50" s="42" t="s">
        <v>380</v>
      </c>
      <c r="D50" s="42" t="s">
        <v>406</v>
      </c>
      <c r="E50" s="42" t="s">
        <v>366</v>
      </c>
      <c r="F50" s="85">
        <f t="shared" si="22"/>
        <v>1878</v>
      </c>
      <c r="G50" s="85">
        <f t="shared" si="22"/>
        <v>1878</v>
      </c>
      <c r="H50" s="84">
        <f t="shared" si="0"/>
        <v>0</v>
      </c>
      <c r="I50" s="85">
        <f t="shared" si="23"/>
        <v>0</v>
      </c>
      <c r="J50" s="85">
        <f t="shared" si="23"/>
        <v>0</v>
      </c>
      <c r="K50" s="85">
        <f t="shared" si="23"/>
        <v>0</v>
      </c>
      <c r="L50" s="85">
        <f t="shared" si="23"/>
        <v>0</v>
      </c>
      <c r="M50" s="85">
        <f t="shared" si="23"/>
        <v>0</v>
      </c>
      <c r="N50" s="85">
        <f t="shared" si="23"/>
        <v>0</v>
      </c>
      <c r="O50" s="85">
        <f t="shared" si="23"/>
        <v>0</v>
      </c>
      <c r="P50" s="85">
        <f t="shared" si="23"/>
        <v>0</v>
      </c>
      <c r="Q50" s="85">
        <f t="shared" si="23"/>
        <v>0</v>
      </c>
      <c r="R50" s="85">
        <f t="shared" si="23"/>
        <v>0</v>
      </c>
      <c r="S50" s="85">
        <f t="shared" si="23"/>
        <v>0</v>
      </c>
      <c r="T50" s="85">
        <f t="shared" si="23"/>
        <v>0</v>
      </c>
      <c r="U50" s="85">
        <f t="shared" si="23"/>
        <v>0</v>
      </c>
      <c r="V50" s="85">
        <f t="shared" si="23"/>
        <v>0</v>
      </c>
      <c r="W50" s="85">
        <f t="shared" si="23"/>
        <v>0</v>
      </c>
      <c r="X50" s="85">
        <f t="shared" si="23"/>
        <v>0</v>
      </c>
      <c r="Y50" s="85">
        <f t="shared" si="23"/>
        <v>0</v>
      </c>
      <c r="Z50" s="85">
        <f t="shared" si="23"/>
        <v>0</v>
      </c>
      <c r="AA50" s="85">
        <f t="shared" si="23"/>
        <v>0</v>
      </c>
      <c r="AB50" s="85">
        <f t="shared" si="23"/>
        <v>0</v>
      </c>
      <c r="AC50" s="85">
        <f t="shared" si="23"/>
        <v>0</v>
      </c>
      <c r="AD50" s="85">
        <f t="shared" si="23"/>
        <v>0</v>
      </c>
      <c r="AE50" s="85">
        <f t="shared" si="23"/>
        <v>0</v>
      </c>
      <c r="AF50" s="85">
        <f t="shared" si="23"/>
        <v>0</v>
      </c>
      <c r="AG50" s="85">
        <f t="shared" si="23"/>
        <v>0</v>
      </c>
      <c r="AH50" s="85">
        <f t="shared" si="23"/>
        <v>0</v>
      </c>
      <c r="AI50" s="85">
        <f t="shared" si="23"/>
        <v>0</v>
      </c>
      <c r="AJ50" s="85">
        <f t="shared" si="23"/>
        <v>0</v>
      </c>
      <c r="AK50" s="85">
        <f t="shared" si="23"/>
        <v>0</v>
      </c>
      <c r="AL50" s="85">
        <f t="shared" si="23"/>
        <v>0</v>
      </c>
      <c r="AM50" s="85">
        <f t="shared" si="23"/>
        <v>0</v>
      </c>
      <c r="AN50" s="85">
        <f t="shared" si="23"/>
        <v>0</v>
      </c>
      <c r="AO50" s="85">
        <f t="shared" si="23"/>
        <v>0</v>
      </c>
      <c r="AP50" s="85">
        <f t="shared" si="23"/>
        <v>0</v>
      </c>
      <c r="AQ50" s="85">
        <f t="shared" si="23"/>
        <v>0</v>
      </c>
      <c r="AR50" s="85">
        <f t="shared" si="23"/>
        <v>0</v>
      </c>
      <c r="AS50" s="85">
        <f t="shared" si="23"/>
        <v>0</v>
      </c>
      <c r="AT50" s="85">
        <f t="shared" si="23"/>
        <v>0</v>
      </c>
      <c r="AU50" s="85">
        <f t="shared" si="23"/>
        <v>0</v>
      </c>
      <c r="AV50" s="85">
        <f t="shared" si="23"/>
        <v>0</v>
      </c>
      <c r="AW50" s="85">
        <f t="shared" si="23"/>
        <v>0</v>
      </c>
      <c r="AX50" s="210"/>
      <c r="AY50" s="85">
        <f t="shared" si="24"/>
        <v>1878</v>
      </c>
      <c r="AZ50" s="85">
        <f t="shared" si="24"/>
        <v>1878</v>
      </c>
      <c r="BA50" s="84">
        <f t="shared" si="4"/>
        <v>0</v>
      </c>
    </row>
    <row r="51" spans="1:53" ht="47.25">
      <c r="A51" s="44" t="s">
        <v>407</v>
      </c>
      <c r="B51" s="45" t="s">
        <v>374</v>
      </c>
      <c r="C51" s="45" t="s">
        <v>380</v>
      </c>
      <c r="D51" s="45" t="s">
        <v>408</v>
      </c>
      <c r="E51" s="45" t="s">
        <v>366</v>
      </c>
      <c r="F51" s="84">
        <f t="shared" si="22"/>
        <v>1878</v>
      </c>
      <c r="G51" s="84">
        <f t="shared" si="22"/>
        <v>1878</v>
      </c>
      <c r="H51" s="84">
        <f t="shared" si="0"/>
        <v>0</v>
      </c>
      <c r="I51" s="84">
        <f t="shared" si="23"/>
        <v>0</v>
      </c>
      <c r="J51" s="84">
        <f t="shared" si="23"/>
        <v>0</v>
      </c>
      <c r="K51" s="84">
        <f t="shared" si="23"/>
        <v>0</v>
      </c>
      <c r="L51" s="84">
        <f t="shared" si="23"/>
        <v>0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23"/>
        <v>0</v>
      </c>
      <c r="R51" s="84">
        <f t="shared" si="23"/>
        <v>0</v>
      </c>
      <c r="S51" s="84">
        <f t="shared" si="23"/>
        <v>0</v>
      </c>
      <c r="T51" s="84">
        <f t="shared" si="23"/>
        <v>0</v>
      </c>
      <c r="U51" s="84">
        <f t="shared" si="23"/>
        <v>0</v>
      </c>
      <c r="V51" s="84">
        <f t="shared" si="23"/>
        <v>0</v>
      </c>
      <c r="W51" s="84">
        <f t="shared" si="23"/>
        <v>0</v>
      </c>
      <c r="X51" s="84">
        <f t="shared" si="23"/>
        <v>0</v>
      </c>
      <c r="Y51" s="84">
        <f t="shared" si="23"/>
        <v>0</v>
      </c>
      <c r="Z51" s="84">
        <f t="shared" si="23"/>
        <v>0</v>
      </c>
      <c r="AA51" s="84">
        <f t="shared" si="23"/>
        <v>0</v>
      </c>
      <c r="AB51" s="84">
        <f t="shared" si="23"/>
        <v>0</v>
      </c>
      <c r="AC51" s="84">
        <f t="shared" si="23"/>
        <v>0</v>
      </c>
      <c r="AD51" s="84">
        <f t="shared" si="23"/>
        <v>0</v>
      </c>
      <c r="AE51" s="84">
        <f t="shared" si="23"/>
        <v>0</v>
      </c>
      <c r="AF51" s="84">
        <f t="shared" si="23"/>
        <v>0</v>
      </c>
      <c r="AG51" s="84">
        <f t="shared" si="23"/>
        <v>0</v>
      </c>
      <c r="AH51" s="84">
        <f t="shared" si="23"/>
        <v>0</v>
      </c>
      <c r="AI51" s="84">
        <f t="shared" si="23"/>
        <v>0</v>
      </c>
      <c r="AJ51" s="84">
        <f t="shared" si="23"/>
        <v>0</v>
      </c>
      <c r="AK51" s="84">
        <f t="shared" si="23"/>
        <v>0</v>
      </c>
      <c r="AL51" s="84">
        <f t="shared" si="23"/>
        <v>0</v>
      </c>
      <c r="AM51" s="84">
        <f t="shared" si="23"/>
        <v>0</v>
      </c>
      <c r="AN51" s="84">
        <f t="shared" si="23"/>
        <v>0</v>
      </c>
      <c r="AO51" s="84">
        <f t="shared" si="23"/>
        <v>0</v>
      </c>
      <c r="AP51" s="84">
        <f t="shared" si="23"/>
        <v>0</v>
      </c>
      <c r="AQ51" s="84">
        <f t="shared" si="23"/>
        <v>0</v>
      </c>
      <c r="AR51" s="84">
        <f t="shared" si="23"/>
        <v>0</v>
      </c>
      <c r="AS51" s="84">
        <f t="shared" si="23"/>
        <v>0</v>
      </c>
      <c r="AT51" s="84">
        <f t="shared" si="23"/>
        <v>0</v>
      </c>
      <c r="AU51" s="84">
        <f t="shared" si="23"/>
        <v>0</v>
      </c>
      <c r="AV51" s="84">
        <f t="shared" si="23"/>
        <v>0</v>
      </c>
      <c r="AW51" s="84">
        <f t="shared" si="23"/>
        <v>0</v>
      </c>
      <c r="AX51" s="142"/>
      <c r="AY51" s="84">
        <f t="shared" si="24"/>
        <v>1878</v>
      </c>
      <c r="AZ51" s="84">
        <f t="shared" si="24"/>
        <v>1878</v>
      </c>
      <c r="BA51" s="84">
        <f t="shared" si="4"/>
        <v>0</v>
      </c>
    </row>
    <row r="52" spans="1:53" ht="47.25">
      <c r="A52" s="44" t="s">
        <v>409</v>
      </c>
      <c r="B52" s="45" t="s">
        <v>374</v>
      </c>
      <c r="C52" s="45" t="s">
        <v>380</v>
      </c>
      <c r="D52" s="45" t="s">
        <v>408</v>
      </c>
      <c r="E52" s="45">
        <v>237</v>
      </c>
      <c r="F52" s="84">
        <v>1878</v>
      </c>
      <c r="G52" s="84">
        <f>F52+H52</f>
        <v>1878</v>
      </c>
      <c r="H52" s="84">
        <f t="shared" si="0"/>
        <v>0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142"/>
      <c r="AY52" s="84">
        <v>1878</v>
      </c>
      <c r="AZ52" s="84">
        <v>1878</v>
      </c>
      <c r="BA52" s="84">
        <f t="shared" si="4"/>
        <v>0</v>
      </c>
    </row>
    <row r="53" spans="1:53" s="40" customFormat="1" ht="47.25">
      <c r="A53" s="47" t="s">
        <v>209</v>
      </c>
      <c r="B53" s="39" t="s">
        <v>380</v>
      </c>
      <c r="C53" s="39" t="s">
        <v>364</v>
      </c>
      <c r="D53" s="39" t="s">
        <v>365</v>
      </c>
      <c r="E53" s="39" t="s">
        <v>366</v>
      </c>
      <c r="F53" s="88">
        <f aca="true" t="shared" si="25" ref="F53:AW53">F54+F65+F73+F62</f>
        <v>111517.9</v>
      </c>
      <c r="G53" s="88">
        <f t="shared" si="25"/>
        <v>112167.9</v>
      </c>
      <c r="H53" s="88">
        <f t="shared" si="25"/>
        <v>650</v>
      </c>
      <c r="I53" s="88">
        <f t="shared" si="25"/>
        <v>0</v>
      </c>
      <c r="J53" s="88">
        <f t="shared" si="25"/>
        <v>0</v>
      </c>
      <c r="K53" s="88">
        <f t="shared" si="25"/>
        <v>0</v>
      </c>
      <c r="L53" s="88">
        <f t="shared" si="25"/>
        <v>0</v>
      </c>
      <c r="M53" s="88">
        <f t="shared" si="25"/>
        <v>650</v>
      </c>
      <c r="N53" s="246">
        <f t="shared" si="25"/>
        <v>0</v>
      </c>
      <c r="O53" s="88">
        <f t="shared" si="25"/>
        <v>0</v>
      </c>
      <c r="P53" s="88">
        <f t="shared" si="25"/>
        <v>0</v>
      </c>
      <c r="Q53" s="88">
        <f t="shared" si="25"/>
        <v>0</v>
      </c>
      <c r="R53" s="88">
        <f t="shared" si="25"/>
        <v>0</v>
      </c>
      <c r="S53" s="88">
        <f t="shared" si="25"/>
        <v>0</v>
      </c>
      <c r="T53" s="88">
        <f t="shared" si="25"/>
        <v>0</v>
      </c>
      <c r="U53" s="88">
        <f t="shared" si="25"/>
        <v>0</v>
      </c>
      <c r="V53" s="88">
        <f t="shared" si="25"/>
        <v>0</v>
      </c>
      <c r="W53" s="88">
        <f t="shared" si="25"/>
        <v>0</v>
      </c>
      <c r="X53" s="88">
        <f t="shared" si="25"/>
        <v>0</v>
      </c>
      <c r="Y53" s="88">
        <f t="shared" si="25"/>
        <v>0</v>
      </c>
      <c r="Z53" s="88">
        <f t="shared" si="25"/>
        <v>0</v>
      </c>
      <c r="AA53" s="88">
        <f t="shared" si="25"/>
        <v>0</v>
      </c>
      <c r="AB53" s="88">
        <f t="shared" si="25"/>
        <v>0</v>
      </c>
      <c r="AC53" s="88">
        <f t="shared" si="25"/>
        <v>0</v>
      </c>
      <c r="AD53" s="88">
        <f t="shared" si="25"/>
        <v>0</v>
      </c>
      <c r="AE53" s="88">
        <f t="shared" si="25"/>
        <v>0</v>
      </c>
      <c r="AF53" s="88">
        <f t="shared" si="25"/>
        <v>0</v>
      </c>
      <c r="AG53" s="88">
        <f t="shared" si="25"/>
        <v>0</v>
      </c>
      <c r="AH53" s="88">
        <f t="shared" si="25"/>
        <v>0</v>
      </c>
      <c r="AI53" s="88">
        <f t="shared" si="25"/>
        <v>0</v>
      </c>
      <c r="AJ53" s="88">
        <f t="shared" si="25"/>
        <v>0</v>
      </c>
      <c r="AK53" s="88">
        <f t="shared" si="25"/>
        <v>0</v>
      </c>
      <c r="AL53" s="88">
        <f t="shared" si="25"/>
        <v>0</v>
      </c>
      <c r="AM53" s="88">
        <f t="shared" si="25"/>
        <v>0</v>
      </c>
      <c r="AN53" s="88">
        <f t="shared" si="25"/>
        <v>0</v>
      </c>
      <c r="AO53" s="88">
        <f t="shared" si="25"/>
        <v>0</v>
      </c>
      <c r="AP53" s="88">
        <f t="shared" si="25"/>
        <v>0</v>
      </c>
      <c r="AQ53" s="88">
        <f t="shared" si="25"/>
        <v>0</v>
      </c>
      <c r="AR53" s="88">
        <f t="shared" si="25"/>
        <v>0</v>
      </c>
      <c r="AS53" s="88">
        <f t="shared" si="25"/>
        <v>0</v>
      </c>
      <c r="AT53" s="88">
        <f t="shared" si="25"/>
        <v>0</v>
      </c>
      <c r="AU53" s="88">
        <f t="shared" si="25"/>
        <v>0</v>
      </c>
      <c r="AV53" s="88">
        <f t="shared" si="25"/>
        <v>0</v>
      </c>
      <c r="AW53" s="88">
        <f t="shared" si="25"/>
        <v>0</v>
      </c>
      <c r="AX53" s="209"/>
      <c r="AY53" s="88">
        <f>AY54+AY65+AY73</f>
        <v>81522</v>
      </c>
      <c r="AZ53" s="88">
        <f>AZ54+AZ65+AZ73</f>
        <v>81522</v>
      </c>
      <c r="BA53" s="84">
        <f t="shared" si="4"/>
        <v>0</v>
      </c>
    </row>
    <row r="54" spans="1:53" s="43" customFormat="1" ht="15.75">
      <c r="A54" s="46" t="s">
        <v>211</v>
      </c>
      <c r="B54" s="42" t="s">
        <v>380</v>
      </c>
      <c r="C54" s="42" t="s">
        <v>374</v>
      </c>
      <c r="D54" s="42" t="s">
        <v>365</v>
      </c>
      <c r="E54" s="48" t="s">
        <v>366</v>
      </c>
      <c r="F54" s="85">
        <f>F55</f>
        <v>65198</v>
      </c>
      <c r="G54" s="85">
        <f>G55</f>
        <v>65848</v>
      </c>
      <c r="H54" s="84">
        <f t="shared" si="0"/>
        <v>650</v>
      </c>
      <c r="I54" s="85">
        <f aca="true" t="shared" si="26" ref="I54:AZ54">I55</f>
        <v>0</v>
      </c>
      <c r="J54" s="85">
        <f t="shared" si="26"/>
        <v>0</v>
      </c>
      <c r="K54" s="85">
        <f t="shared" si="26"/>
        <v>0</v>
      </c>
      <c r="L54" s="85">
        <f t="shared" si="26"/>
        <v>0</v>
      </c>
      <c r="M54" s="85">
        <f t="shared" si="26"/>
        <v>650</v>
      </c>
      <c r="N54" s="85">
        <f t="shared" si="26"/>
        <v>0</v>
      </c>
      <c r="O54" s="85">
        <f t="shared" si="26"/>
        <v>0</v>
      </c>
      <c r="P54" s="85">
        <f t="shared" si="26"/>
        <v>0</v>
      </c>
      <c r="Q54" s="85">
        <f t="shared" si="26"/>
        <v>0</v>
      </c>
      <c r="R54" s="85">
        <f t="shared" si="26"/>
        <v>0</v>
      </c>
      <c r="S54" s="85">
        <f t="shared" si="26"/>
        <v>0</v>
      </c>
      <c r="T54" s="85">
        <f t="shared" si="26"/>
        <v>0</v>
      </c>
      <c r="U54" s="85">
        <f t="shared" si="26"/>
        <v>0</v>
      </c>
      <c r="V54" s="85">
        <f t="shared" si="26"/>
        <v>0</v>
      </c>
      <c r="W54" s="85">
        <f t="shared" si="26"/>
        <v>0</v>
      </c>
      <c r="X54" s="85">
        <f t="shared" si="26"/>
        <v>0</v>
      </c>
      <c r="Y54" s="85">
        <f t="shared" si="26"/>
        <v>0</v>
      </c>
      <c r="Z54" s="85">
        <f t="shared" si="26"/>
        <v>0</v>
      </c>
      <c r="AA54" s="85">
        <f t="shared" si="26"/>
        <v>0</v>
      </c>
      <c r="AB54" s="85">
        <f t="shared" si="26"/>
        <v>0</v>
      </c>
      <c r="AC54" s="85">
        <f t="shared" si="26"/>
        <v>0</v>
      </c>
      <c r="AD54" s="85">
        <f t="shared" si="26"/>
        <v>0</v>
      </c>
      <c r="AE54" s="85">
        <f t="shared" si="26"/>
        <v>0</v>
      </c>
      <c r="AF54" s="85">
        <f t="shared" si="26"/>
        <v>0</v>
      </c>
      <c r="AG54" s="85">
        <f t="shared" si="26"/>
        <v>0</v>
      </c>
      <c r="AH54" s="85">
        <f t="shared" si="26"/>
        <v>0</v>
      </c>
      <c r="AI54" s="85">
        <f t="shared" si="26"/>
        <v>0</v>
      </c>
      <c r="AJ54" s="85">
        <f t="shared" si="26"/>
        <v>0</v>
      </c>
      <c r="AK54" s="85">
        <f t="shared" si="26"/>
        <v>0</v>
      </c>
      <c r="AL54" s="85">
        <f t="shared" si="26"/>
        <v>0</v>
      </c>
      <c r="AM54" s="85">
        <f t="shared" si="26"/>
        <v>0</v>
      </c>
      <c r="AN54" s="85">
        <f t="shared" si="26"/>
        <v>0</v>
      </c>
      <c r="AO54" s="85">
        <f t="shared" si="26"/>
        <v>0</v>
      </c>
      <c r="AP54" s="85">
        <f t="shared" si="26"/>
        <v>0</v>
      </c>
      <c r="AQ54" s="85">
        <f t="shared" si="26"/>
        <v>0</v>
      </c>
      <c r="AR54" s="85">
        <f t="shared" si="26"/>
        <v>0</v>
      </c>
      <c r="AS54" s="85">
        <f t="shared" si="26"/>
        <v>0</v>
      </c>
      <c r="AT54" s="85">
        <f t="shared" si="26"/>
        <v>0</v>
      </c>
      <c r="AU54" s="85">
        <f t="shared" si="26"/>
        <v>0</v>
      </c>
      <c r="AV54" s="85">
        <f t="shared" si="26"/>
        <v>0</v>
      </c>
      <c r="AW54" s="85">
        <f t="shared" si="26"/>
        <v>0</v>
      </c>
      <c r="AX54" s="210"/>
      <c r="AY54" s="85">
        <f t="shared" si="26"/>
        <v>65198</v>
      </c>
      <c r="AZ54" s="85">
        <f t="shared" si="26"/>
        <v>65198</v>
      </c>
      <c r="BA54" s="84">
        <f t="shared" si="4"/>
        <v>0</v>
      </c>
    </row>
    <row r="55" spans="1:53" ht="31.5">
      <c r="A55" s="44" t="s">
        <v>411</v>
      </c>
      <c r="B55" s="45" t="s">
        <v>380</v>
      </c>
      <c r="C55" s="45" t="s">
        <v>374</v>
      </c>
      <c r="D55" s="45" t="s">
        <v>412</v>
      </c>
      <c r="E55" s="45" t="s">
        <v>366</v>
      </c>
      <c r="F55" s="84">
        <f>SUM(F56:F61)</f>
        <v>65198</v>
      </c>
      <c r="G55" s="84">
        <f>SUM(G56:G61)</f>
        <v>65848</v>
      </c>
      <c r="H55" s="84">
        <f t="shared" si="0"/>
        <v>650</v>
      </c>
      <c r="I55" s="84">
        <f>SUM(I56:I61)</f>
        <v>0</v>
      </c>
      <c r="J55" s="84">
        <f aca="true" t="shared" si="27" ref="J55:AD55">SUM(J56:J61)</f>
        <v>0</v>
      </c>
      <c r="K55" s="84">
        <f t="shared" si="27"/>
        <v>0</v>
      </c>
      <c r="L55" s="84">
        <f t="shared" si="27"/>
        <v>0</v>
      </c>
      <c r="M55" s="84">
        <f t="shared" si="27"/>
        <v>650</v>
      </c>
      <c r="N55" s="84">
        <f t="shared" si="27"/>
        <v>0</v>
      </c>
      <c r="O55" s="84">
        <f t="shared" si="27"/>
        <v>0</v>
      </c>
      <c r="P55" s="84">
        <f>SUM(P56:P61)</f>
        <v>0</v>
      </c>
      <c r="Q55" s="84">
        <f t="shared" si="27"/>
        <v>0</v>
      </c>
      <c r="R55" s="84">
        <f t="shared" si="27"/>
        <v>0</v>
      </c>
      <c r="S55" s="84">
        <f t="shared" si="27"/>
        <v>0</v>
      </c>
      <c r="T55" s="84">
        <f t="shared" si="27"/>
        <v>0</v>
      </c>
      <c r="U55" s="84">
        <f t="shared" si="27"/>
        <v>0</v>
      </c>
      <c r="V55" s="84">
        <f t="shared" si="27"/>
        <v>0</v>
      </c>
      <c r="W55" s="84">
        <f t="shared" si="27"/>
        <v>0</v>
      </c>
      <c r="X55" s="84">
        <f t="shared" si="27"/>
        <v>0</v>
      </c>
      <c r="Y55" s="84">
        <f t="shared" si="27"/>
        <v>0</v>
      </c>
      <c r="Z55" s="84">
        <f t="shared" si="27"/>
        <v>0</v>
      </c>
      <c r="AA55" s="84">
        <f t="shared" si="27"/>
        <v>0</v>
      </c>
      <c r="AB55" s="84">
        <f t="shared" si="27"/>
        <v>0</v>
      </c>
      <c r="AC55" s="84">
        <f t="shared" si="27"/>
        <v>0</v>
      </c>
      <c r="AD55" s="84">
        <f t="shared" si="27"/>
        <v>0</v>
      </c>
      <c r="AE55" s="84">
        <f aca="true" t="shared" si="28" ref="AE55:AW55">SUM(AE56:AE61)</f>
        <v>0</v>
      </c>
      <c r="AF55" s="84">
        <f t="shared" si="28"/>
        <v>0</v>
      </c>
      <c r="AG55" s="84">
        <f t="shared" si="28"/>
        <v>0</v>
      </c>
      <c r="AH55" s="84">
        <f t="shared" si="28"/>
        <v>0</v>
      </c>
      <c r="AI55" s="84">
        <f t="shared" si="28"/>
        <v>0</v>
      </c>
      <c r="AJ55" s="84">
        <f t="shared" si="28"/>
        <v>0</v>
      </c>
      <c r="AK55" s="84">
        <f t="shared" si="28"/>
        <v>0</v>
      </c>
      <c r="AL55" s="84">
        <f t="shared" si="28"/>
        <v>0</v>
      </c>
      <c r="AM55" s="84">
        <f t="shared" si="28"/>
        <v>0</v>
      </c>
      <c r="AN55" s="84">
        <f t="shared" si="28"/>
        <v>0</v>
      </c>
      <c r="AO55" s="84">
        <f t="shared" si="28"/>
        <v>0</v>
      </c>
      <c r="AP55" s="84">
        <f t="shared" si="28"/>
        <v>0</v>
      </c>
      <c r="AQ55" s="84">
        <f t="shared" si="28"/>
        <v>0</v>
      </c>
      <c r="AR55" s="84">
        <f t="shared" si="28"/>
        <v>0</v>
      </c>
      <c r="AS55" s="84">
        <f t="shared" si="28"/>
        <v>0</v>
      </c>
      <c r="AT55" s="84">
        <f t="shared" si="28"/>
        <v>0</v>
      </c>
      <c r="AU55" s="84">
        <f t="shared" si="28"/>
        <v>0</v>
      </c>
      <c r="AV55" s="84">
        <f t="shared" si="28"/>
        <v>0</v>
      </c>
      <c r="AW55" s="84">
        <f t="shared" si="28"/>
        <v>0</v>
      </c>
      <c r="AX55" s="142"/>
      <c r="AY55" s="84">
        <f>SUM(AY56:AY61)</f>
        <v>65198</v>
      </c>
      <c r="AZ55" s="84">
        <f>SUM(AZ56:AZ61)</f>
        <v>65198</v>
      </c>
      <c r="BA55" s="84">
        <f t="shared" si="4"/>
        <v>0</v>
      </c>
    </row>
    <row r="56" spans="1:53" ht="15.75">
      <c r="A56" s="44" t="s">
        <v>413</v>
      </c>
      <c r="B56" s="45" t="s">
        <v>380</v>
      </c>
      <c r="C56" s="45" t="s">
        <v>374</v>
      </c>
      <c r="D56" s="45" t="s">
        <v>412</v>
      </c>
      <c r="E56" s="45">
        <v>220</v>
      </c>
      <c r="F56" s="84">
        <v>765</v>
      </c>
      <c r="G56" s="84">
        <f aca="true" t="shared" si="29" ref="G56:G61">F56+H56</f>
        <v>728</v>
      </c>
      <c r="H56" s="84">
        <f t="shared" si="0"/>
        <v>-37</v>
      </c>
      <c r="I56" s="84"/>
      <c r="J56" s="84"/>
      <c r="K56" s="84"/>
      <c r="L56" s="84"/>
      <c r="M56" s="84">
        <v>-37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142"/>
      <c r="AY56" s="84">
        <v>948</v>
      </c>
      <c r="AZ56" s="84">
        <v>725</v>
      </c>
      <c r="BA56" s="84">
        <f t="shared" si="4"/>
        <v>-223</v>
      </c>
    </row>
    <row r="57" spans="1:53" ht="31.5">
      <c r="A57" s="44" t="s">
        <v>414</v>
      </c>
      <c r="B57" s="45" t="s">
        <v>380</v>
      </c>
      <c r="C57" s="45" t="s">
        <v>374</v>
      </c>
      <c r="D57" s="45" t="s">
        <v>412</v>
      </c>
      <c r="E57" s="45">
        <v>221</v>
      </c>
      <c r="F57" s="84">
        <v>2580</v>
      </c>
      <c r="G57" s="84">
        <f t="shared" si="29"/>
        <v>2540</v>
      </c>
      <c r="H57" s="84">
        <f t="shared" si="0"/>
        <v>-40</v>
      </c>
      <c r="I57" s="84"/>
      <c r="J57" s="84"/>
      <c r="K57" s="84"/>
      <c r="L57" s="84"/>
      <c r="M57" s="84">
        <v>-40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142"/>
      <c r="AY57" s="84">
        <v>2639</v>
      </c>
      <c r="AZ57" s="84">
        <v>2639</v>
      </c>
      <c r="BA57" s="84">
        <f t="shared" si="4"/>
        <v>0</v>
      </c>
    </row>
    <row r="58" spans="1:53" ht="63">
      <c r="A58" s="44" t="s">
        <v>415</v>
      </c>
      <c r="B58" s="45" t="s">
        <v>380</v>
      </c>
      <c r="C58" s="45" t="s">
        <v>374</v>
      </c>
      <c r="D58" s="45" t="s">
        <v>412</v>
      </c>
      <c r="E58" s="45" t="s">
        <v>465</v>
      </c>
      <c r="F58" s="84">
        <v>40884</v>
      </c>
      <c r="G58" s="84">
        <f t="shared" si="29"/>
        <v>42900</v>
      </c>
      <c r="H58" s="84">
        <f t="shared" si="0"/>
        <v>2016</v>
      </c>
      <c r="I58" s="84"/>
      <c r="J58" s="84"/>
      <c r="K58" s="84"/>
      <c r="L58" s="84"/>
      <c r="M58" s="84">
        <v>2016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142"/>
      <c r="AY58" s="84">
        <v>41423</v>
      </c>
      <c r="AZ58" s="84">
        <v>41372</v>
      </c>
      <c r="BA58" s="84">
        <f t="shared" si="4"/>
        <v>-51</v>
      </c>
    </row>
    <row r="59" spans="1:53" ht="15.75">
      <c r="A59" s="44" t="s">
        <v>416</v>
      </c>
      <c r="B59" s="45" t="s">
        <v>380</v>
      </c>
      <c r="C59" s="45" t="s">
        <v>374</v>
      </c>
      <c r="D59" s="45" t="s">
        <v>412</v>
      </c>
      <c r="E59" s="45">
        <v>240</v>
      </c>
      <c r="F59" s="84">
        <v>5511</v>
      </c>
      <c r="G59" s="84">
        <f t="shared" si="29"/>
        <v>5105</v>
      </c>
      <c r="H59" s="84">
        <f t="shared" si="0"/>
        <v>-406</v>
      </c>
      <c r="I59" s="84"/>
      <c r="J59" s="84"/>
      <c r="K59" s="84"/>
      <c r="L59" s="84"/>
      <c r="M59" s="84">
        <v>-406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142"/>
      <c r="AY59" s="84">
        <v>5724</v>
      </c>
      <c r="AZ59" s="84">
        <v>5739</v>
      </c>
      <c r="BA59" s="84">
        <f t="shared" si="4"/>
        <v>15</v>
      </c>
    </row>
    <row r="60" spans="1:53" ht="94.5">
      <c r="A60" s="44" t="s">
        <v>417</v>
      </c>
      <c r="B60" s="45" t="s">
        <v>380</v>
      </c>
      <c r="C60" s="45" t="s">
        <v>374</v>
      </c>
      <c r="D60" s="45" t="s">
        <v>412</v>
      </c>
      <c r="E60" s="45">
        <v>253</v>
      </c>
      <c r="F60" s="84">
        <v>13070</v>
      </c>
      <c r="G60" s="84">
        <f t="shared" si="29"/>
        <v>12384</v>
      </c>
      <c r="H60" s="84">
        <f t="shared" si="0"/>
        <v>-686</v>
      </c>
      <c r="I60" s="84"/>
      <c r="J60" s="84"/>
      <c r="K60" s="84"/>
      <c r="L60" s="84"/>
      <c r="M60" s="84">
        <v>-686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142"/>
      <c r="AY60" s="84">
        <v>11570</v>
      </c>
      <c r="AZ60" s="84">
        <v>12295</v>
      </c>
      <c r="BA60" s="84">
        <f t="shared" si="4"/>
        <v>725</v>
      </c>
    </row>
    <row r="61" spans="1:53" ht="63">
      <c r="A61" s="44" t="s">
        <v>418</v>
      </c>
      <c r="B61" s="45" t="s">
        <v>380</v>
      </c>
      <c r="C61" s="45" t="s">
        <v>374</v>
      </c>
      <c r="D61" s="45" t="s">
        <v>412</v>
      </c>
      <c r="E61" s="45">
        <v>472</v>
      </c>
      <c r="F61" s="84">
        <v>2388</v>
      </c>
      <c r="G61" s="84">
        <f t="shared" si="29"/>
        <v>2191</v>
      </c>
      <c r="H61" s="84">
        <f t="shared" si="0"/>
        <v>-197</v>
      </c>
      <c r="I61" s="84"/>
      <c r="J61" s="84"/>
      <c r="K61" s="84"/>
      <c r="L61" s="84"/>
      <c r="M61" s="84">
        <v>-197</v>
      </c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142"/>
      <c r="AY61" s="84">
        <v>2894</v>
      </c>
      <c r="AZ61" s="84">
        <v>2428</v>
      </c>
      <c r="BA61" s="84">
        <f t="shared" si="4"/>
        <v>-466</v>
      </c>
    </row>
    <row r="62" spans="1:53" s="43" customFormat="1" ht="15.75">
      <c r="A62" s="41" t="s">
        <v>637</v>
      </c>
      <c r="B62" s="42" t="s">
        <v>380</v>
      </c>
      <c r="C62" s="42" t="s">
        <v>386</v>
      </c>
      <c r="D62" s="42" t="s">
        <v>365</v>
      </c>
      <c r="E62" s="42" t="s">
        <v>366</v>
      </c>
      <c r="F62" s="85">
        <f>F63</f>
        <v>5778</v>
      </c>
      <c r="G62" s="85">
        <f aca="true" t="shared" si="30" ref="G62:BA62">G63</f>
        <v>5778</v>
      </c>
      <c r="H62" s="85">
        <f t="shared" si="30"/>
        <v>0</v>
      </c>
      <c r="I62" s="85">
        <f t="shared" si="30"/>
        <v>0</v>
      </c>
      <c r="J62" s="85">
        <f t="shared" si="30"/>
        <v>0</v>
      </c>
      <c r="K62" s="85">
        <f t="shared" si="30"/>
        <v>0</v>
      </c>
      <c r="L62" s="85">
        <f t="shared" si="30"/>
        <v>0</v>
      </c>
      <c r="M62" s="85">
        <f t="shared" si="30"/>
        <v>0</v>
      </c>
      <c r="N62" s="245">
        <f t="shared" si="30"/>
        <v>0</v>
      </c>
      <c r="O62" s="85">
        <f t="shared" si="30"/>
        <v>0</v>
      </c>
      <c r="P62" s="85">
        <f t="shared" si="30"/>
        <v>0</v>
      </c>
      <c r="Q62" s="85">
        <f t="shared" si="30"/>
        <v>0</v>
      </c>
      <c r="R62" s="85">
        <f t="shared" si="30"/>
        <v>0</v>
      </c>
      <c r="S62" s="85">
        <f t="shared" si="30"/>
        <v>0</v>
      </c>
      <c r="T62" s="85">
        <f t="shared" si="30"/>
        <v>0</v>
      </c>
      <c r="U62" s="85">
        <f t="shared" si="30"/>
        <v>0</v>
      </c>
      <c r="V62" s="85">
        <f t="shared" si="30"/>
        <v>0</v>
      </c>
      <c r="W62" s="85">
        <f t="shared" si="30"/>
        <v>0</v>
      </c>
      <c r="X62" s="85">
        <f t="shared" si="30"/>
        <v>0</v>
      </c>
      <c r="Y62" s="85">
        <f t="shared" si="30"/>
        <v>0</v>
      </c>
      <c r="Z62" s="85">
        <f t="shared" si="30"/>
        <v>0</v>
      </c>
      <c r="AA62" s="85">
        <f t="shared" si="30"/>
        <v>0</v>
      </c>
      <c r="AB62" s="85">
        <f t="shared" si="30"/>
        <v>0</v>
      </c>
      <c r="AC62" s="85">
        <f t="shared" si="30"/>
        <v>0</v>
      </c>
      <c r="AD62" s="85">
        <f t="shared" si="30"/>
        <v>0</v>
      </c>
      <c r="AE62" s="85">
        <f t="shared" si="30"/>
        <v>0</v>
      </c>
      <c r="AF62" s="85">
        <f t="shared" si="30"/>
        <v>0</v>
      </c>
      <c r="AG62" s="85">
        <f t="shared" si="30"/>
        <v>0</v>
      </c>
      <c r="AH62" s="85">
        <f t="shared" si="30"/>
        <v>0</v>
      </c>
      <c r="AI62" s="85">
        <f t="shared" si="30"/>
        <v>0</v>
      </c>
      <c r="AJ62" s="85">
        <f t="shared" si="30"/>
        <v>0</v>
      </c>
      <c r="AK62" s="85">
        <f t="shared" si="30"/>
        <v>0</v>
      </c>
      <c r="AL62" s="85">
        <f t="shared" si="30"/>
        <v>0</v>
      </c>
      <c r="AM62" s="85">
        <f t="shared" si="30"/>
        <v>0</v>
      </c>
      <c r="AN62" s="85">
        <f t="shared" si="30"/>
        <v>0</v>
      </c>
      <c r="AO62" s="85">
        <f t="shared" si="30"/>
        <v>0</v>
      </c>
      <c r="AP62" s="85">
        <f t="shared" si="30"/>
        <v>0</v>
      </c>
      <c r="AQ62" s="85">
        <f t="shared" si="30"/>
        <v>0</v>
      </c>
      <c r="AR62" s="85">
        <f t="shared" si="30"/>
        <v>0</v>
      </c>
      <c r="AS62" s="85">
        <f t="shared" si="30"/>
        <v>0</v>
      </c>
      <c r="AT62" s="85">
        <f t="shared" si="30"/>
        <v>0</v>
      </c>
      <c r="AU62" s="85">
        <f t="shared" si="30"/>
        <v>0</v>
      </c>
      <c r="AV62" s="85">
        <f t="shared" si="30"/>
        <v>0</v>
      </c>
      <c r="AW62" s="85">
        <f t="shared" si="30"/>
        <v>0</v>
      </c>
      <c r="AX62" s="85">
        <f t="shared" si="30"/>
        <v>0</v>
      </c>
      <c r="AY62" s="85">
        <f t="shared" si="30"/>
        <v>51187</v>
      </c>
      <c r="AZ62" s="85">
        <f t="shared" si="30"/>
        <v>51187</v>
      </c>
      <c r="BA62" s="85">
        <f t="shared" si="30"/>
        <v>0</v>
      </c>
    </row>
    <row r="63" spans="1:53" ht="15.75">
      <c r="A63" s="44" t="s">
        <v>127</v>
      </c>
      <c r="B63" s="45" t="s">
        <v>380</v>
      </c>
      <c r="C63" s="45" t="s">
        <v>386</v>
      </c>
      <c r="D63" s="45" t="s">
        <v>128</v>
      </c>
      <c r="E63" s="45" t="s">
        <v>366</v>
      </c>
      <c r="F63" s="84">
        <f>F64</f>
        <v>5778</v>
      </c>
      <c r="G63" s="84">
        <f aca="true" t="shared" si="31" ref="G63:BA63">G64</f>
        <v>5778</v>
      </c>
      <c r="H63" s="84">
        <f t="shared" si="31"/>
        <v>0</v>
      </c>
      <c r="I63" s="84">
        <f t="shared" si="31"/>
        <v>0</v>
      </c>
      <c r="J63" s="84">
        <f t="shared" si="31"/>
        <v>0</v>
      </c>
      <c r="K63" s="84">
        <f t="shared" si="31"/>
        <v>0</v>
      </c>
      <c r="L63" s="84">
        <f t="shared" si="31"/>
        <v>0</v>
      </c>
      <c r="M63" s="84">
        <f t="shared" si="31"/>
        <v>0</v>
      </c>
      <c r="N63" s="241">
        <f t="shared" si="31"/>
        <v>0</v>
      </c>
      <c r="O63" s="84">
        <f t="shared" si="31"/>
        <v>0</v>
      </c>
      <c r="P63" s="84">
        <f t="shared" si="31"/>
        <v>0</v>
      </c>
      <c r="Q63" s="84">
        <f t="shared" si="31"/>
        <v>0</v>
      </c>
      <c r="R63" s="84">
        <f t="shared" si="31"/>
        <v>0</v>
      </c>
      <c r="S63" s="84">
        <f t="shared" si="31"/>
        <v>0</v>
      </c>
      <c r="T63" s="84">
        <f t="shared" si="31"/>
        <v>0</v>
      </c>
      <c r="U63" s="84">
        <f t="shared" si="31"/>
        <v>0</v>
      </c>
      <c r="V63" s="84">
        <f t="shared" si="31"/>
        <v>0</v>
      </c>
      <c r="W63" s="84">
        <f t="shared" si="31"/>
        <v>0</v>
      </c>
      <c r="X63" s="84">
        <f t="shared" si="31"/>
        <v>0</v>
      </c>
      <c r="Y63" s="84">
        <f t="shared" si="31"/>
        <v>0</v>
      </c>
      <c r="Z63" s="84">
        <f t="shared" si="31"/>
        <v>0</v>
      </c>
      <c r="AA63" s="84">
        <f t="shared" si="31"/>
        <v>0</v>
      </c>
      <c r="AB63" s="84">
        <f t="shared" si="31"/>
        <v>0</v>
      </c>
      <c r="AC63" s="84">
        <f t="shared" si="31"/>
        <v>0</v>
      </c>
      <c r="AD63" s="84">
        <f t="shared" si="31"/>
        <v>0</v>
      </c>
      <c r="AE63" s="84">
        <f t="shared" si="31"/>
        <v>0</v>
      </c>
      <c r="AF63" s="84">
        <f t="shared" si="31"/>
        <v>0</v>
      </c>
      <c r="AG63" s="84">
        <f t="shared" si="31"/>
        <v>0</v>
      </c>
      <c r="AH63" s="84">
        <f t="shared" si="31"/>
        <v>0</v>
      </c>
      <c r="AI63" s="84">
        <f t="shared" si="31"/>
        <v>0</v>
      </c>
      <c r="AJ63" s="84">
        <f t="shared" si="31"/>
        <v>0</v>
      </c>
      <c r="AK63" s="84">
        <f t="shared" si="31"/>
        <v>0</v>
      </c>
      <c r="AL63" s="84">
        <f t="shared" si="31"/>
        <v>0</v>
      </c>
      <c r="AM63" s="84">
        <f t="shared" si="31"/>
        <v>0</v>
      </c>
      <c r="AN63" s="84">
        <f t="shared" si="31"/>
        <v>0</v>
      </c>
      <c r="AO63" s="84">
        <f t="shared" si="31"/>
        <v>0</v>
      </c>
      <c r="AP63" s="84">
        <f t="shared" si="31"/>
        <v>0</v>
      </c>
      <c r="AQ63" s="84">
        <f t="shared" si="31"/>
        <v>0</v>
      </c>
      <c r="AR63" s="84">
        <f t="shared" si="31"/>
        <v>0</v>
      </c>
      <c r="AS63" s="84">
        <f t="shared" si="31"/>
        <v>0</v>
      </c>
      <c r="AT63" s="84">
        <f t="shared" si="31"/>
        <v>0</v>
      </c>
      <c r="AU63" s="84">
        <f t="shared" si="31"/>
        <v>0</v>
      </c>
      <c r="AV63" s="84">
        <f t="shared" si="31"/>
        <v>0</v>
      </c>
      <c r="AW63" s="84">
        <f t="shared" si="31"/>
        <v>0</v>
      </c>
      <c r="AX63" s="84">
        <f t="shared" si="31"/>
        <v>0</v>
      </c>
      <c r="AY63" s="84">
        <f t="shared" si="31"/>
        <v>51187</v>
      </c>
      <c r="AZ63" s="84">
        <f t="shared" si="31"/>
        <v>51187</v>
      </c>
      <c r="BA63" s="84">
        <f t="shared" si="31"/>
        <v>0</v>
      </c>
    </row>
    <row r="64" spans="1:53" ht="31.5">
      <c r="A64" s="44" t="s">
        <v>639</v>
      </c>
      <c r="B64" s="45" t="s">
        <v>380</v>
      </c>
      <c r="C64" s="45" t="s">
        <v>386</v>
      </c>
      <c r="D64" s="45" t="s">
        <v>128</v>
      </c>
      <c r="E64" s="45" t="s">
        <v>638</v>
      </c>
      <c r="F64" s="84">
        <v>5778</v>
      </c>
      <c r="G64" s="84">
        <f>F64+H64</f>
        <v>5778</v>
      </c>
      <c r="H64" s="84">
        <f>SUM(I64:AX64)</f>
        <v>0</v>
      </c>
      <c r="I64" s="84"/>
      <c r="J64" s="84"/>
      <c r="K64" s="84"/>
      <c r="L64" s="84"/>
      <c r="M64" s="84"/>
      <c r="N64" s="241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142"/>
      <c r="AY64" s="84">
        <v>51187</v>
      </c>
      <c r="AZ64" s="84">
        <v>51187</v>
      </c>
      <c r="BA64" s="84">
        <f>AZ64-AY64</f>
        <v>0</v>
      </c>
    </row>
    <row r="65" spans="1:53" s="43" customFormat="1" ht="78.75">
      <c r="A65" s="46" t="s">
        <v>213</v>
      </c>
      <c r="B65" s="42" t="s">
        <v>380</v>
      </c>
      <c r="C65" s="42" t="s">
        <v>419</v>
      </c>
      <c r="D65" s="42" t="s">
        <v>365</v>
      </c>
      <c r="E65" s="42" t="s">
        <v>366</v>
      </c>
      <c r="F65" s="85">
        <f>F66+F71</f>
        <v>35737.9</v>
      </c>
      <c r="G65" s="85">
        <f>G66+G71</f>
        <v>35737.9</v>
      </c>
      <c r="H65" s="84">
        <f t="shared" si="0"/>
        <v>0</v>
      </c>
      <c r="I65" s="85">
        <f>I66+I71</f>
        <v>0</v>
      </c>
      <c r="J65" s="85">
        <f aca="true" t="shared" si="32" ref="J65:AD65">J66+J71</f>
        <v>0</v>
      </c>
      <c r="K65" s="85">
        <f t="shared" si="32"/>
        <v>0</v>
      </c>
      <c r="L65" s="85">
        <f t="shared" si="32"/>
        <v>0</v>
      </c>
      <c r="M65" s="85">
        <f t="shared" si="32"/>
        <v>0</v>
      </c>
      <c r="N65" s="85">
        <f t="shared" si="32"/>
        <v>0</v>
      </c>
      <c r="O65" s="85">
        <f t="shared" si="32"/>
        <v>0</v>
      </c>
      <c r="P65" s="85">
        <f>P66+P71</f>
        <v>0</v>
      </c>
      <c r="Q65" s="85">
        <f t="shared" si="32"/>
        <v>0</v>
      </c>
      <c r="R65" s="85">
        <f t="shared" si="32"/>
        <v>0</v>
      </c>
      <c r="S65" s="85">
        <f t="shared" si="32"/>
        <v>0</v>
      </c>
      <c r="T65" s="85">
        <f t="shared" si="32"/>
        <v>0</v>
      </c>
      <c r="U65" s="85">
        <f t="shared" si="32"/>
        <v>0</v>
      </c>
      <c r="V65" s="85">
        <f t="shared" si="32"/>
        <v>0</v>
      </c>
      <c r="W65" s="85">
        <f t="shared" si="32"/>
        <v>0</v>
      </c>
      <c r="X65" s="85">
        <f t="shared" si="32"/>
        <v>0</v>
      </c>
      <c r="Y65" s="85">
        <f t="shared" si="32"/>
        <v>0</v>
      </c>
      <c r="Z65" s="85">
        <f t="shared" si="32"/>
        <v>0</v>
      </c>
      <c r="AA65" s="85">
        <f t="shared" si="32"/>
        <v>0</v>
      </c>
      <c r="AB65" s="85">
        <f t="shared" si="32"/>
        <v>0</v>
      </c>
      <c r="AC65" s="85">
        <f t="shared" si="32"/>
        <v>0</v>
      </c>
      <c r="AD65" s="85">
        <f t="shared" si="32"/>
        <v>0</v>
      </c>
      <c r="AE65" s="85">
        <f aca="true" t="shared" si="33" ref="AE65:AW65">AE66+AE71</f>
        <v>0</v>
      </c>
      <c r="AF65" s="85">
        <f t="shared" si="33"/>
        <v>0</v>
      </c>
      <c r="AG65" s="85">
        <f t="shared" si="33"/>
        <v>0</v>
      </c>
      <c r="AH65" s="85">
        <f t="shared" si="33"/>
        <v>0</v>
      </c>
      <c r="AI65" s="85">
        <f t="shared" si="33"/>
        <v>0</v>
      </c>
      <c r="AJ65" s="85">
        <f t="shared" si="33"/>
        <v>0</v>
      </c>
      <c r="AK65" s="85">
        <f t="shared" si="33"/>
        <v>0</v>
      </c>
      <c r="AL65" s="85">
        <f t="shared" si="33"/>
        <v>0</v>
      </c>
      <c r="AM65" s="85">
        <f t="shared" si="33"/>
        <v>0</v>
      </c>
      <c r="AN65" s="85">
        <f t="shared" si="33"/>
        <v>0</v>
      </c>
      <c r="AO65" s="85">
        <f t="shared" si="33"/>
        <v>0</v>
      </c>
      <c r="AP65" s="85">
        <f t="shared" si="33"/>
        <v>0</v>
      </c>
      <c r="AQ65" s="85">
        <f t="shared" si="33"/>
        <v>0</v>
      </c>
      <c r="AR65" s="85">
        <f t="shared" si="33"/>
        <v>0</v>
      </c>
      <c r="AS65" s="85">
        <f t="shared" si="33"/>
        <v>0</v>
      </c>
      <c r="AT65" s="85">
        <f t="shared" si="33"/>
        <v>0</v>
      </c>
      <c r="AU65" s="85">
        <f t="shared" si="33"/>
        <v>0</v>
      </c>
      <c r="AV65" s="85">
        <f t="shared" si="33"/>
        <v>0</v>
      </c>
      <c r="AW65" s="85">
        <f t="shared" si="33"/>
        <v>0</v>
      </c>
      <c r="AX65" s="210"/>
      <c r="AY65" s="85">
        <f>AY66+AY71</f>
        <v>11520</v>
      </c>
      <c r="AZ65" s="85">
        <f>AZ66+AZ71</f>
        <v>11520</v>
      </c>
      <c r="BA65" s="84">
        <f t="shared" si="4"/>
        <v>0</v>
      </c>
    </row>
    <row r="66" spans="1:53" ht="31.5">
      <c r="A66" s="44" t="s">
        <v>411</v>
      </c>
      <c r="B66" s="45" t="s">
        <v>380</v>
      </c>
      <c r="C66" s="45" t="s">
        <v>419</v>
      </c>
      <c r="D66" s="45" t="s">
        <v>412</v>
      </c>
      <c r="E66" s="45" t="s">
        <v>366</v>
      </c>
      <c r="F66" s="84">
        <f>SUM(F67:F70)</f>
        <v>11693.4</v>
      </c>
      <c r="G66" s="84">
        <f>SUM(G67:G70)</f>
        <v>11693.4</v>
      </c>
      <c r="H66" s="84">
        <f t="shared" si="0"/>
        <v>0</v>
      </c>
      <c r="I66" s="84">
        <f>SUM(I67:I70)</f>
        <v>0</v>
      </c>
      <c r="J66" s="84">
        <f aca="true" t="shared" si="34" ref="J66:AD66">SUM(J67:J70)</f>
        <v>0</v>
      </c>
      <c r="K66" s="84">
        <f t="shared" si="34"/>
        <v>0</v>
      </c>
      <c r="L66" s="84">
        <f t="shared" si="34"/>
        <v>0</v>
      </c>
      <c r="M66" s="84">
        <f t="shared" si="34"/>
        <v>0</v>
      </c>
      <c r="N66" s="84">
        <f t="shared" si="34"/>
        <v>0</v>
      </c>
      <c r="O66" s="84">
        <f t="shared" si="34"/>
        <v>0</v>
      </c>
      <c r="P66" s="84">
        <f>SUM(P67:P70)</f>
        <v>0</v>
      </c>
      <c r="Q66" s="84">
        <f t="shared" si="34"/>
        <v>0</v>
      </c>
      <c r="R66" s="84">
        <f t="shared" si="34"/>
        <v>0</v>
      </c>
      <c r="S66" s="84">
        <f t="shared" si="34"/>
        <v>0</v>
      </c>
      <c r="T66" s="84">
        <f t="shared" si="34"/>
        <v>0</v>
      </c>
      <c r="U66" s="84">
        <f t="shared" si="34"/>
        <v>0</v>
      </c>
      <c r="V66" s="84">
        <f t="shared" si="34"/>
        <v>0</v>
      </c>
      <c r="W66" s="84">
        <f t="shared" si="34"/>
        <v>0</v>
      </c>
      <c r="X66" s="84">
        <f t="shared" si="34"/>
        <v>0</v>
      </c>
      <c r="Y66" s="84">
        <f t="shared" si="34"/>
        <v>0</v>
      </c>
      <c r="Z66" s="84">
        <f t="shared" si="34"/>
        <v>0</v>
      </c>
      <c r="AA66" s="84">
        <f t="shared" si="34"/>
        <v>0</v>
      </c>
      <c r="AB66" s="84">
        <f t="shared" si="34"/>
        <v>0</v>
      </c>
      <c r="AC66" s="84">
        <f t="shared" si="34"/>
        <v>0</v>
      </c>
      <c r="AD66" s="84">
        <f t="shared" si="34"/>
        <v>0</v>
      </c>
      <c r="AE66" s="84">
        <f aca="true" t="shared" si="35" ref="AE66:AW66">SUM(AE67:AE70)</f>
        <v>0</v>
      </c>
      <c r="AF66" s="84">
        <f t="shared" si="35"/>
        <v>0</v>
      </c>
      <c r="AG66" s="84">
        <f t="shared" si="35"/>
        <v>0</v>
      </c>
      <c r="AH66" s="84">
        <f t="shared" si="35"/>
        <v>0</v>
      </c>
      <c r="AI66" s="84">
        <f t="shared" si="35"/>
        <v>0</v>
      </c>
      <c r="AJ66" s="84">
        <f t="shared" si="35"/>
        <v>0</v>
      </c>
      <c r="AK66" s="84">
        <f t="shared" si="35"/>
        <v>0</v>
      </c>
      <c r="AL66" s="84">
        <f t="shared" si="35"/>
        <v>0</v>
      </c>
      <c r="AM66" s="84">
        <f t="shared" si="35"/>
        <v>0</v>
      </c>
      <c r="AN66" s="84">
        <f t="shared" si="35"/>
        <v>0</v>
      </c>
      <c r="AO66" s="84">
        <f t="shared" si="35"/>
        <v>0</v>
      </c>
      <c r="AP66" s="84">
        <f t="shared" si="35"/>
        <v>0</v>
      </c>
      <c r="AQ66" s="84">
        <f t="shared" si="35"/>
        <v>0</v>
      </c>
      <c r="AR66" s="84">
        <f t="shared" si="35"/>
        <v>0</v>
      </c>
      <c r="AS66" s="84">
        <f t="shared" si="35"/>
        <v>0</v>
      </c>
      <c r="AT66" s="84">
        <f t="shared" si="35"/>
        <v>0</v>
      </c>
      <c r="AU66" s="84">
        <f t="shared" si="35"/>
        <v>0</v>
      </c>
      <c r="AV66" s="84">
        <f t="shared" si="35"/>
        <v>0</v>
      </c>
      <c r="AW66" s="84">
        <f t="shared" si="35"/>
        <v>0</v>
      </c>
      <c r="AX66" s="142"/>
      <c r="AY66" s="84">
        <f>SUM(AY67:AY70)</f>
        <v>11520</v>
      </c>
      <c r="AZ66" s="84">
        <f>SUM(AZ67:AZ70)</f>
        <v>11520</v>
      </c>
      <c r="BA66" s="84">
        <f t="shared" si="4"/>
        <v>0</v>
      </c>
    </row>
    <row r="67" spans="1:53" ht="15.75">
      <c r="A67" s="44" t="s">
        <v>413</v>
      </c>
      <c r="B67" s="45" t="s">
        <v>380</v>
      </c>
      <c r="C67" s="45" t="s">
        <v>419</v>
      </c>
      <c r="D67" s="45" t="s">
        <v>412</v>
      </c>
      <c r="E67" s="45">
        <v>220</v>
      </c>
      <c r="F67" s="84">
        <v>115</v>
      </c>
      <c r="G67" s="84">
        <f aca="true" t="shared" si="36" ref="G67:G72">F67+H67</f>
        <v>115</v>
      </c>
      <c r="H67" s="84">
        <f t="shared" si="0"/>
        <v>0</v>
      </c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142"/>
      <c r="AY67" s="84">
        <v>148</v>
      </c>
      <c r="AZ67" s="84">
        <v>148</v>
      </c>
      <c r="BA67" s="84">
        <f t="shared" si="4"/>
        <v>0</v>
      </c>
    </row>
    <row r="68" spans="1:53" ht="31.5">
      <c r="A68" s="44" t="s">
        <v>414</v>
      </c>
      <c r="B68" s="45" t="s">
        <v>380</v>
      </c>
      <c r="C68" s="45" t="s">
        <v>419</v>
      </c>
      <c r="D68" s="45" t="s">
        <v>412</v>
      </c>
      <c r="E68" s="45">
        <v>221</v>
      </c>
      <c r="F68" s="84">
        <v>56</v>
      </c>
      <c r="G68" s="84">
        <f t="shared" si="36"/>
        <v>39</v>
      </c>
      <c r="H68" s="84">
        <f t="shared" si="0"/>
        <v>-17</v>
      </c>
      <c r="I68" s="84"/>
      <c r="J68" s="84"/>
      <c r="K68" s="84"/>
      <c r="L68" s="84"/>
      <c r="M68" s="84">
        <v>-17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142"/>
      <c r="AY68" s="84">
        <v>30</v>
      </c>
      <c r="AZ68" s="84">
        <v>30</v>
      </c>
      <c r="BA68" s="84">
        <f t="shared" si="4"/>
        <v>0</v>
      </c>
    </row>
    <row r="69" spans="1:53" ht="15.75">
      <c r="A69" s="44" t="s">
        <v>416</v>
      </c>
      <c r="B69" s="45" t="s">
        <v>380</v>
      </c>
      <c r="C69" s="45" t="s">
        <v>419</v>
      </c>
      <c r="D69" s="45" t="s">
        <v>412</v>
      </c>
      <c r="E69" s="45">
        <v>240</v>
      </c>
      <c r="F69" s="84">
        <v>9764.4</v>
      </c>
      <c r="G69" s="84">
        <f t="shared" si="36"/>
        <v>9766.4</v>
      </c>
      <c r="H69" s="84">
        <f t="shared" si="0"/>
        <v>2</v>
      </c>
      <c r="I69" s="84"/>
      <c r="J69" s="84"/>
      <c r="K69" s="84"/>
      <c r="L69" s="84"/>
      <c r="M69" s="84">
        <v>2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142"/>
      <c r="AY69" s="84">
        <v>9591</v>
      </c>
      <c r="AZ69" s="84">
        <v>9591</v>
      </c>
      <c r="BA69" s="84">
        <f t="shared" si="4"/>
        <v>0</v>
      </c>
    </row>
    <row r="70" spans="1:53" ht="94.5">
      <c r="A70" s="44" t="s">
        <v>417</v>
      </c>
      <c r="B70" s="45" t="s">
        <v>380</v>
      </c>
      <c r="C70" s="45" t="s">
        <v>419</v>
      </c>
      <c r="D70" s="45" t="s">
        <v>412</v>
      </c>
      <c r="E70" s="45">
        <v>253</v>
      </c>
      <c r="F70" s="84">
        <v>1758</v>
      </c>
      <c r="G70" s="84">
        <f t="shared" si="36"/>
        <v>1773</v>
      </c>
      <c r="H70" s="84">
        <f t="shared" si="0"/>
        <v>15</v>
      </c>
      <c r="I70" s="84"/>
      <c r="J70" s="84"/>
      <c r="K70" s="84"/>
      <c r="L70" s="84"/>
      <c r="M70" s="84">
        <v>15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142"/>
      <c r="AY70" s="84">
        <v>1751</v>
      </c>
      <c r="AZ70" s="84">
        <v>1751</v>
      </c>
      <c r="BA70" s="84">
        <f t="shared" si="4"/>
        <v>0</v>
      </c>
    </row>
    <row r="71" spans="1:53" ht="65.25" customHeight="1">
      <c r="A71" s="44" t="s">
        <v>420</v>
      </c>
      <c r="B71" s="45" t="s">
        <v>380</v>
      </c>
      <c r="C71" s="45" t="s">
        <v>419</v>
      </c>
      <c r="D71" s="45" t="s">
        <v>421</v>
      </c>
      <c r="E71" s="45" t="s">
        <v>366</v>
      </c>
      <c r="F71" s="84">
        <f>F72</f>
        <v>24044.5</v>
      </c>
      <c r="G71" s="84">
        <f t="shared" si="36"/>
        <v>24044.5</v>
      </c>
      <c r="H71" s="84">
        <f t="shared" si="0"/>
        <v>0</v>
      </c>
      <c r="I71" s="84">
        <f aca="true" t="shared" si="37" ref="I71:AZ71">I72</f>
        <v>0</v>
      </c>
      <c r="J71" s="84">
        <f t="shared" si="37"/>
        <v>0</v>
      </c>
      <c r="K71" s="84">
        <f t="shared" si="37"/>
        <v>0</v>
      </c>
      <c r="L71" s="84">
        <f t="shared" si="37"/>
        <v>0</v>
      </c>
      <c r="M71" s="84">
        <f t="shared" si="37"/>
        <v>0</v>
      </c>
      <c r="N71" s="84">
        <f t="shared" si="37"/>
        <v>0</v>
      </c>
      <c r="O71" s="84">
        <f t="shared" si="37"/>
        <v>0</v>
      </c>
      <c r="P71" s="84">
        <f t="shared" si="37"/>
        <v>0</v>
      </c>
      <c r="Q71" s="84">
        <f t="shared" si="37"/>
        <v>0</v>
      </c>
      <c r="R71" s="84">
        <f t="shared" si="37"/>
        <v>0</v>
      </c>
      <c r="S71" s="84">
        <f t="shared" si="37"/>
        <v>0</v>
      </c>
      <c r="T71" s="84">
        <f t="shared" si="37"/>
        <v>0</v>
      </c>
      <c r="U71" s="84">
        <f t="shared" si="37"/>
        <v>0</v>
      </c>
      <c r="V71" s="84">
        <f t="shared" si="37"/>
        <v>0</v>
      </c>
      <c r="W71" s="84">
        <f t="shared" si="37"/>
        <v>0</v>
      </c>
      <c r="X71" s="84">
        <f t="shared" si="37"/>
        <v>0</v>
      </c>
      <c r="Y71" s="84">
        <f t="shared" si="37"/>
        <v>0</v>
      </c>
      <c r="Z71" s="84">
        <f t="shared" si="37"/>
        <v>0</v>
      </c>
      <c r="AA71" s="84">
        <f t="shared" si="37"/>
        <v>0</v>
      </c>
      <c r="AB71" s="84">
        <f t="shared" si="37"/>
        <v>0</v>
      </c>
      <c r="AC71" s="84">
        <f t="shared" si="37"/>
        <v>0</v>
      </c>
      <c r="AD71" s="84">
        <f t="shared" si="37"/>
        <v>0</v>
      </c>
      <c r="AE71" s="84">
        <f t="shared" si="37"/>
        <v>0</v>
      </c>
      <c r="AF71" s="84">
        <f t="shared" si="37"/>
        <v>0</v>
      </c>
      <c r="AG71" s="84">
        <f t="shared" si="37"/>
        <v>0</v>
      </c>
      <c r="AH71" s="84">
        <f t="shared" si="37"/>
        <v>0</v>
      </c>
      <c r="AI71" s="84">
        <f t="shared" si="37"/>
        <v>0</v>
      </c>
      <c r="AJ71" s="84">
        <f t="shared" si="37"/>
        <v>0</v>
      </c>
      <c r="AK71" s="84">
        <f t="shared" si="37"/>
        <v>0</v>
      </c>
      <c r="AL71" s="84">
        <f t="shared" si="37"/>
        <v>0</v>
      </c>
      <c r="AM71" s="84">
        <f t="shared" si="37"/>
        <v>0</v>
      </c>
      <c r="AN71" s="84">
        <f t="shared" si="37"/>
        <v>0</v>
      </c>
      <c r="AO71" s="84">
        <f t="shared" si="37"/>
        <v>0</v>
      </c>
      <c r="AP71" s="84">
        <f t="shared" si="37"/>
        <v>0</v>
      </c>
      <c r="AQ71" s="84">
        <f t="shared" si="37"/>
        <v>0</v>
      </c>
      <c r="AR71" s="84">
        <f t="shared" si="37"/>
        <v>0</v>
      </c>
      <c r="AS71" s="84">
        <f t="shared" si="37"/>
        <v>0</v>
      </c>
      <c r="AT71" s="84">
        <f t="shared" si="37"/>
        <v>0</v>
      </c>
      <c r="AU71" s="84">
        <f t="shared" si="37"/>
        <v>0</v>
      </c>
      <c r="AV71" s="84">
        <f t="shared" si="37"/>
        <v>0</v>
      </c>
      <c r="AW71" s="84">
        <f t="shared" si="37"/>
        <v>0</v>
      </c>
      <c r="AX71" s="142"/>
      <c r="AY71" s="84">
        <f t="shared" si="37"/>
        <v>0</v>
      </c>
      <c r="AZ71" s="84">
        <f t="shared" si="37"/>
        <v>0</v>
      </c>
      <c r="BA71" s="84">
        <f t="shared" si="4"/>
        <v>0</v>
      </c>
    </row>
    <row r="72" spans="1:53" ht="77.25" customHeight="1">
      <c r="A72" s="44" t="s">
        <v>422</v>
      </c>
      <c r="B72" s="45" t="s">
        <v>380</v>
      </c>
      <c r="C72" s="45" t="s">
        <v>419</v>
      </c>
      <c r="D72" s="45" t="s">
        <v>421</v>
      </c>
      <c r="E72" s="45">
        <v>260</v>
      </c>
      <c r="F72" s="84">
        <v>24044.5</v>
      </c>
      <c r="G72" s="84">
        <f t="shared" si="36"/>
        <v>24044.5</v>
      </c>
      <c r="H72" s="84">
        <f t="shared" si="0"/>
        <v>0</v>
      </c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142"/>
      <c r="AY72" s="84"/>
      <c r="AZ72" s="84"/>
      <c r="BA72" s="84">
        <f t="shared" si="4"/>
        <v>0</v>
      </c>
    </row>
    <row r="73" spans="1:53" s="43" customFormat="1" ht="33.75" customHeight="1">
      <c r="A73" s="46" t="s">
        <v>423</v>
      </c>
      <c r="B73" s="42" t="s">
        <v>380</v>
      </c>
      <c r="C73" s="42">
        <v>10</v>
      </c>
      <c r="D73" s="42" t="s">
        <v>365</v>
      </c>
      <c r="E73" s="42" t="s">
        <v>366</v>
      </c>
      <c r="F73" s="85">
        <f>F74</f>
        <v>4804</v>
      </c>
      <c r="G73" s="85">
        <f>G74</f>
        <v>4804</v>
      </c>
      <c r="H73" s="84">
        <f t="shared" si="0"/>
        <v>0</v>
      </c>
      <c r="I73" s="85">
        <f aca="true" t="shared" si="38" ref="I73:AZ73">I74</f>
        <v>0</v>
      </c>
      <c r="J73" s="85">
        <f t="shared" si="38"/>
        <v>0</v>
      </c>
      <c r="K73" s="85">
        <f t="shared" si="38"/>
        <v>0</v>
      </c>
      <c r="L73" s="85">
        <f t="shared" si="38"/>
        <v>0</v>
      </c>
      <c r="M73" s="85">
        <f t="shared" si="38"/>
        <v>0</v>
      </c>
      <c r="N73" s="85">
        <f t="shared" si="38"/>
        <v>0</v>
      </c>
      <c r="O73" s="85">
        <f t="shared" si="38"/>
        <v>0</v>
      </c>
      <c r="P73" s="85">
        <f t="shared" si="38"/>
        <v>0</v>
      </c>
      <c r="Q73" s="85">
        <f t="shared" si="38"/>
        <v>0</v>
      </c>
      <c r="R73" s="85">
        <f t="shared" si="38"/>
        <v>0</v>
      </c>
      <c r="S73" s="85">
        <f t="shared" si="38"/>
        <v>0</v>
      </c>
      <c r="T73" s="85">
        <f t="shared" si="38"/>
        <v>0</v>
      </c>
      <c r="U73" s="85">
        <f t="shared" si="38"/>
        <v>0</v>
      </c>
      <c r="V73" s="85">
        <f t="shared" si="38"/>
        <v>0</v>
      </c>
      <c r="W73" s="85">
        <f t="shared" si="38"/>
        <v>0</v>
      </c>
      <c r="X73" s="85">
        <f t="shared" si="38"/>
        <v>0</v>
      </c>
      <c r="Y73" s="85">
        <f t="shared" si="38"/>
        <v>0</v>
      </c>
      <c r="Z73" s="85">
        <f t="shared" si="38"/>
        <v>0</v>
      </c>
      <c r="AA73" s="85">
        <f t="shared" si="38"/>
        <v>0</v>
      </c>
      <c r="AB73" s="85">
        <f t="shared" si="38"/>
        <v>0</v>
      </c>
      <c r="AC73" s="85">
        <f t="shared" si="38"/>
        <v>0</v>
      </c>
      <c r="AD73" s="85">
        <f t="shared" si="38"/>
        <v>0</v>
      </c>
      <c r="AE73" s="85">
        <f t="shared" si="38"/>
        <v>0</v>
      </c>
      <c r="AF73" s="85">
        <f t="shared" si="38"/>
        <v>0</v>
      </c>
      <c r="AG73" s="85">
        <f t="shared" si="38"/>
        <v>0</v>
      </c>
      <c r="AH73" s="85">
        <f t="shared" si="38"/>
        <v>0</v>
      </c>
      <c r="AI73" s="85">
        <f t="shared" si="38"/>
        <v>0</v>
      </c>
      <c r="AJ73" s="85">
        <f t="shared" si="38"/>
        <v>0</v>
      </c>
      <c r="AK73" s="85">
        <f t="shared" si="38"/>
        <v>0</v>
      </c>
      <c r="AL73" s="85">
        <f t="shared" si="38"/>
        <v>0</v>
      </c>
      <c r="AM73" s="85">
        <f t="shared" si="38"/>
        <v>0</v>
      </c>
      <c r="AN73" s="85">
        <f t="shared" si="38"/>
        <v>0</v>
      </c>
      <c r="AO73" s="85">
        <f t="shared" si="38"/>
        <v>0</v>
      </c>
      <c r="AP73" s="85">
        <f t="shared" si="38"/>
        <v>0</v>
      </c>
      <c r="AQ73" s="85">
        <f t="shared" si="38"/>
        <v>0</v>
      </c>
      <c r="AR73" s="85">
        <f t="shared" si="38"/>
        <v>0</v>
      </c>
      <c r="AS73" s="85">
        <f t="shared" si="38"/>
        <v>0</v>
      </c>
      <c r="AT73" s="85">
        <f t="shared" si="38"/>
        <v>0</v>
      </c>
      <c r="AU73" s="85">
        <f t="shared" si="38"/>
        <v>0</v>
      </c>
      <c r="AV73" s="85">
        <f t="shared" si="38"/>
        <v>0</v>
      </c>
      <c r="AW73" s="85">
        <f t="shared" si="38"/>
        <v>0</v>
      </c>
      <c r="AX73" s="210"/>
      <c r="AY73" s="85">
        <f t="shared" si="38"/>
        <v>4804</v>
      </c>
      <c r="AZ73" s="85">
        <f t="shared" si="38"/>
        <v>4804</v>
      </c>
      <c r="BA73" s="84">
        <f t="shared" si="4"/>
        <v>0</v>
      </c>
    </row>
    <row r="74" spans="1:53" ht="31.5">
      <c r="A74" s="44" t="s">
        <v>411</v>
      </c>
      <c r="B74" s="45" t="s">
        <v>380</v>
      </c>
      <c r="C74" s="45">
        <v>10</v>
      </c>
      <c r="D74" s="45" t="s">
        <v>412</v>
      </c>
      <c r="E74" s="45" t="s">
        <v>366</v>
      </c>
      <c r="F74" s="84">
        <f>SUM(F75:F77)</f>
        <v>4804</v>
      </c>
      <c r="G74" s="84">
        <f>SUM(G75:G77)</f>
        <v>4804</v>
      </c>
      <c r="H74" s="84">
        <f t="shared" si="0"/>
        <v>0</v>
      </c>
      <c r="I74" s="84">
        <f>SUM(I75:I77)</f>
        <v>0</v>
      </c>
      <c r="J74" s="84">
        <f aca="true" t="shared" si="39" ref="J74:AD74">SUM(J75:J77)</f>
        <v>0</v>
      </c>
      <c r="K74" s="84">
        <f t="shared" si="39"/>
        <v>0</v>
      </c>
      <c r="L74" s="84">
        <f t="shared" si="39"/>
        <v>0</v>
      </c>
      <c r="M74" s="84">
        <f t="shared" si="39"/>
        <v>0</v>
      </c>
      <c r="N74" s="84">
        <f t="shared" si="39"/>
        <v>0</v>
      </c>
      <c r="O74" s="84">
        <f t="shared" si="39"/>
        <v>0</v>
      </c>
      <c r="P74" s="84">
        <f>SUM(P75:P77)</f>
        <v>0</v>
      </c>
      <c r="Q74" s="84">
        <f t="shared" si="39"/>
        <v>0</v>
      </c>
      <c r="R74" s="84">
        <f t="shared" si="39"/>
        <v>0</v>
      </c>
      <c r="S74" s="84">
        <f t="shared" si="39"/>
        <v>0</v>
      </c>
      <c r="T74" s="84">
        <f t="shared" si="39"/>
        <v>0</v>
      </c>
      <c r="U74" s="84">
        <f t="shared" si="39"/>
        <v>0</v>
      </c>
      <c r="V74" s="84">
        <f t="shared" si="39"/>
        <v>0</v>
      </c>
      <c r="W74" s="84">
        <f t="shared" si="39"/>
        <v>0</v>
      </c>
      <c r="X74" s="84">
        <f t="shared" si="39"/>
        <v>0</v>
      </c>
      <c r="Y74" s="84">
        <f t="shared" si="39"/>
        <v>0</v>
      </c>
      <c r="Z74" s="84">
        <f t="shared" si="39"/>
        <v>0</v>
      </c>
      <c r="AA74" s="84">
        <f t="shared" si="39"/>
        <v>0</v>
      </c>
      <c r="AB74" s="84">
        <f t="shared" si="39"/>
        <v>0</v>
      </c>
      <c r="AC74" s="84">
        <f t="shared" si="39"/>
        <v>0</v>
      </c>
      <c r="AD74" s="84">
        <f t="shared" si="39"/>
        <v>0</v>
      </c>
      <c r="AE74" s="84">
        <f aca="true" t="shared" si="40" ref="AE74:AW74">SUM(AE75:AE77)</f>
        <v>0</v>
      </c>
      <c r="AF74" s="84">
        <f t="shared" si="40"/>
        <v>0</v>
      </c>
      <c r="AG74" s="84">
        <f t="shared" si="40"/>
        <v>0</v>
      </c>
      <c r="AH74" s="84">
        <f t="shared" si="40"/>
        <v>0</v>
      </c>
      <c r="AI74" s="84">
        <f t="shared" si="40"/>
        <v>0</v>
      </c>
      <c r="AJ74" s="84">
        <f t="shared" si="40"/>
        <v>0</v>
      </c>
      <c r="AK74" s="84">
        <f t="shared" si="40"/>
        <v>0</v>
      </c>
      <c r="AL74" s="84">
        <f t="shared" si="40"/>
        <v>0</v>
      </c>
      <c r="AM74" s="84">
        <f t="shared" si="40"/>
        <v>0</v>
      </c>
      <c r="AN74" s="84">
        <f t="shared" si="40"/>
        <v>0</v>
      </c>
      <c r="AO74" s="84">
        <f t="shared" si="40"/>
        <v>0</v>
      </c>
      <c r="AP74" s="84">
        <f t="shared" si="40"/>
        <v>0</v>
      </c>
      <c r="AQ74" s="84">
        <f t="shared" si="40"/>
        <v>0</v>
      </c>
      <c r="AR74" s="84">
        <f t="shared" si="40"/>
        <v>0</v>
      </c>
      <c r="AS74" s="84">
        <f t="shared" si="40"/>
        <v>0</v>
      </c>
      <c r="AT74" s="84">
        <f t="shared" si="40"/>
        <v>0</v>
      </c>
      <c r="AU74" s="84">
        <f t="shared" si="40"/>
        <v>0</v>
      </c>
      <c r="AV74" s="84">
        <f t="shared" si="40"/>
        <v>0</v>
      </c>
      <c r="AW74" s="84">
        <f t="shared" si="40"/>
        <v>0</v>
      </c>
      <c r="AX74" s="142"/>
      <c r="AY74" s="84">
        <f>SUM(AY75:AY77)</f>
        <v>4804</v>
      </c>
      <c r="AZ74" s="84">
        <f>SUM(AZ75:AZ77)</f>
        <v>4804</v>
      </c>
      <c r="BA74" s="84">
        <f t="shared" si="4"/>
        <v>0</v>
      </c>
    </row>
    <row r="75" spans="1:53" ht="15.75">
      <c r="A75" s="44" t="s">
        <v>413</v>
      </c>
      <c r="B75" s="45" t="s">
        <v>380</v>
      </c>
      <c r="C75" s="45">
        <v>10</v>
      </c>
      <c r="D75" s="45" t="s">
        <v>412</v>
      </c>
      <c r="E75" s="45">
        <v>220</v>
      </c>
      <c r="F75" s="84">
        <v>150</v>
      </c>
      <c r="G75" s="84">
        <f>F75+H75</f>
        <v>150</v>
      </c>
      <c r="H75" s="84">
        <f t="shared" si="0"/>
        <v>0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142"/>
      <c r="AY75" s="84">
        <v>150</v>
      </c>
      <c r="AZ75" s="84">
        <v>150</v>
      </c>
      <c r="BA75" s="84">
        <f t="shared" si="4"/>
        <v>0</v>
      </c>
    </row>
    <row r="76" spans="1:53" ht="63">
      <c r="A76" s="44" t="s">
        <v>415</v>
      </c>
      <c r="B76" s="45" t="s">
        <v>380</v>
      </c>
      <c r="C76" s="45">
        <v>10</v>
      </c>
      <c r="D76" s="45" t="s">
        <v>412</v>
      </c>
      <c r="E76" s="45">
        <v>239</v>
      </c>
      <c r="F76" s="84">
        <v>4459</v>
      </c>
      <c r="G76" s="84">
        <f>F76+H76</f>
        <v>4301</v>
      </c>
      <c r="H76" s="84">
        <f t="shared" si="0"/>
        <v>-158</v>
      </c>
      <c r="I76" s="84"/>
      <c r="J76" s="84"/>
      <c r="K76" s="84"/>
      <c r="L76" s="84"/>
      <c r="M76" s="84">
        <v>-158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142"/>
      <c r="AY76" s="84">
        <v>4529</v>
      </c>
      <c r="AZ76" s="84">
        <v>4529</v>
      </c>
      <c r="BA76" s="84">
        <f t="shared" si="4"/>
        <v>0</v>
      </c>
    </row>
    <row r="77" spans="1:53" ht="94.5">
      <c r="A77" s="44" t="s">
        <v>417</v>
      </c>
      <c r="B77" s="45" t="s">
        <v>380</v>
      </c>
      <c r="C77" s="45">
        <v>10</v>
      </c>
      <c r="D77" s="45" t="s">
        <v>412</v>
      </c>
      <c r="E77" s="45">
        <v>253</v>
      </c>
      <c r="F77" s="84">
        <v>195</v>
      </c>
      <c r="G77" s="84">
        <f>F77+H77</f>
        <v>353</v>
      </c>
      <c r="H77" s="84">
        <f t="shared" si="0"/>
        <v>158</v>
      </c>
      <c r="I77" s="84"/>
      <c r="J77" s="84"/>
      <c r="K77" s="84"/>
      <c r="L77" s="84"/>
      <c r="M77" s="84">
        <v>158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142"/>
      <c r="AY77" s="84">
        <v>125</v>
      </c>
      <c r="AZ77" s="84">
        <v>125</v>
      </c>
      <c r="BA77" s="84">
        <f t="shared" si="4"/>
        <v>0</v>
      </c>
    </row>
    <row r="78" spans="1:53" s="40" customFormat="1" ht="15.75">
      <c r="A78" s="47" t="s">
        <v>432</v>
      </c>
      <c r="B78" s="39" t="s">
        <v>386</v>
      </c>
      <c r="C78" s="39" t="s">
        <v>364</v>
      </c>
      <c r="D78" s="39" t="s">
        <v>365</v>
      </c>
      <c r="E78" s="39" t="s">
        <v>366</v>
      </c>
      <c r="F78" s="88">
        <f>F89+F94+F99+F79</f>
        <v>164947.9</v>
      </c>
      <c r="G78" s="88">
        <f>G89+G94+G99+G79</f>
        <v>166925.1</v>
      </c>
      <c r="H78" s="84">
        <f t="shared" si="0"/>
        <v>1977.1999999999998</v>
      </c>
      <c r="I78" s="88">
        <f>I89+I94+I99+I79</f>
        <v>1911.1999999999998</v>
      </c>
      <c r="J78" s="88">
        <f aca="true" t="shared" si="41" ref="J78:AD78">J89+J94+J99+J79</f>
        <v>0</v>
      </c>
      <c r="K78" s="88">
        <f t="shared" si="41"/>
        <v>0</v>
      </c>
      <c r="L78" s="88">
        <f t="shared" si="41"/>
        <v>0</v>
      </c>
      <c r="M78" s="88">
        <f t="shared" si="41"/>
        <v>-1934</v>
      </c>
      <c r="N78" s="88">
        <f t="shared" si="41"/>
        <v>0</v>
      </c>
      <c r="O78" s="88">
        <f t="shared" si="41"/>
        <v>0</v>
      </c>
      <c r="P78" s="88">
        <f>P89+P94+P99+P79</f>
        <v>0</v>
      </c>
      <c r="Q78" s="88">
        <f t="shared" si="41"/>
        <v>0</v>
      </c>
      <c r="R78" s="88">
        <f t="shared" si="41"/>
        <v>2000</v>
      </c>
      <c r="S78" s="88">
        <f t="shared" si="41"/>
        <v>0</v>
      </c>
      <c r="T78" s="88">
        <f t="shared" si="41"/>
        <v>0</v>
      </c>
      <c r="U78" s="88">
        <f t="shared" si="41"/>
        <v>0</v>
      </c>
      <c r="V78" s="88">
        <f t="shared" si="41"/>
        <v>0</v>
      </c>
      <c r="W78" s="88">
        <f t="shared" si="41"/>
        <v>0</v>
      </c>
      <c r="X78" s="88">
        <f t="shared" si="41"/>
        <v>0</v>
      </c>
      <c r="Y78" s="88">
        <f t="shared" si="41"/>
        <v>0</v>
      </c>
      <c r="Z78" s="88">
        <f t="shared" si="41"/>
        <v>0</v>
      </c>
      <c r="AA78" s="88">
        <f t="shared" si="41"/>
        <v>0</v>
      </c>
      <c r="AB78" s="88">
        <f t="shared" si="41"/>
        <v>0</v>
      </c>
      <c r="AC78" s="88">
        <f t="shared" si="41"/>
        <v>0</v>
      </c>
      <c r="AD78" s="88">
        <f t="shared" si="41"/>
        <v>0</v>
      </c>
      <c r="AE78" s="88">
        <f aca="true" t="shared" si="42" ref="AE78:AW78">AE89+AE94+AE99+AE79</f>
        <v>0</v>
      </c>
      <c r="AF78" s="88">
        <f t="shared" si="42"/>
        <v>0</v>
      </c>
      <c r="AG78" s="88">
        <f t="shared" si="42"/>
        <v>0</v>
      </c>
      <c r="AH78" s="88">
        <f t="shared" si="42"/>
        <v>0</v>
      </c>
      <c r="AI78" s="88">
        <f t="shared" si="42"/>
        <v>0</v>
      </c>
      <c r="AJ78" s="88">
        <f t="shared" si="42"/>
        <v>0</v>
      </c>
      <c r="AK78" s="88">
        <f t="shared" si="42"/>
        <v>0</v>
      </c>
      <c r="AL78" s="88">
        <f t="shared" si="42"/>
        <v>0</v>
      </c>
      <c r="AM78" s="88">
        <f t="shared" si="42"/>
        <v>0</v>
      </c>
      <c r="AN78" s="88">
        <f t="shared" si="42"/>
        <v>0</v>
      </c>
      <c r="AO78" s="88">
        <f t="shared" si="42"/>
        <v>0</v>
      </c>
      <c r="AP78" s="88">
        <f t="shared" si="42"/>
        <v>0</v>
      </c>
      <c r="AQ78" s="88">
        <f t="shared" si="42"/>
        <v>0</v>
      </c>
      <c r="AR78" s="88">
        <f t="shared" si="42"/>
        <v>0</v>
      </c>
      <c r="AS78" s="88">
        <f t="shared" si="42"/>
        <v>0</v>
      </c>
      <c r="AT78" s="88">
        <f t="shared" si="42"/>
        <v>0</v>
      </c>
      <c r="AU78" s="88">
        <f t="shared" si="42"/>
        <v>0</v>
      </c>
      <c r="AV78" s="88">
        <f t="shared" si="42"/>
        <v>0</v>
      </c>
      <c r="AW78" s="88">
        <f t="shared" si="42"/>
        <v>0</v>
      </c>
      <c r="AX78" s="209"/>
      <c r="AY78" s="88">
        <f>AY89+AY94+AY99+AY79</f>
        <v>161492.4</v>
      </c>
      <c r="AZ78" s="88">
        <f>AZ89+AZ94+AZ99+AZ79</f>
        <v>161492.4</v>
      </c>
      <c r="BA78" s="84">
        <f t="shared" si="4"/>
        <v>0</v>
      </c>
    </row>
    <row r="79" spans="1:53" s="43" customFormat="1" ht="31.5">
      <c r="A79" s="41" t="s">
        <v>473</v>
      </c>
      <c r="B79" s="42" t="s">
        <v>386</v>
      </c>
      <c r="C79" s="42" t="s">
        <v>17</v>
      </c>
      <c r="D79" s="42" t="s">
        <v>365</v>
      </c>
      <c r="E79" s="42" t="s">
        <v>366</v>
      </c>
      <c r="F79" s="85">
        <f>F80+F82</f>
        <v>16799.8</v>
      </c>
      <c r="G79" s="85">
        <f>G80+G82</f>
        <v>18711</v>
      </c>
      <c r="H79" s="85">
        <f>H80+H82</f>
        <v>1911.1999999999998</v>
      </c>
      <c r="I79" s="85">
        <f>I80+I82</f>
        <v>1911.1999999999998</v>
      </c>
      <c r="J79" s="85">
        <f aca="true" t="shared" si="43" ref="J79:AW79">J80+J82</f>
        <v>0</v>
      </c>
      <c r="K79" s="85">
        <f t="shared" si="43"/>
        <v>0</v>
      </c>
      <c r="L79" s="85">
        <f t="shared" si="43"/>
        <v>0</v>
      </c>
      <c r="M79" s="85">
        <f t="shared" si="43"/>
        <v>0</v>
      </c>
      <c r="N79" s="85">
        <f t="shared" si="43"/>
        <v>0</v>
      </c>
      <c r="O79" s="85">
        <f t="shared" si="43"/>
        <v>0</v>
      </c>
      <c r="P79" s="85">
        <f t="shared" si="43"/>
        <v>0</v>
      </c>
      <c r="Q79" s="85">
        <f t="shared" si="43"/>
        <v>0</v>
      </c>
      <c r="R79" s="85">
        <f t="shared" si="43"/>
        <v>0</v>
      </c>
      <c r="S79" s="85">
        <f t="shared" si="43"/>
        <v>0</v>
      </c>
      <c r="T79" s="85">
        <f t="shared" si="43"/>
        <v>0</v>
      </c>
      <c r="U79" s="85">
        <f t="shared" si="43"/>
        <v>0</v>
      </c>
      <c r="V79" s="85">
        <f t="shared" si="43"/>
        <v>0</v>
      </c>
      <c r="W79" s="85">
        <f t="shared" si="43"/>
        <v>0</v>
      </c>
      <c r="X79" s="85">
        <f t="shared" si="43"/>
        <v>0</v>
      </c>
      <c r="Y79" s="85">
        <f t="shared" si="43"/>
        <v>0</v>
      </c>
      <c r="Z79" s="85">
        <f t="shared" si="43"/>
        <v>0</v>
      </c>
      <c r="AA79" s="85">
        <f t="shared" si="43"/>
        <v>0</v>
      </c>
      <c r="AB79" s="85">
        <f t="shared" si="43"/>
        <v>0</v>
      </c>
      <c r="AC79" s="85">
        <f t="shared" si="43"/>
        <v>0</v>
      </c>
      <c r="AD79" s="85">
        <f t="shared" si="43"/>
        <v>0</v>
      </c>
      <c r="AE79" s="85">
        <f t="shared" si="43"/>
        <v>0</v>
      </c>
      <c r="AF79" s="85">
        <f t="shared" si="43"/>
        <v>0</v>
      </c>
      <c r="AG79" s="85">
        <f t="shared" si="43"/>
        <v>0</v>
      </c>
      <c r="AH79" s="85">
        <f t="shared" si="43"/>
        <v>0</v>
      </c>
      <c r="AI79" s="85">
        <f t="shared" si="43"/>
        <v>0</v>
      </c>
      <c r="AJ79" s="85">
        <f t="shared" si="43"/>
        <v>0</v>
      </c>
      <c r="AK79" s="85">
        <f t="shared" si="43"/>
        <v>0</v>
      </c>
      <c r="AL79" s="85">
        <f t="shared" si="43"/>
        <v>0</v>
      </c>
      <c r="AM79" s="85">
        <f t="shared" si="43"/>
        <v>0</v>
      </c>
      <c r="AN79" s="85">
        <f t="shared" si="43"/>
        <v>0</v>
      </c>
      <c r="AO79" s="85">
        <f t="shared" si="43"/>
        <v>0</v>
      </c>
      <c r="AP79" s="85">
        <f t="shared" si="43"/>
        <v>0</v>
      </c>
      <c r="AQ79" s="85">
        <f t="shared" si="43"/>
        <v>0</v>
      </c>
      <c r="AR79" s="85">
        <f t="shared" si="43"/>
        <v>0</v>
      </c>
      <c r="AS79" s="85">
        <f t="shared" si="43"/>
        <v>0</v>
      </c>
      <c r="AT79" s="85">
        <f t="shared" si="43"/>
        <v>0</v>
      </c>
      <c r="AU79" s="85">
        <f t="shared" si="43"/>
        <v>0</v>
      </c>
      <c r="AV79" s="85">
        <f t="shared" si="43"/>
        <v>0</v>
      </c>
      <c r="AW79" s="85">
        <f t="shared" si="43"/>
        <v>0</v>
      </c>
      <c r="AX79" s="210"/>
      <c r="AY79" s="85">
        <f>AY80+AY82</f>
        <v>13495</v>
      </c>
      <c r="AZ79" s="85">
        <f>AZ80+AZ82</f>
        <v>13495</v>
      </c>
      <c r="BA79" s="84">
        <f t="shared" si="4"/>
        <v>0</v>
      </c>
    </row>
    <row r="80" spans="1:53" s="43" customFormat="1" ht="31.5">
      <c r="A80" s="44" t="s">
        <v>201</v>
      </c>
      <c r="B80" s="45" t="s">
        <v>386</v>
      </c>
      <c r="C80" s="45" t="s">
        <v>17</v>
      </c>
      <c r="D80" s="45" t="s">
        <v>372</v>
      </c>
      <c r="E80" s="45" t="s">
        <v>366</v>
      </c>
      <c r="F80" s="84">
        <f>F81</f>
        <v>1025</v>
      </c>
      <c r="G80" s="84">
        <f>G81</f>
        <v>1025</v>
      </c>
      <c r="H80" s="84">
        <f t="shared" si="0"/>
        <v>0</v>
      </c>
      <c r="I80" s="84">
        <f aca="true" t="shared" si="44" ref="I80:AZ80">I81</f>
        <v>0</v>
      </c>
      <c r="J80" s="84">
        <f t="shared" si="44"/>
        <v>0</v>
      </c>
      <c r="K80" s="84">
        <f t="shared" si="44"/>
        <v>0</v>
      </c>
      <c r="L80" s="84">
        <f t="shared" si="44"/>
        <v>0</v>
      </c>
      <c r="M80" s="84">
        <f t="shared" si="44"/>
        <v>0</v>
      </c>
      <c r="N80" s="84">
        <f t="shared" si="44"/>
        <v>0</v>
      </c>
      <c r="O80" s="84">
        <f t="shared" si="44"/>
        <v>0</v>
      </c>
      <c r="P80" s="84">
        <f t="shared" si="44"/>
        <v>0</v>
      </c>
      <c r="Q80" s="84">
        <f t="shared" si="44"/>
        <v>0</v>
      </c>
      <c r="R80" s="84">
        <f t="shared" si="44"/>
        <v>0</v>
      </c>
      <c r="S80" s="84">
        <f t="shared" si="44"/>
        <v>0</v>
      </c>
      <c r="T80" s="84">
        <f t="shared" si="44"/>
        <v>0</v>
      </c>
      <c r="U80" s="84">
        <f t="shared" si="44"/>
        <v>0</v>
      </c>
      <c r="V80" s="84">
        <f t="shared" si="44"/>
        <v>0</v>
      </c>
      <c r="W80" s="84">
        <f t="shared" si="44"/>
        <v>0</v>
      </c>
      <c r="X80" s="84">
        <f t="shared" si="44"/>
        <v>0</v>
      </c>
      <c r="Y80" s="84">
        <f t="shared" si="44"/>
        <v>0</v>
      </c>
      <c r="Z80" s="84">
        <f t="shared" si="44"/>
        <v>0</v>
      </c>
      <c r="AA80" s="84">
        <f t="shared" si="44"/>
        <v>0</v>
      </c>
      <c r="AB80" s="84">
        <f t="shared" si="44"/>
        <v>0</v>
      </c>
      <c r="AC80" s="84">
        <f t="shared" si="44"/>
        <v>0</v>
      </c>
      <c r="AD80" s="84">
        <f t="shared" si="44"/>
        <v>0</v>
      </c>
      <c r="AE80" s="84">
        <f t="shared" si="44"/>
        <v>0</v>
      </c>
      <c r="AF80" s="84">
        <f t="shared" si="44"/>
        <v>0</v>
      </c>
      <c r="AG80" s="84">
        <f t="shared" si="44"/>
        <v>0</v>
      </c>
      <c r="AH80" s="84">
        <f t="shared" si="44"/>
        <v>0</v>
      </c>
      <c r="AI80" s="84">
        <f t="shared" si="44"/>
        <v>0</v>
      </c>
      <c r="AJ80" s="84">
        <f t="shared" si="44"/>
        <v>0</v>
      </c>
      <c r="AK80" s="84">
        <f t="shared" si="44"/>
        <v>0</v>
      </c>
      <c r="AL80" s="84">
        <f t="shared" si="44"/>
        <v>0</v>
      </c>
      <c r="AM80" s="84">
        <f t="shared" si="44"/>
        <v>0</v>
      </c>
      <c r="AN80" s="84">
        <f t="shared" si="44"/>
        <v>0</v>
      </c>
      <c r="AO80" s="84">
        <f t="shared" si="44"/>
        <v>0</v>
      </c>
      <c r="AP80" s="84">
        <f t="shared" si="44"/>
        <v>0</v>
      </c>
      <c r="AQ80" s="84">
        <f t="shared" si="44"/>
        <v>0</v>
      </c>
      <c r="AR80" s="84">
        <f t="shared" si="44"/>
        <v>0</v>
      </c>
      <c r="AS80" s="84">
        <f t="shared" si="44"/>
        <v>0</v>
      </c>
      <c r="AT80" s="84">
        <f t="shared" si="44"/>
        <v>0</v>
      </c>
      <c r="AU80" s="84">
        <f t="shared" si="44"/>
        <v>0</v>
      </c>
      <c r="AV80" s="84">
        <f t="shared" si="44"/>
        <v>0</v>
      </c>
      <c r="AW80" s="84">
        <f t="shared" si="44"/>
        <v>0</v>
      </c>
      <c r="AX80" s="210"/>
      <c r="AY80" s="84">
        <f t="shared" si="44"/>
        <v>1025</v>
      </c>
      <c r="AZ80" s="84">
        <f t="shared" si="44"/>
        <v>1025</v>
      </c>
      <c r="BA80" s="84">
        <f t="shared" si="4"/>
        <v>0</v>
      </c>
    </row>
    <row r="81" spans="1:53" s="43" customFormat="1" ht="15.75">
      <c r="A81" s="44" t="s">
        <v>377</v>
      </c>
      <c r="B81" s="45" t="s">
        <v>386</v>
      </c>
      <c r="C81" s="45" t="s">
        <v>17</v>
      </c>
      <c r="D81" s="45" t="s">
        <v>372</v>
      </c>
      <c r="E81" s="45" t="s">
        <v>378</v>
      </c>
      <c r="F81" s="84">
        <v>1025</v>
      </c>
      <c r="G81" s="84">
        <f>F81+H81</f>
        <v>1025</v>
      </c>
      <c r="H81" s="84">
        <f t="shared" si="0"/>
        <v>0</v>
      </c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210"/>
      <c r="AY81" s="84">
        <v>1025</v>
      </c>
      <c r="AZ81" s="84">
        <v>1025</v>
      </c>
      <c r="BA81" s="84">
        <f t="shared" si="4"/>
        <v>0</v>
      </c>
    </row>
    <row r="82" spans="1:53" ht="31.5">
      <c r="A82" s="44" t="s">
        <v>476</v>
      </c>
      <c r="B82" s="45" t="s">
        <v>386</v>
      </c>
      <c r="C82" s="45" t="s">
        <v>17</v>
      </c>
      <c r="D82" s="45" t="s">
        <v>475</v>
      </c>
      <c r="E82" s="45" t="s">
        <v>366</v>
      </c>
      <c r="F82" s="84">
        <f>F83+F86+F87+F84</f>
        <v>15774.8</v>
      </c>
      <c r="G82" s="84">
        <f>G83+G86+G87+G84+G85+G88</f>
        <v>17686</v>
      </c>
      <c r="H82" s="84">
        <f t="shared" si="0"/>
        <v>1911.1999999999998</v>
      </c>
      <c r="I82" s="84">
        <f>I83+I86+I87+I84+I85</f>
        <v>1911.1999999999998</v>
      </c>
      <c r="J82" s="84">
        <f aca="true" t="shared" si="45" ref="J82:AW82">J83+J86+J87+J84</f>
        <v>0</v>
      </c>
      <c r="K82" s="84">
        <f t="shared" si="45"/>
        <v>0</v>
      </c>
      <c r="L82" s="84">
        <f t="shared" si="45"/>
        <v>0</v>
      </c>
      <c r="M82" s="84">
        <f>M83+M86+M87+M84+M85+M88</f>
        <v>0</v>
      </c>
      <c r="N82" s="84">
        <f t="shared" si="45"/>
        <v>0</v>
      </c>
      <c r="O82" s="84">
        <f t="shared" si="45"/>
        <v>0</v>
      </c>
      <c r="P82" s="84">
        <f t="shared" si="45"/>
        <v>0</v>
      </c>
      <c r="Q82" s="84">
        <f t="shared" si="45"/>
        <v>0</v>
      </c>
      <c r="R82" s="84">
        <f t="shared" si="45"/>
        <v>0</v>
      </c>
      <c r="S82" s="84">
        <f t="shared" si="45"/>
        <v>0</v>
      </c>
      <c r="T82" s="84">
        <f t="shared" si="45"/>
        <v>0</v>
      </c>
      <c r="U82" s="84">
        <f t="shared" si="45"/>
        <v>0</v>
      </c>
      <c r="V82" s="84">
        <f t="shared" si="45"/>
        <v>0</v>
      </c>
      <c r="W82" s="84">
        <f t="shared" si="45"/>
        <v>0</v>
      </c>
      <c r="X82" s="84">
        <f t="shared" si="45"/>
        <v>0</v>
      </c>
      <c r="Y82" s="84">
        <f t="shared" si="45"/>
        <v>0</v>
      </c>
      <c r="Z82" s="84">
        <f t="shared" si="45"/>
        <v>0</v>
      </c>
      <c r="AA82" s="84">
        <f t="shared" si="45"/>
        <v>0</v>
      </c>
      <c r="AB82" s="84">
        <f t="shared" si="45"/>
        <v>0</v>
      </c>
      <c r="AC82" s="84">
        <f t="shared" si="45"/>
        <v>0</v>
      </c>
      <c r="AD82" s="84">
        <f t="shared" si="45"/>
        <v>0</v>
      </c>
      <c r="AE82" s="84">
        <f t="shared" si="45"/>
        <v>0</v>
      </c>
      <c r="AF82" s="84">
        <f t="shared" si="45"/>
        <v>0</v>
      </c>
      <c r="AG82" s="84">
        <f t="shared" si="45"/>
        <v>0</v>
      </c>
      <c r="AH82" s="84">
        <f t="shared" si="45"/>
        <v>0</v>
      </c>
      <c r="AI82" s="84">
        <f t="shared" si="45"/>
        <v>0</v>
      </c>
      <c r="AJ82" s="84">
        <f t="shared" si="45"/>
        <v>0</v>
      </c>
      <c r="AK82" s="84">
        <f t="shared" si="45"/>
        <v>0</v>
      </c>
      <c r="AL82" s="84">
        <f t="shared" si="45"/>
        <v>0</v>
      </c>
      <c r="AM82" s="84">
        <f t="shared" si="45"/>
        <v>0</v>
      </c>
      <c r="AN82" s="84">
        <f t="shared" si="45"/>
        <v>0</v>
      </c>
      <c r="AO82" s="84">
        <f t="shared" si="45"/>
        <v>0</v>
      </c>
      <c r="AP82" s="84">
        <f t="shared" si="45"/>
        <v>0</v>
      </c>
      <c r="AQ82" s="84">
        <f t="shared" si="45"/>
        <v>0</v>
      </c>
      <c r="AR82" s="84">
        <f t="shared" si="45"/>
        <v>0</v>
      </c>
      <c r="AS82" s="84">
        <f t="shared" si="45"/>
        <v>0</v>
      </c>
      <c r="AT82" s="84">
        <f t="shared" si="45"/>
        <v>0</v>
      </c>
      <c r="AU82" s="84">
        <f t="shared" si="45"/>
        <v>0</v>
      </c>
      <c r="AV82" s="84">
        <f t="shared" si="45"/>
        <v>0</v>
      </c>
      <c r="AW82" s="84">
        <f t="shared" si="45"/>
        <v>0</v>
      </c>
      <c r="AX82" s="142"/>
      <c r="AY82" s="84">
        <f>AY83+AY86+AY87+AY84</f>
        <v>12470</v>
      </c>
      <c r="AZ82" s="84">
        <f>AZ83+AZ86+AZ87+AZ84</f>
        <v>12470</v>
      </c>
      <c r="BA82" s="84">
        <f t="shared" si="4"/>
        <v>0</v>
      </c>
    </row>
    <row r="83" spans="1:53" ht="15.75">
      <c r="A83" s="44" t="s">
        <v>474</v>
      </c>
      <c r="B83" s="45" t="s">
        <v>386</v>
      </c>
      <c r="C83" s="45" t="s">
        <v>17</v>
      </c>
      <c r="D83" s="45" t="s">
        <v>475</v>
      </c>
      <c r="E83" s="45" t="s">
        <v>477</v>
      </c>
      <c r="F83" s="84">
        <v>7030</v>
      </c>
      <c r="G83" s="84">
        <f aca="true" t="shared" si="46" ref="G83:G88">F83+H83</f>
        <v>5345</v>
      </c>
      <c r="H83" s="84">
        <f t="shared" si="0"/>
        <v>-1685</v>
      </c>
      <c r="I83" s="84">
        <v>-1685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142"/>
      <c r="AY83" s="84">
        <v>5330</v>
      </c>
      <c r="AZ83" s="84">
        <v>5330</v>
      </c>
      <c r="BA83" s="84">
        <f t="shared" si="4"/>
        <v>0</v>
      </c>
    </row>
    <row r="84" spans="1:53" s="43" customFormat="1" ht="47.25">
      <c r="A84" s="44" t="s">
        <v>509</v>
      </c>
      <c r="B84" s="45" t="s">
        <v>386</v>
      </c>
      <c r="C84" s="45" t="s">
        <v>17</v>
      </c>
      <c r="D84" s="45" t="s">
        <v>475</v>
      </c>
      <c r="E84" s="45" t="s">
        <v>508</v>
      </c>
      <c r="F84" s="84">
        <v>280</v>
      </c>
      <c r="G84" s="84">
        <f t="shared" si="46"/>
        <v>1082</v>
      </c>
      <c r="H84" s="84">
        <f t="shared" si="0"/>
        <v>802</v>
      </c>
      <c r="I84" s="84">
        <v>802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>
        <f aca="true" t="shared" si="47" ref="AR84:AW84">AR86</f>
        <v>0</v>
      </c>
      <c r="AS84" s="84">
        <f t="shared" si="47"/>
        <v>0</v>
      </c>
      <c r="AT84" s="84">
        <f t="shared" si="47"/>
        <v>0</v>
      </c>
      <c r="AU84" s="84">
        <f t="shared" si="47"/>
        <v>0</v>
      </c>
      <c r="AV84" s="84">
        <f t="shared" si="47"/>
        <v>0</v>
      </c>
      <c r="AW84" s="84">
        <f t="shared" si="47"/>
        <v>0</v>
      </c>
      <c r="AX84" s="210"/>
      <c r="AY84" s="84">
        <v>280</v>
      </c>
      <c r="AZ84" s="84">
        <v>280</v>
      </c>
      <c r="BA84" s="84">
        <f t="shared" si="4"/>
        <v>0</v>
      </c>
    </row>
    <row r="85" spans="1:53" s="43" customFormat="1" ht="15.75">
      <c r="A85" s="44" t="s">
        <v>685</v>
      </c>
      <c r="B85" s="45" t="s">
        <v>386</v>
      </c>
      <c r="C85" s="45" t="s">
        <v>17</v>
      </c>
      <c r="D85" s="45" t="s">
        <v>686</v>
      </c>
      <c r="E85" s="45" t="s">
        <v>687</v>
      </c>
      <c r="F85" s="84"/>
      <c r="G85" s="84">
        <f t="shared" si="46"/>
        <v>59</v>
      </c>
      <c r="H85" s="84">
        <f t="shared" si="0"/>
        <v>59</v>
      </c>
      <c r="I85" s="84">
        <v>59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210"/>
      <c r="AY85" s="84"/>
      <c r="AZ85" s="84"/>
      <c r="BA85" s="84"/>
    </row>
    <row r="86" spans="1:53" s="43" customFormat="1" ht="31.5">
      <c r="A86" s="44" t="s">
        <v>478</v>
      </c>
      <c r="B86" s="45" t="s">
        <v>386</v>
      </c>
      <c r="C86" s="45" t="s">
        <v>17</v>
      </c>
      <c r="D86" s="45" t="s">
        <v>475</v>
      </c>
      <c r="E86" s="45" t="s">
        <v>479</v>
      </c>
      <c r="F86" s="84">
        <v>5500</v>
      </c>
      <c r="G86" s="84">
        <f t="shared" si="46"/>
        <v>8235.2</v>
      </c>
      <c r="H86" s="84">
        <f t="shared" si="0"/>
        <v>2735.2</v>
      </c>
      <c r="I86" s="84">
        <v>2735.2</v>
      </c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>
        <f aca="true" t="shared" si="48" ref="AR86:AW86">AR87</f>
        <v>0</v>
      </c>
      <c r="AS86" s="84">
        <f t="shared" si="48"/>
        <v>0</v>
      </c>
      <c r="AT86" s="84">
        <f t="shared" si="48"/>
        <v>0</v>
      </c>
      <c r="AU86" s="84">
        <f t="shared" si="48"/>
        <v>0</v>
      </c>
      <c r="AV86" s="84">
        <f t="shared" si="48"/>
        <v>0</v>
      </c>
      <c r="AW86" s="84">
        <f t="shared" si="48"/>
        <v>0</v>
      </c>
      <c r="AX86" s="210"/>
      <c r="AY86" s="84">
        <v>5500</v>
      </c>
      <c r="AZ86" s="84">
        <v>5500</v>
      </c>
      <c r="BA86" s="84">
        <f t="shared" si="4"/>
        <v>0</v>
      </c>
    </row>
    <row r="87" spans="1:53" s="43" customFormat="1" ht="47.25">
      <c r="A87" s="44" t="s">
        <v>480</v>
      </c>
      <c r="B87" s="45" t="s">
        <v>386</v>
      </c>
      <c r="C87" s="45" t="s">
        <v>17</v>
      </c>
      <c r="D87" s="45" t="s">
        <v>475</v>
      </c>
      <c r="E87" s="45" t="s">
        <v>481</v>
      </c>
      <c r="F87" s="84">
        <v>2964.8</v>
      </c>
      <c r="G87" s="84">
        <f t="shared" si="46"/>
        <v>568.8000000000002</v>
      </c>
      <c r="H87" s="84">
        <f t="shared" si="0"/>
        <v>-2396</v>
      </c>
      <c r="I87" s="84"/>
      <c r="J87" s="84"/>
      <c r="K87" s="84"/>
      <c r="L87" s="84"/>
      <c r="M87" s="84">
        <v>-2396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210"/>
      <c r="AY87" s="84">
        <v>1360</v>
      </c>
      <c r="AZ87" s="84">
        <v>1360</v>
      </c>
      <c r="BA87" s="84">
        <f t="shared" si="4"/>
        <v>0</v>
      </c>
    </row>
    <row r="88" spans="1:53" s="43" customFormat="1" ht="79.5" customHeight="1">
      <c r="A88" s="44" t="s">
        <v>700</v>
      </c>
      <c r="B88" s="45" t="s">
        <v>386</v>
      </c>
      <c r="C88" s="45" t="s">
        <v>17</v>
      </c>
      <c r="D88" s="45" t="s">
        <v>475</v>
      </c>
      <c r="E88" s="45" t="s">
        <v>701</v>
      </c>
      <c r="F88" s="84"/>
      <c r="G88" s="84">
        <f t="shared" si="46"/>
        <v>2396</v>
      </c>
      <c r="H88" s="84">
        <f t="shared" si="0"/>
        <v>2396</v>
      </c>
      <c r="I88" s="84"/>
      <c r="J88" s="84"/>
      <c r="K88" s="84"/>
      <c r="L88" s="84"/>
      <c r="M88" s="84">
        <v>2396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210"/>
      <c r="AY88" s="84"/>
      <c r="AZ88" s="84"/>
      <c r="BA88" s="84"/>
    </row>
    <row r="89" spans="1:53" s="43" customFormat="1" ht="15.75">
      <c r="A89" s="41" t="s">
        <v>434</v>
      </c>
      <c r="B89" s="42" t="s">
        <v>386</v>
      </c>
      <c r="C89" s="42" t="s">
        <v>410</v>
      </c>
      <c r="D89" s="42" t="s">
        <v>365</v>
      </c>
      <c r="E89" s="42" t="s">
        <v>366</v>
      </c>
      <c r="F89" s="85">
        <f>F90+F92</f>
        <v>50000</v>
      </c>
      <c r="G89" s="85">
        <f>G90+G92</f>
        <v>50000</v>
      </c>
      <c r="H89" s="84">
        <f aca="true" t="shared" si="49" ref="H89:H163">SUM(I89:AX89)</f>
        <v>0</v>
      </c>
      <c r="I89" s="85">
        <f>I90+I92</f>
        <v>0</v>
      </c>
      <c r="J89" s="85">
        <f aca="true" t="shared" si="50" ref="J89:AD89">J90+J92</f>
        <v>0</v>
      </c>
      <c r="K89" s="85">
        <f t="shared" si="50"/>
        <v>0</v>
      </c>
      <c r="L89" s="85">
        <f t="shared" si="50"/>
        <v>0</v>
      </c>
      <c r="M89" s="85">
        <f t="shared" si="50"/>
        <v>0</v>
      </c>
      <c r="N89" s="85">
        <f t="shared" si="50"/>
        <v>0</v>
      </c>
      <c r="O89" s="85">
        <f t="shared" si="50"/>
        <v>0</v>
      </c>
      <c r="P89" s="85">
        <f>P90+P92</f>
        <v>0</v>
      </c>
      <c r="Q89" s="85">
        <f t="shared" si="50"/>
        <v>0</v>
      </c>
      <c r="R89" s="85">
        <f t="shared" si="50"/>
        <v>0</v>
      </c>
      <c r="S89" s="85">
        <f t="shared" si="50"/>
        <v>0</v>
      </c>
      <c r="T89" s="85">
        <f t="shared" si="50"/>
        <v>0</v>
      </c>
      <c r="U89" s="85">
        <f t="shared" si="50"/>
        <v>0</v>
      </c>
      <c r="V89" s="85">
        <f t="shared" si="50"/>
        <v>0</v>
      </c>
      <c r="W89" s="85">
        <f t="shared" si="50"/>
        <v>0</v>
      </c>
      <c r="X89" s="85">
        <f t="shared" si="50"/>
        <v>0</v>
      </c>
      <c r="Y89" s="85">
        <f t="shared" si="50"/>
        <v>0</v>
      </c>
      <c r="Z89" s="85">
        <f t="shared" si="50"/>
        <v>0</v>
      </c>
      <c r="AA89" s="85">
        <f t="shared" si="50"/>
        <v>0</v>
      </c>
      <c r="AB89" s="85">
        <f t="shared" si="50"/>
        <v>0</v>
      </c>
      <c r="AC89" s="85">
        <f t="shared" si="50"/>
        <v>0</v>
      </c>
      <c r="AD89" s="85">
        <f t="shared" si="50"/>
        <v>0</v>
      </c>
      <c r="AE89" s="85">
        <f aca="true" t="shared" si="51" ref="AE89:AW89">AE90+AE92</f>
        <v>0</v>
      </c>
      <c r="AF89" s="85">
        <f t="shared" si="51"/>
        <v>0</v>
      </c>
      <c r="AG89" s="85">
        <f t="shared" si="51"/>
        <v>0</v>
      </c>
      <c r="AH89" s="85">
        <f t="shared" si="51"/>
        <v>0</v>
      </c>
      <c r="AI89" s="85">
        <f t="shared" si="51"/>
        <v>0</v>
      </c>
      <c r="AJ89" s="85">
        <f t="shared" si="51"/>
        <v>0</v>
      </c>
      <c r="AK89" s="85">
        <f t="shared" si="51"/>
        <v>0</v>
      </c>
      <c r="AL89" s="85">
        <f t="shared" si="51"/>
        <v>0</v>
      </c>
      <c r="AM89" s="85">
        <f t="shared" si="51"/>
        <v>0</v>
      </c>
      <c r="AN89" s="85">
        <f t="shared" si="51"/>
        <v>0</v>
      </c>
      <c r="AO89" s="85">
        <f t="shared" si="51"/>
        <v>0</v>
      </c>
      <c r="AP89" s="85">
        <f t="shared" si="51"/>
        <v>0</v>
      </c>
      <c r="AQ89" s="85">
        <f t="shared" si="51"/>
        <v>0</v>
      </c>
      <c r="AR89" s="85">
        <f t="shared" si="51"/>
        <v>0</v>
      </c>
      <c r="AS89" s="85">
        <f t="shared" si="51"/>
        <v>0</v>
      </c>
      <c r="AT89" s="85">
        <f t="shared" si="51"/>
        <v>0</v>
      </c>
      <c r="AU89" s="85">
        <f t="shared" si="51"/>
        <v>0</v>
      </c>
      <c r="AV89" s="85">
        <f t="shared" si="51"/>
        <v>0</v>
      </c>
      <c r="AW89" s="85">
        <f t="shared" si="51"/>
        <v>0</v>
      </c>
      <c r="AX89" s="210"/>
      <c r="AY89" s="85">
        <f>AY90+AY92</f>
        <v>50000</v>
      </c>
      <c r="AZ89" s="85">
        <f>AZ90+AZ92</f>
        <v>50000</v>
      </c>
      <c r="BA89" s="84">
        <f t="shared" si="4"/>
        <v>0</v>
      </c>
    </row>
    <row r="90" spans="1:53" s="43" customFormat="1" ht="31.5" hidden="1">
      <c r="A90" s="44" t="s">
        <v>201</v>
      </c>
      <c r="B90" s="45" t="s">
        <v>386</v>
      </c>
      <c r="C90" s="45" t="s">
        <v>410</v>
      </c>
      <c r="D90" s="45" t="s">
        <v>372</v>
      </c>
      <c r="E90" s="45" t="s">
        <v>366</v>
      </c>
      <c r="F90" s="84">
        <f>F91</f>
        <v>0</v>
      </c>
      <c r="G90" s="84">
        <f>G91</f>
        <v>0</v>
      </c>
      <c r="H90" s="84">
        <f t="shared" si="49"/>
        <v>0</v>
      </c>
      <c r="I90" s="84">
        <f aca="true" t="shared" si="52" ref="I90:AZ90">I91</f>
        <v>0</v>
      </c>
      <c r="J90" s="84">
        <f t="shared" si="52"/>
        <v>0</v>
      </c>
      <c r="K90" s="84">
        <f t="shared" si="52"/>
        <v>0</v>
      </c>
      <c r="L90" s="84">
        <f t="shared" si="52"/>
        <v>0</v>
      </c>
      <c r="M90" s="84">
        <f t="shared" si="52"/>
        <v>0</v>
      </c>
      <c r="N90" s="84">
        <f t="shared" si="52"/>
        <v>0</v>
      </c>
      <c r="O90" s="84">
        <f t="shared" si="52"/>
        <v>0</v>
      </c>
      <c r="P90" s="84">
        <f t="shared" si="52"/>
        <v>0</v>
      </c>
      <c r="Q90" s="84">
        <f t="shared" si="52"/>
        <v>0</v>
      </c>
      <c r="R90" s="84">
        <f t="shared" si="52"/>
        <v>0</v>
      </c>
      <c r="S90" s="84">
        <f t="shared" si="52"/>
        <v>0</v>
      </c>
      <c r="T90" s="84">
        <f t="shared" si="52"/>
        <v>0</v>
      </c>
      <c r="U90" s="84">
        <f t="shared" si="52"/>
        <v>0</v>
      </c>
      <c r="V90" s="84">
        <f t="shared" si="52"/>
        <v>0</v>
      </c>
      <c r="W90" s="84">
        <f t="shared" si="52"/>
        <v>0</v>
      </c>
      <c r="X90" s="84">
        <f t="shared" si="52"/>
        <v>0</v>
      </c>
      <c r="Y90" s="84">
        <f t="shared" si="52"/>
        <v>0</v>
      </c>
      <c r="Z90" s="84">
        <f t="shared" si="52"/>
        <v>0</v>
      </c>
      <c r="AA90" s="84">
        <f t="shared" si="52"/>
        <v>0</v>
      </c>
      <c r="AB90" s="84">
        <f t="shared" si="52"/>
        <v>0</v>
      </c>
      <c r="AC90" s="84">
        <f t="shared" si="52"/>
        <v>0</v>
      </c>
      <c r="AD90" s="84">
        <f t="shared" si="52"/>
        <v>0</v>
      </c>
      <c r="AE90" s="84">
        <f t="shared" si="52"/>
        <v>0</v>
      </c>
      <c r="AF90" s="84">
        <f t="shared" si="52"/>
        <v>0</v>
      </c>
      <c r="AG90" s="84">
        <f t="shared" si="52"/>
        <v>0</v>
      </c>
      <c r="AH90" s="84">
        <f t="shared" si="52"/>
        <v>0</v>
      </c>
      <c r="AI90" s="84">
        <f t="shared" si="52"/>
        <v>0</v>
      </c>
      <c r="AJ90" s="84">
        <f t="shared" si="52"/>
        <v>0</v>
      </c>
      <c r="AK90" s="84">
        <f t="shared" si="52"/>
        <v>0</v>
      </c>
      <c r="AL90" s="84">
        <f t="shared" si="52"/>
        <v>0</v>
      </c>
      <c r="AM90" s="84">
        <f t="shared" si="52"/>
        <v>0</v>
      </c>
      <c r="AN90" s="84">
        <f t="shared" si="52"/>
        <v>0</v>
      </c>
      <c r="AO90" s="84">
        <f t="shared" si="52"/>
        <v>0</v>
      </c>
      <c r="AP90" s="84">
        <f t="shared" si="52"/>
        <v>0</v>
      </c>
      <c r="AQ90" s="84">
        <f t="shared" si="52"/>
        <v>0</v>
      </c>
      <c r="AR90" s="84">
        <f t="shared" si="52"/>
        <v>0</v>
      </c>
      <c r="AS90" s="84">
        <f t="shared" si="52"/>
        <v>0</v>
      </c>
      <c r="AT90" s="84">
        <f t="shared" si="52"/>
        <v>0</v>
      </c>
      <c r="AU90" s="84">
        <f t="shared" si="52"/>
        <v>0</v>
      </c>
      <c r="AV90" s="84">
        <f t="shared" si="52"/>
        <v>0</v>
      </c>
      <c r="AW90" s="84">
        <f t="shared" si="52"/>
        <v>0</v>
      </c>
      <c r="AX90" s="210"/>
      <c r="AY90" s="84">
        <f t="shared" si="52"/>
        <v>0</v>
      </c>
      <c r="AZ90" s="84">
        <f t="shared" si="52"/>
        <v>0</v>
      </c>
      <c r="BA90" s="84">
        <f aca="true" t="shared" si="53" ref="BA90:BA164">AZ90-AY90</f>
        <v>0</v>
      </c>
    </row>
    <row r="91" spans="1:53" s="43" customFormat="1" ht="15.75" hidden="1">
      <c r="A91" s="44" t="s">
        <v>377</v>
      </c>
      <c r="B91" s="45" t="s">
        <v>386</v>
      </c>
      <c r="C91" s="45" t="s">
        <v>410</v>
      </c>
      <c r="D91" s="45" t="s">
        <v>372</v>
      </c>
      <c r="E91" s="45" t="s">
        <v>378</v>
      </c>
      <c r="F91" s="84">
        <f>SUM(I91:AW91)</f>
        <v>0</v>
      </c>
      <c r="G91" s="84">
        <f>SUM(J91:AX91)</f>
        <v>0</v>
      </c>
      <c r="H91" s="84">
        <f t="shared" si="49"/>
        <v>0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210"/>
      <c r="AY91" s="84"/>
      <c r="AZ91" s="84"/>
      <c r="BA91" s="84">
        <f t="shared" si="53"/>
        <v>0</v>
      </c>
    </row>
    <row r="92" spans="1:53" ht="15.75">
      <c r="A92" s="44" t="s">
        <v>1</v>
      </c>
      <c r="B92" s="45" t="s">
        <v>386</v>
      </c>
      <c r="C92" s="45" t="s">
        <v>410</v>
      </c>
      <c r="D92" s="45" t="s">
        <v>2</v>
      </c>
      <c r="E92" s="45" t="s">
        <v>366</v>
      </c>
      <c r="F92" s="84">
        <f>F93</f>
        <v>50000</v>
      </c>
      <c r="G92" s="84">
        <f>G93</f>
        <v>50000</v>
      </c>
      <c r="H92" s="84">
        <f t="shared" si="49"/>
        <v>0</v>
      </c>
      <c r="I92" s="84">
        <f aca="true" t="shared" si="54" ref="I92:AZ92">I93</f>
        <v>0</v>
      </c>
      <c r="J92" s="84">
        <f t="shared" si="54"/>
        <v>0</v>
      </c>
      <c r="K92" s="84">
        <f t="shared" si="54"/>
        <v>0</v>
      </c>
      <c r="L92" s="84">
        <f t="shared" si="54"/>
        <v>0</v>
      </c>
      <c r="M92" s="84">
        <f t="shared" si="54"/>
        <v>0</v>
      </c>
      <c r="N92" s="84">
        <f t="shared" si="54"/>
        <v>0</v>
      </c>
      <c r="O92" s="84">
        <f t="shared" si="54"/>
        <v>0</v>
      </c>
      <c r="P92" s="84">
        <f t="shared" si="54"/>
        <v>0</v>
      </c>
      <c r="Q92" s="84">
        <f t="shared" si="54"/>
        <v>0</v>
      </c>
      <c r="R92" s="84">
        <f t="shared" si="54"/>
        <v>0</v>
      </c>
      <c r="S92" s="84">
        <f t="shared" si="54"/>
        <v>0</v>
      </c>
      <c r="T92" s="84">
        <f t="shared" si="54"/>
        <v>0</v>
      </c>
      <c r="U92" s="84">
        <f t="shared" si="54"/>
        <v>0</v>
      </c>
      <c r="V92" s="84">
        <f t="shared" si="54"/>
        <v>0</v>
      </c>
      <c r="W92" s="84">
        <f t="shared" si="54"/>
        <v>0</v>
      </c>
      <c r="X92" s="84">
        <f t="shared" si="54"/>
        <v>0</v>
      </c>
      <c r="Y92" s="84">
        <f t="shared" si="54"/>
        <v>0</v>
      </c>
      <c r="Z92" s="84">
        <f t="shared" si="54"/>
        <v>0</v>
      </c>
      <c r="AA92" s="84">
        <f t="shared" si="54"/>
        <v>0</v>
      </c>
      <c r="AB92" s="84">
        <f t="shared" si="54"/>
        <v>0</v>
      </c>
      <c r="AC92" s="84">
        <f t="shared" si="54"/>
        <v>0</v>
      </c>
      <c r="AD92" s="84">
        <f t="shared" si="54"/>
        <v>0</v>
      </c>
      <c r="AE92" s="84">
        <f t="shared" si="54"/>
        <v>0</v>
      </c>
      <c r="AF92" s="84">
        <f t="shared" si="54"/>
        <v>0</v>
      </c>
      <c r="AG92" s="84">
        <f t="shared" si="54"/>
        <v>0</v>
      </c>
      <c r="AH92" s="84">
        <f t="shared" si="54"/>
        <v>0</v>
      </c>
      <c r="AI92" s="84">
        <f t="shared" si="54"/>
        <v>0</v>
      </c>
      <c r="AJ92" s="84">
        <f t="shared" si="54"/>
        <v>0</v>
      </c>
      <c r="AK92" s="84">
        <f t="shared" si="54"/>
        <v>0</v>
      </c>
      <c r="AL92" s="84">
        <f t="shared" si="54"/>
        <v>0</v>
      </c>
      <c r="AM92" s="84">
        <f t="shared" si="54"/>
        <v>0</v>
      </c>
      <c r="AN92" s="84">
        <f t="shared" si="54"/>
        <v>0</v>
      </c>
      <c r="AO92" s="84">
        <f t="shared" si="54"/>
        <v>0</v>
      </c>
      <c r="AP92" s="84">
        <f t="shared" si="54"/>
        <v>0</v>
      </c>
      <c r="AQ92" s="84">
        <f t="shared" si="54"/>
        <v>0</v>
      </c>
      <c r="AR92" s="84">
        <f t="shared" si="54"/>
        <v>0</v>
      </c>
      <c r="AS92" s="84">
        <f t="shared" si="54"/>
        <v>0</v>
      </c>
      <c r="AT92" s="84">
        <f t="shared" si="54"/>
        <v>0</v>
      </c>
      <c r="AU92" s="84">
        <f t="shared" si="54"/>
        <v>0</v>
      </c>
      <c r="AV92" s="84">
        <f t="shared" si="54"/>
        <v>0</v>
      </c>
      <c r="AW92" s="84">
        <f t="shared" si="54"/>
        <v>0</v>
      </c>
      <c r="AX92" s="142"/>
      <c r="AY92" s="84">
        <f t="shared" si="54"/>
        <v>50000</v>
      </c>
      <c r="AZ92" s="84">
        <f t="shared" si="54"/>
        <v>50000</v>
      </c>
      <c r="BA92" s="84">
        <f t="shared" si="53"/>
        <v>0</v>
      </c>
    </row>
    <row r="93" spans="1:53" ht="31.5">
      <c r="A93" s="44" t="s">
        <v>3</v>
      </c>
      <c r="B93" s="45" t="s">
        <v>386</v>
      </c>
      <c r="C93" s="45" t="s">
        <v>410</v>
      </c>
      <c r="D93" s="45" t="s">
        <v>2</v>
      </c>
      <c r="E93" s="45">
        <v>366</v>
      </c>
      <c r="F93" s="84">
        <v>50000</v>
      </c>
      <c r="G93" s="84">
        <f>F93+H93</f>
        <v>50000</v>
      </c>
      <c r="H93" s="84">
        <f t="shared" si="49"/>
        <v>0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142"/>
      <c r="AY93" s="84">
        <v>50000</v>
      </c>
      <c r="AZ93" s="84">
        <v>50000</v>
      </c>
      <c r="BA93" s="84">
        <f t="shared" si="53"/>
        <v>0</v>
      </c>
    </row>
    <row r="94" spans="1:53" s="43" customFormat="1" ht="15.75">
      <c r="A94" s="41" t="s">
        <v>225</v>
      </c>
      <c r="B94" s="42" t="s">
        <v>386</v>
      </c>
      <c r="C94" s="42" t="s">
        <v>419</v>
      </c>
      <c r="D94" s="42" t="s">
        <v>365</v>
      </c>
      <c r="E94" s="42" t="s">
        <v>366</v>
      </c>
      <c r="F94" s="85">
        <f>F95+F97</f>
        <v>15313</v>
      </c>
      <c r="G94" s="85">
        <f>G95+G97</f>
        <v>15313</v>
      </c>
      <c r="H94" s="84">
        <f t="shared" si="49"/>
        <v>0</v>
      </c>
      <c r="I94" s="85">
        <f>I95+I97</f>
        <v>0</v>
      </c>
      <c r="J94" s="85">
        <f aca="true" t="shared" si="55" ref="J94:AD94">J95+J97</f>
        <v>0</v>
      </c>
      <c r="K94" s="85">
        <f t="shared" si="55"/>
        <v>0</v>
      </c>
      <c r="L94" s="85">
        <f t="shared" si="55"/>
        <v>0</v>
      </c>
      <c r="M94" s="85">
        <f t="shared" si="55"/>
        <v>0</v>
      </c>
      <c r="N94" s="85">
        <f t="shared" si="55"/>
        <v>0</v>
      </c>
      <c r="O94" s="85">
        <f t="shared" si="55"/>
        <v>0</v>
      </c>
      <c r="P94" s="85">
        <f>P95+P97</f>
        <v>0</v>
      </c>
      <c r="Q94" s="85">
        <f t="shared" si="55"/>
        <v>0</v>
      </c>
      <c r="R94" s="85">
        <f t="shared" si="55"/>
        <v>0</v>
      </c>
      <c r="S94" s="85">
        <f t="shared" si="55"/>
        <v>0</v>
      </c>
      <c r="T94" s="85">
        <f t="shared" si="55"/>
        <v>0</v>
      </c>
      <c r="U94" s="85">
        <f t="shared" si="55"/>
        <v>0</v>
      </c>
      <c r="V94" s="85">
        <f t="shared" si="55"/>
        <v>0</v>
      </c>
      <c r="W94" s="85">
        <f t="shared" si="55"/>
        <v>0</v>
      </c>
      <c r="X94" s="85">
        <f t="shared" si="55"/>
        <v>0</v>
      </c>
      <c r="Y94" s="85">
        <f t="shared" si="55"/>
        <v>0</v>
      </c>
      <c r="Z94" s="85">
        <f t="shared" si="55"/>
        <v>0</v>
      </c>
      <c r="AA94" s="85">
        <f t="shared" si="55"/>
        <v>0</v>
      </c>
      <c r="AB94" s="85">
        <f t="shared" si="55"/>
        <v>0</v>
      </c>
      <c r="AC94" s="85">
        <f t="shared" si="55"/>
        <v>0</v>
      </c>
      <c r="AD94" s="85">
        <f t="shared" si="55"/>
        <v>0</v>
      </c>
      <c r="AE94" s="85">
        <f aca="true" t="shared" si="56" ref="AE94:AW94">AE95+AE97</f>
        <v>0</v>
      </c>
      <c r="AF94" s="85">
        <f t="shared" si="56"/>
        <v>0</v>
      </c>
      <c r="AG94" s="85">
        <f t="shared" si="56"/>
        <v>0</v>
      </c>
      <c r="AH94" s="85">
        <f t="shared" si="56"/>
        <v>0</v>
      </c>
      <c r="AI94" s="85">
        <f t="shared" si="56"/>
        <v>0</v>
      </c>
      <c r="AJ94" s="85">
        <f t="shared" si="56"/>
        <v>0</v>
      </c>
      <c r="AK94" s="85">
        <f t="shared" si="56"/>
        <v>0</v>
      </c>
      <c r="AL94" s="85">
        <f t="shared" si="56"/>
        <v>0</v>
      </c>
      <c r="AM94" s="85">
        <f t="shared" si="56"/>
        <v>0</v>
      </c>
      <c r="AN94" s="85">
        <f t="shared" si="56"/>
        <v>0</v>
      </c>
      <c r="AO94" s="85">
        <f t="shared" si="56"/>
        <v>0</v>
      </c>
      <c r="AP94" s="85">
        <f t="shared" si="56"/>
        <v>0</v>
      </c>
      <c r="AQ94" s="85">
        <f t="shared" si="56"/>
        <v>0</v>
      </c>
      <c r="AR94" s="85">
        <f t="shared" si="56"/>
        <v>0</v>
      </c>
      <c r="AS94" s="85">
        <f t="shared" si="56"/>
        <v>0</v>
      </c>
      <c r="AT94" s="85">
        <f t="shared" si="56"/>
        <v>0</v>
      </c>
      <c r="AU94" s="85">
        <f t="shared" si="56"/>
        <v>0</v>
      </c>
      <c r="AV94" s="85">
        <f t="shared" si="56"/>
        <v>0</v>
      </c>
      <c r="AW94" s="85">
        <f t="shared" si="56"/>
        <v>0</v>
      </c>
      <c r="AX94" s="210"/>
      <c r="AY94" s="85">
        <f>AY95+AY97</f>
        <v>14935</v>
      </c>
      <c r="AZ94" s="85">
        <f>AZ95+AZ97</f>
        <v>14935</v>
      </c>
      <c r="BA94" s="84">
        <f t="shared" si="53"/>
        <v>0</v>
      </c>
    </row>
    <row r="95" spans="1:53" ht="31.5">
      <c r="A95" s="44" t="s">
        <v>4</v>
      </c>
      <c r="B95" s="45" t="s">
        <v>386</v>
      </c>
      <c r="C95" s="45" t="s">
        <v>419</v>
      </c>
      <c r="D95" s="45" t="s">
        <v>5</v>
      </c>
      <c r="E95" s="45" t="s">
        <v>366</v>
      </c>
      <c r="F95" s="84">
        <f>F96</f>
        <v>14983</v>
      </c>
      <c r="G95" s="84">
        <f>G96</f>
        <v>14983</v>
      </c>
      <c r="H95" s="84">
        <f t="shared" si="49"/>
        <v>0</v>
      </c>
      <c r="I95" s="84">
        <f aca="true" t="shared" si="57" ref="I95:AZ95">I96</f>
        <v>0</v>
      </c>
      <c r="J95" s="84">
        <f t="shared" si="57"/>
        <v>0</v>
      </c>
      <c r="K95" s="84">
        <f t="shared" si="57"/>
        <v>0</v>
      </c>
      <c r="L95" s="84">
        <f t="shared" si="57"/>
        <v>0</v>
      </c>
      <c r="M95" s="84">
        <f t="shared" si="57"/>
        <v>0</v>
      </c>
      <c r="N95" s="84">
        <f t="shared" si="57"/>
        <v>0</v>
      </c>
      <c r="O95" s="84">
        <f t="shared" si="57"/>
        <v>0</v>
      </c>
      <c r="P95" s="84">
        <f t="shared" si="57"/>
        <v>0</v>
      </c>
      <c r="Q95" s="84">
        <f t="shared" si="57"/>
        <v>0</v>
      </c>
      <c r="R95" s="84">
        <f t="shared" si="57"/>
        <v>0</v>
      </c>
      <c r="S95" s="84">
        <f t="shared" si="57"/>
        <v>0</v>
      </c>
      <c r="T95" s="84">
        <f t="shared" si="57"/>
        <v>0</v>
      </c>
      <c r="U95" s="84">
        <f t="shared" si="57"/>
        <v>0</v>
      </c>
      <c r="V95" s="84">
        <f t="shared" si="57"/>
        <v>0</v>
      </c>
      <c r="W95" s="84">
        <f t="shared" si="57"/>
        <v>0</v>
      </c>
      <c r="X95" s="84">
        <f t="shared" si="57"/>
        <v>0</v>
      </c>
      <c r="Y95" s="84">
        <f t="shared" si="57"/>
        <v>0</v>
      </c>
      <c r="Z95" s="84">
        <f t="shared" si="57"/>
        <v>0</v>
      </c>
      <c r="AA95" s="84">
        <f t="shared" si="57"/>
        <v>0</v>
      </c>
      <c r="AB95" s="84">
        <f t="shared" si="57"/>
        <v>0</v>
      </c>
      <c r="AC95" s="84">
        <f t="shared" si="57"/>
        <v>0</v>
      </c>
      <c r="AD95" s="84">
        <f t="shared" si="57"/>
        <v>0</v>
      </c>
      <c r="AE95" s="84">
        <f t="shared" si="57"/>
        <v>0</v>
      </c>
      <c r="AF95" s="84">
        <f t="shared" si="57"/>
        <v>0</v>
      </c>
      <c r="AG95" s="84">
        <f t="shared" si="57"/>
        <v>0</v>
      </c>
      <c r="AH95" s="84">
        <f t="shared" si="57"/>
        <v>0</v>
      </c>
      <c r="AI95" s="84">
        <f t="shared" si="57"/>
        <v>0</v>
      </c>
      <c r="AJ95" s="84">
        <f t="shared" si="57"/>
        <v>0</v>
      </c>
      <c r="AK95" s="84">
        <f t="shared" si="57"/>
        <v>0</v>
      </c>
      <c r="AL95" s="84">
        <f t="shared" si="57"/>
        <v>0</v>
      </c>
      <c r="AM95" s="84">
        <f t="shared" si="57"/>
        <v>0</v>
      </c>
      <c r="AN95" s="84">
        <f t="shared" si="57"/>
        <v>0</v>
      </c>
      <c r="AO95" s="84">
        <f t="shared" si="57"/>
        <v>0</v>
      </c>
      <c r="AP95" s="84">
        <f t="shared" si="57"/>
        <v>0</v>
      </c>
      <c r="AQ95" s="84">
        <f t="shared" si="57"/>
        <v>0</v>
      </c>
      <c r="AR95" s="84">
        <f t="shared" si="57"/>
        <v>0</v>
      </c>
      <c r="AS95" s="84">
        <f t="shared" si="57"/>
        <v>0</v>
      </c>
      <c r="AT95" s="84">
        <f t="shared" si="57"/>
        <v>0</v>
      </c>
      <c r="AU95" s="84">
        <f t="shared" si="57"/>
        <v>0</v>
      </c>
      <c r="AV95" s="84">
        <f t="shared" si="57"/>
        <v>0</v>
      </c>
      <c r="AW95" s="84">
        <f t="shared" si="57"/>
        <v>0</v>
      </c>
      <c r="AX95" s="142"/>
      <c r="AY95" s="84">
        <f t="shared" si="57"/>
        <v>14455</v>
      </c>
      <c r="AZ95" s="84">
        <f t="shared" si="57"/>
        <v>14455</v>
      </c>
      <c r="BA95" s="84">
        <f t="shared" si="53"/>
        <v>0</v>
      </c>
    </row>
    <row r="96" spans="1:53" ht="31.5">
      <c r="A96" s="44" t="s">
        <v>398</v>
      </c>
      <c r="B96" s="45" t="s">
        <v>386</v>
      </c>
      <c r="C96" s="45" t="s">
        <v>419</v>
      </c>
      <c r="D96" s="45" t="s">
        <v>5</v>
      </c>
      <c r="E96" s="45">
        <v>327</v>
      </c>
      <c r="F96" s="84">
        <v>14983</v>
      </c>
      <c r="G96" s="84">
        <f>F96+H96</f>
        <v>14983</v>
      </c>
      <c r="H96" s="84">
        <f t="shared" si="49"/>
        <v>0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142"/>
      <c r="AY96" s="84">
        <v>14455</v>
      </c>
      <c r="AZ96" s="84">
        <v>14455</v>
      </c>
      <c r="BA96" s="84">
        <f t="shared" si="53"/>
        <v>0</v>
      </c>
    </row>
    <row r="97" spans="1:53" ht="31.5">
      <c r="A97" s="44" t="s">
        <v>425</v>
      </c>
      <c r="B97" s="45" t="s">
        <v>386</v>
      </c>
      <c r="C97" s="45" t="s">
        <v>419</v>
      </c>
      <c r="D97" s="45" t="s">
        <v>426</v>
      </c>
      <c r="E97" s="45" t="s">
        <v>366</v>
      </c>
      <c r="F97" s="84">
        <f>SUM(F98)</f>
        <v>330</v>
      </c>
      <c r="G97" s="84">
        <f>SUM(G98)</f>
        <v>330</v>
      </c>
      <c r="H97" s="84">
        <f t="shared" si="49"/>
        <v>0</v>
      </c>
      <c r="I97" s="84">
        <f aca="true" t="shared" si="58" ref="I97:AZ97">SUM(I98)</f>
        <v>0</v>
      </c>
      <c r="J97" s="84">
        <f t="shared" si="58"/>
        <v>0</v>
      </c>
      <c r="K97" s="84">
        <f t="shared" si="58"/>
        <v>0</v>
      </c>
      <c r="L97" s="84">
        <f t="shared" si="58"/>
        <v>0</v>
      </c>
      <c r="M97" s="84">
        <f t="shared" si="58"/>
        <v>0</v>
      </c>
      <c r="N97" s="84">
        <f t="shared" si="58"/>
        <v>0</v>
      </c>
      <c r="O97" s="84">
        <f t="shared" si="58"/>
        <v>0</v>
      </c>
      <c r="P97" s="84">
        <f t="shared" si="58"/>
        <v>0</v>
      </c>
      <c r="Q97" s="84">
        <f t="shared" si="58"/>
        <v>0</v>
      </c>
      <c r="R97" s="84">
        <f t="shared" si="58"/>
        <v>0</v>
      </c>
      <c r="S97" s="84">
        <f t="shared" si="58"/>
        <v>0</v>
      </c>
      <c r="T97" s="84">
        <f t="shared" si="58"/>
        <v>0</v>
      </c>
      <c r="U97" s="84">
        <f t="shared" si="58"/>
        <v>0</v>
      </c>
      <c r="V97" s="84">
        <f t="shared" si="58"/>
        <v>0</v>
      </c>
      <c r="W97" s="84">
        <f t="shared" si="58"/>
        <v>0</v>
      </c>
      <c r="X97" s="84">
        <f t="shared" si="58"/>
        <v>0</v>
      </c>
      <c r="Y97" s="84">
        <f t="shared" si="58"/>
        <v>0</v>
      </c>
      <c r="Z97" s="84">
        <f t="shared" si="58"/>
        <v>0</v>
      </c>
      <c r="AA97" s="84">
        <f t="shared" si="58"/>
        <v>0</v>
      </c>
      <c r="AB97" s="84">
        <f t="shared" si="58"/>
        <v>0</v>
      </c>
      <c r="AC97" s="84">
        <f t="shared" si="58"/>
        <v>0</v>
      </c>
      <c r="AD97" s="84">
        <f t="shared" si="58"/>
        <v>0</v>
      </c>
      <c r="AE97" s="84">
        <f t="shared" si="58"/>
        <v>0</v>
      </c>
      <c r="AF97" s="84">
        <f t="shared" si="58"/>
        <v>0</v>
      </c>
      <c r="AG97" s="84">
        <f t="shared" si="58"/>
        <v>0</v>
      </c>
      <c r="AH97" s="84">
        <f t="shared" si="58"/>
        <v>0</v>
      </c>
      <c r="AI97" s="84">
        <f t="shared" si="58"/>
        <v>0</v>
      </c>
      <c r="AJ97" s="84">
        <f t="shared" si="58"/>
        <v>0</v>
      </c>
      <c r="AK97" s="84">
        <f t="shared" si="58"/>
        <v>0</v>
      </c>
      <c r="AL97" s="84">
        <f t="shared" si="58"/>
        <v>0</v>
      </c>
      <c r="AM97" s="84">
        <f t="shared" si="58"/>
        <v>0</v>
      </c>
      <c r="AN97" s="84">
        <f t="shared" si="58"/>
        <v>0</v>
      </c>
      <c r="AO97" s="84">
        <f t="shared" si="58"/>
        <v>0</v>
      </c>
      <c r="AP97" s="84">
        <f t="shared" si="58"/>
        <v>0</v>
      </c>
      <c r="AQ97" s="84">
        <f t="shared" si="58"/>
        <v>0</v>
      </c>
      <c r="AR97" s="84">
        <f t="shared" si="58"/>
        <v>0</v>
      </c>
      <c r="AS97" s="84">
        <f t="shared" si="58"/>
        <v>0</v>
      </c>
      <c r="AT97" s="84">
        <f t="shared" si="58"/>
        <v>0</v>
      </c>
      <c r="AU97" s="84">
        <f t="shared" si="58"/>
        <v>0</v>
      </c>
      <c r="AV97" s="84">
        <f t="shared" si="58"/>
        <v>0</v>
      </c>
      <c r="AW97" s="84">
        <f t="shared" si="58"/>
        <v>0</v>
      </c>
      <c r="AX97" s="142"/>
      <c r="AY97" s="84">
        <f t="shared" si="58"/>
        <v>480</v>
      </c>
      <c r="AZ97" s="84">
        <f t="shared" si="58"/>
        <v>480</v>
      </c>
      <c r="BA97" s="84">
        <f t="shared" si="53"/>
        <v>0</v>
      </c>
    </row>
    <row r="98" spans="1:53" ht="31.5">
      <c r="A98" s="44" t="s">
        <v>6</v>
      </c>
      <c r="B98" s="45" t="s">
        <v>386</v>
      </c>
      <c r="C98" s="45" t="s">
        <v>419</v>
      </c>
      <c r="D98" s="45" t="s">
        <v>426</v>
      </c>
      <c r="E98" s="45">
        <v>382</v>
      </c>
      <c r="F98" s="84">
        <v>330</v>
      </c>
      <c r="G98" s="84">
        <f>F98+H98</f>
        <v>330</v>
      </c>
      <c r="H98" s="84">
        <f t="shared" si="49"/>
        <v>0</v>
      </c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142"/>
      <c r="AY98" s="84">
        <v>480</v>
      </c>
      <c r="AZ98" s="84">
        <v>480</v>
      </c>
      <c r="BA98" s="84">
        <f t="shared" si="53"/>
        <v>0</v>
      </c>
    </row>
    <row r="99" spans="1:53" s="43" customFormat="1" ht="31.5">
      <c r="A99" s="41" t="s">
        <v>227</v>
      </c>
      <c r="B99" s="42" t="s">
        <v>386</v>
      </c>
      <c r="C99" s="42">
        <v>11</v>
      </c>
      <c r="D99" s="42" t="s">
        <v>365</v>
      </c>
      <c r="E99" s="42" t="s">
        <v>366</v>
      </c>
      <c r="F99" s="85">
        <f>F100+F104+F106+F102</f>
        <v>82835.1</v>
      </c>
      <c r="G99" s="85">
        <f>G100+G104+G106+G102</f>
        <v>82901.1</v>
      </c>
      <c r="H99" s="84">
        <f t="shared" si="49"/>
        <v>66</v>
      </c>
      <c r="I99" s="85">
        <f>I100+I104+I106+I102</f>
        <v>0</v>
      </c>
      <c r="J99" s="85">
        <f aca="true" t="shared" si="59" ref="J99:AD99">J100+J104+J106+J102</f>
        <v>0</v>
      </c>
      <c r="K99" s="85">
        <f t="shared" si="59"/>
        <v>0</v>
      </c>
      <c r="L99" s="85">
        <f t="shared" si="59"/>
        <v>0</v>
      </c>
      <c r="M99" s="85">
        <f t="shared" si="59"/>
        <v>-1934</v>
      </c>
      <c r="N99" s="85">
        <f t="shared" si="59"/>
        <v>0</v>
      </c>
      <c r="O99" s="85">
        <f t="shared" si="59"/>
        <v>0</v>
      </c>
      <c r="P99" s="85">
        <f>P100+P104+P106+P102</f>
        <v>0</v>
      </c>
      <c r="Q99" s="85">
        <f t="shared" si="59"/>
        <v>0</v>
      </c>
      <c r="R99" s="85">
        <f t="shared" si="59"/>
        <v>2000</v>
      </c>
      <c r="S99" s="85">
        <f t="shared" si="59"/>
        <v>0</v>
      </c>
      <c r="T99" s="85">
        <f t="shared" si="59"/>
        <v>0</v>
      </c>
      <c r="U99" s="85">
        <f t="shared" si="59"/>
        <v>0</v>
      </c>
      <c r="V99" s="85">
        <f t="shared" si="59"/>
        <v>0</v>
      </c>
      <c r="W99" s="85">
        <f t="shared" si="59"/>
        <v>0</v>
      </c>
      <c r="X99" s="85">
        <f t="shared" si="59"/>
        <v>0</v>
      </c>
      <c r="Y99" s="85">
        <f t="shared" si="59"/>
        <v>0</v>
      </c>
      <c r="Z99" s="85">
        <f t="shared" si="59"/>
        <v>0</v>
      </c>
      <c r="AA99" s="85">
        <f t="shared" si="59"/>
        <v>0</v>
      </c>
      <c r="AB99" s="85">
        <f t="shared" si="59"/>
        <v>0</v>
      </c>
      <c r="AC99" s="85">
        <f t="shared" si="59"/>
        <v>0</v>
      </c>
      <c r="AD99" s="85">
        <f t="shared" si="59"/>
        <v>0</v>
      </c>
      <c r="AE99" s="85">
        <f aca="true" t="shared" si="60" ref="AE99:AW99">AE100+AE104+AE106+AE102</f>
        <v>0</v>
      </c>
      <c r="AF99" s="85">
        <f t="shared" si="60"/>
        <v>0</v>
      </c>
      <c r="AG99" s="85">
        <f t="shared" si="60"/>
        <v>0</v>
      </c>
      <c r="AH99" s="85">
        <f t="shared" si="60"/>
        <v>0</v>
      </c>
      <c r="AI99" s="85">
        <f t="shared" si="60"/>
        <v>0</v>
      </c>
      <c r="AJ99" s="85">
        <f t="shared" si="60"/>
        <v>0</v>
      </c>
      <c r="AK99" s="85">
        <f t="shared" si="60"/>
        <v>0</v>
      </c>
      <c r="AL99" s="85">
        <f t="shared" si="60"/>
        <v>0</v>
      </c>
      <c r="AM99" s="85">
        <f t="shared" si="60"/>
        <v>0</v>
      </c>
      <c r="AN99" s="85">
        <f t="shared" si="60"/>
        <v>0</v>
      </c>
      <c r="AO99" s="85">
        <f t="shared" si="60"/>
        <v>0</v>
      </c>
      <c r="AP99" s="85">
        <f t="shared" si="60"/>
        <v>0</v>
      </c>
      <c r="AQ99" s="85">
        <f t="shared" si="60"/>
        <v>0</v>
      </c>
      <c r="AR99" s="85">
        <f t="shared" si="60"/>
        <v>0</v>
      </c>
      <c r="AS99" s="85">
        <f t="shared" si="60"/>
        <v>0</v>
      </c>
      <c r="AT99" s="85">
        <f t="shared" si="60"/>
        <v>0</v>
      </c>
      <c r="AU99" s="85">
        <f t="shared" si="60"/>
        <v>0</v>
      </c>
      <c r="AV99" s="85">
        <f t="shared" si="60"/>
        <v>0</v>
      </c>
      <c r="AW99" s="85">
        <f t="shared" si="60"/>
        <v>0</v>
      </c>
      <c r="AX99" s="210"/>
      <c r="AY99" s="85">
        <f>AY100+AY104+AY106+AY102</f>
        <v>83062.4</v>
      </c>
      <c r="AZ99" s="85">
        <f>AZ100+AZ104+AZ106+AZ102</f>
        <v>83062.4</v>
      </c>
      <c r="BA99" s="84">
        <f t="shared" si="53"/>
        <v>0</v>
      </c>
    </row>
    <row r="100" spans="1:53" ht="31.5">
      <c r="A100" s="44" t="s">
        <v>201</v>
      </c>
      <c r="B100" s="45" t="s">
        <v>386</v>
      </c>
      <c r="C100" s="45">
        <v>11</v>
      </c>
      <c r="D100" s="45" t="s">
        <v>372</v>
      </c>
      <c r="E100" s="45" t="s">
        <v>366</v>
      </c>
      <c r="F100" s="84">
        <f>F101</f>
        <v>39763</v>
      </c>
      <c r="G100" s="84">
        <f>G101</f>
        <v>39763</v>
      </c>
      <c r="H100" s="84">
        <f t="shared" si="49"/>
        <v>0</v>
      </c>
      <c r="I100" s="84">
        <f aca="true" t="shared" si="61" ref="I100:AZ100">I101</f>
        <v>0</v>
      </c>
      <c r="J100" s="84">
        <f t="shared" si="61"/>
        <v>0</v>
      </c>
      <c r="K100" s="84">
        <f t="shared" si="61"/>
        <v>0</v>
      </c>
      <c r="L100" s="84">
        <f t="shared" si="61"/>
        <v>0</v>
      </c>
      <c r="M100" s="84">
        <f t="shared" si="61"/>
        <v>0</v>
      </c>
      <c r="N100" s="84">
        <f t="shared" si="61"/>
        <v>0</v>
      </c>
      <c r="O100" s="84">
        <f t="shared" si="61"/>
        <v>0</v>
      </c>
      <c r="P100" s="84">
        <f t="shared" si="61"/>
        <v>0</v>
      </c>
      <c r="Q100" s="84">
        <f t="shared" si="61"/>
        <v>0</v>
      </c>
      <c r="R100" s="84">
        <f t="shared" si="61"/>
        <v>0</v>
      </c>
      <c r="S100" s="84">
        <f t="shared" si="61"/>
        <v>0</v>
      </c>
      <c r="T100" s="84">
        <f t="shared" si="61"/>
        <v>0</v>
      </c>
      <c r="U100" s="84">
        <f t="shared" si="61"/>
        <v>0</v>
      </c>
      <c r="V100" s="84">
        <f t="shared" si="61"/>
        <v>0</v>
      </c>
      <c r="W100" s="84">
        <f t="shared" si="61"/>
        <v>0</v>
      </c>
      <c r="X100" s="84">
        <f t="shared" si="61"/>
        <v>0</v>
      </c>
      <c r="Y100" s="84">
        <f t="shared" si="61"/>
        <v>0</v>
      </c>
      <c r="Z100" s="84">
        <f t="shared" si="61"/>
        <v>0</v>
      </c>
      <c r="AA100" s="84">
        <f t="shared" si="61"/>
        <v>0</v>
      </c>
      <c r="AB100" s="84">
        <f t="shared" si="61"/>
        <v>0</v>
      </c>
      <c r="AC100" s="84">
        <f t="shared" si="61"/>
        <v>0</v>
      </c>
      <c r="AD100" s="84">
        <f t="shared" si="61"/>
        <v>0</v>
      </c>
      <c r="AE100" s="84">
        <f t="shared" si="61"/>
        <v>0</v>
      </c>
      <c r="AF100" s="84">
        <f t="shared" si="61"/>
        <v>0</v>
      </c>
      <c r="AG100" s="84">
        <f t="shared" si="61"/>
        <v>0</v>
      </c>
      <c r="AH100" s="84">
        <f t="shared" si="61"/>
        <v>0</v>
      </c>
      <c r="AI100" s="84">
        <f t="shared" si="61"/>
        <v>0</v>
      </c>
      <c r="AJ100" s="84">
        <f t="shared" si="61"/>
        <v>0</v>
      </c>
      <c r="AK100" s="84">
        <f t="shared" si="61"/>
        <v>0</v>
      </c>
      <c r="AL100" s="84">
        <f t="shared" si="61"/>
        <v>0</v>
      </c>
      <c r="AM100" s="84">
        <f t="shared" si="61"/>
        <v>0</v>
      </c>
      <c r="AN100" s="84">
        <f t="shared" si="61"/>
        <v>0</v>
      </c>
      <c r="AO100" s="84">
        <f t="shared" si="61"/>
        <v>0</v>
      </c>
      <c r="AP100" s="84">
        <f t="shared" si="61"/>
        <v>0</v>
      </c>
      <c r="AQ100" s="84">
        <f t="shared" si="61"/>
        <v>0</v>
      </c>
      <c r="AR100" s="84">
        <f t="shared" si="61"/>
        <v>0</v>
      </c>
      <c r="AS100" s="84">
        <f t="shared" si="61"/>
        <v>0</v>
      </c>
      <c r="AT100" s="84">
        <f t="shared" si="61"/>
        <v>0</v>
      </c>
      <c r="AU100" s="84">
        <f t="shared" si="61"/>
        <v>0</v>
      </c>
      <c r="AV100" s="84">
        <f t="shared" si="61"/>
        <v>0</v>
      </c>
      <c r="AW100" s="84">
        <f t="shared" si="61"/>
        <v>0</v>
      </c>
      <c r="AX100" s="142"/>
      <c r="AY100" s="84">
        <f t="shared" si="61"/>
        <v>39763</v>
      </c>
      <c r="AZ100" s="84">
        <f t="shared" si="61"/>
        <v>39763</v>
      </c>
      <c r="BA100" s="84">
        <f t="shared" si="53"/>
        <v>0</v>
      </c>
    </row>
    <row r="101" spans="1:53" ht="15.75">
      <c r="A101" s="44" t="s">
        <v>377</v>
      </c>
      <c r="B101" s="45" t="s">
        <v>386</v>
      </c>
      <c r="C101" s="45">
        <v>11</v>
      </c>
      <c r="D101" s="45" t="s">
        <v>372</v>
      </c>
      <c r="E101" s="45" t="s">
        <v>378</v>
      </c>
      <c r="F101" s="84">
        <v>39763</v>
      </c>
      <c r="G101" s="84">
        <f>F101+H101</f>
        <v>39763</v>
      </c>
      <c r="H101" s="84">
        <f t="shared" si="49"/>
        <v>0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142"/>
      <c r="AY101" s="84">
        <v>39763</v>
      </c>
      <c r="AZ101" s="84">
        <v>39763</v>
      </c>
      <c r="BA101" s="84">
        <f t="shared" si="53"/>
        <v>0</v>
      </c>
    </row>
    <row r="102" spans="1:53" ht="31.5">
      <c r="A102" s="44" t="s">
        <v>428</v>
      </c>
      <c r="B102" s="45" t="s">
        <v>386</v>
      </c>
      <c r="C102" s="45">
        <v>11</v>
      </c>
      <c r="D102" s="45" t="s">
        <v>431</v>
      </c>
      <c r="E102" s="45" t="s">
        <v>366</v>
      </c>
      <c r="F102" s="84">
        <f>F103</f>
        <v>26510</v>
      </c>
      <c r="G102" s="84">
        <f>G103</f>
        <v>28510</v>
      </c>
      <c r="H102" s="84">
        <f t="shared" si="49"/>
        <v>2000</v>
      </c>
      <c r="I102" s="84">
        <f aca="true" t="shared" si="62" ref="I102:AZ102">I103</f>
        <v>0</v>
      </c>
      <c r="J102" s="84">
        <f t="shared" si="62"/>
        <v>0</v>
      </c>
      <c r="K102" s="84">
        <f t="shared" si="62"/>
        <v>0</v>
      </c>
      <c r="L102" s="84">
        <f t="shared" si="62"/>
        <v>0</v>
      </c>
      <c r="M102" s="84">
        <f t="shared" si="62"/>
        <v>0</v>
      </c>
      <c r="N102" s="84">
        <f t="shared" si="62"/>
        <v>0</v>
      </c>
      <c r="O102" s="84">
        <f t="shared" si="62"/>
        <v>0</v>
      </c>
      <c r="P102" s="84">
        <f t="shared" si="62"/>
        <v>0</v>
      </c>
      <c r="Q102" s="84">
        <f t="shared" si="62"/>
        <v>0</v>
      </c>
      <c r="R102" s="84">
        <f t="shared" si="62"/>
        <v>2000</v>
      </c>
      <c r="S102" s="84">
        <f t="shared" si="62"/>
        <v>0</v>
      </c>
      <c r="T102" s="84">
        <f t="shared" si="62"/>
        <v>0</v>
      </c>
      <c r="U102" s="84">
        <f t="shared" si="62"/>
        <v>0</v>
      </c>
      <c r="V102" s="84">
        <f t="shared" si="62"/>
        <v>0</v>
      </c>
      <c r="W102" s="84">
        <f t="shared" si="62"/>
        <v>0</v>
      </c>
      <c r="X102" s="84">
        <f t="shared" si="62"/>
        <v>0</v>
      </c>
      <c r="Y102" s="84">
        <f t="shared" si="62"/>
        <v>0</v>
      </c>
      <c r="Z102" s="84">
        <f t="shared" si="62"/>
        <v>0</v>
      </c>
      <c r="AA102" s="84">
        <f t="shared" si="62"/>
        <v>0</v>
      </c>
      <c r="AB102" s="84">
        <f t="shared" si="62"/>
        <v>0</v>
      </c>
      <c r="AC102" s="84">
        <f t="shared" si="62"/>
        <v>0</v>
      </c>
      <c r="AD102" s="84">
        <f t="shared" si="62"/>
        <v>0</v>
      </c>
      <c r="AE102" s="84">
        <f t="shared" si="62"/>
        <v>0</v>
      </c>
      <c r="AF102" s="84">
        <f t="shared" si="62"/>
        <v>0</v>
      </c>
      <c r="AG102" s="84">
        <f t="shared" si="62"/>
        <v>0</v>
      </c>
      <c r="AH102" s="84">
        <f t="shared" si="62"/>
        <v>0</v>
      </c>
      <c r="AI102" s="84">
        <f t="shared" si="62"/>
        <v>0</v>
      </c>
      <c r="AJ102" s="84">
        <f t="shared" si="62"/>
        <v>0</v>
      </c>
      <c r="AK102" s="84">
        <f t="shared" si="62"/>
        <v>0</v>
      </c>
      <c r="AL102" s="84">
        <f t="shared" si="62"/>
        <v>0</v>
      </c>
      <c r="AM102" s="84">
        <f t="shared" si="62"/>
        <v>0</v>
      </c>
      <c r="AN102" s="84">
        <f t="shared" si="62"/>
        <v>0</v>
      </c>
      <c r="AO102" s="84">
        <f t="shared" si="62"/>
        <v>0</v>
      </c>
      <c r="AP102" s="84">
        <f t="shared" si="62"/>
        <v>0</v>
      </c>
      <c r="AQ102" s="84">
        <f t="shared" si="62"/>
        <v>0</v>
      </c>
      <c r="AR102" s="84">
        <f t="shared" si="62"/>
        <v>0</v>
      </c>
      <c r="AS102" s="84">
        <f t="shared" si="62"/>
        <v>0</v>
      </c>
      <c r="AT102" s="84">
        <f t="shared" si="62"/>
        <v>0</v>
      </c>
      <c r="AU102" s="84">
        <f t="shared" si="62"/>
        <v>0</v>
      </c>
      <c r="AV102" s="84">
        <f t="shared" si="62"/>
        <v>0</v>
      </c>
      <c r="AW102" s="84">
        <f t="shared" si="62"/>
        <v>0</v>
      </c>
      <c r="AX102" s="142"/>
      <c r="AY102" s="84">
        <f t="shared" si="62"/>
        <v>26510</v>
      </c>
      <c r="AZ102" s="84">
        <f t="shared" si="62"/>
        <v>26510</v>
      </c>
      <c r="BA102" s="84">
        <f t="shared" si="53"/>
        <v>0</v>
      </c>
    </row>
    <row r="103" spans="1:53" ht="31.5">
      <c r="A103" s="44" t="s">
        <v>430</v>
      </c>
      <c r="B103" s="45" t="s">
        <v>386</v>
      </c>
      <c r="C103" s="45">
        <v>11</v>
      </c>
      <c r="D103" s="45" t="s">
        <v>431</v>
      </c>
      <c r="E103" s="45" t="s">
        <v>8</v>
      </c>
      <c r="F103" s="84">
        <v>26510</v>
      </c>
      <c r="G103" s="84">
        <f>F103+H103</f>
        <v>28510</v>
      </c>
      <c r="H103" s="84">
        <f t="shared" si="49"/>
        <v>2000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>
        <v>2000</v>
      </c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142"/>
      <c r="AY103" s="84">
        <v>26510</v>
      </c>
      <c r="AZ103" s="84">
        <v>26510</v>
      </c>
      <c r="BA103" s="84">
        <f t="shared" si="53"/>
        <v>0</v>
      </c>
    </row>
    <row r="104" spans="1:53" ht="47.25">
      <c r="A104" s="44" t="s">
        <v>9</v>
      </c>
      <c r="B104" s="45" t="s">
        <v>386</v>
      </c>
      <c r="C104" s="45">
        <v>11</v>
      </c>
      <c r="D104" s="45" t="s">
        <v>10</v>
      </c>
      <c r="E104" s="45" t="s">
        <v>366</v>
      </c>
      <c r="F104" s="84">
        <f>F105</f>
        <v>9162.1</v>
      </c>
      <c r="G104" s="84">
        <f>G105</f>
        <v>9162.1</v>
      </c>
      <c r="H104" s="84">
        <f t="shared" si="49"/>
        <v>0</v>
      </c>
      <c r="I104" s="84">
        <f aca="true" t="shared" si="63" ref="I104:AY104">I105</f>
        <v>0</v>
      </c>
      <c r="J104" s="84">
        <f t="shared" si="63"/>
        <v>0</v>
      </c>
      <c r="K104" s="84">
        <f t="shared" si="63"/>
        <v>0</v>
      </c>
      <c r="L104" s="84">
        <f t="shared" si="63"/>
        <v>0</v>
      </c>
      <c r="M104" s="84">
        <f t="shared" si="63"/>
        <v>0</v>
      </c>
      <c r="N104" s="84">
        <f t="shared" si="63"/>
        <v>0</v>
      </c>
      <c r="O104" s="84">
        <f t="shared" si="63"/>
        <v>0</v>
      </c>
      <c r="P104" s="84">
        <f t="shared" si="63"/>
        <v>0</v>
      </c>
      <c r="Q104" s="84">
        <f t="shared" si="63"/>
        <v>0</v>
      </c>
      <c r="R104" s="84">
        <f t="shared" si="63"/>
        <v>0</v>
      </c>
      <c r="S104" s="84">
        <f t="shared" si="63"/>
        <v>0</v>
      </c>
      <c r="T104" s="84">
        <f t="shared" si="63"/>
        <v>0</v>
      </c>
      <c r="U104" s="84">
        <f t="shared" si="63"/>
        <v>0</v>
      </c>
      <c r="V104" s="84">
        <f t="shared" si="63"/>
        <v>0</v>
      </c>
      <c r="W104" s="84">
        <f t="shared" si="63"/>
        <v>0</v>
      </c>
      <c r="X104" s="84">
        <f t="shared" si="63"/>
        <v>0</v>
      </c>
      <c r="Y104" s="84">
        <f t="shared" si="63"/>
        <v>0</v>
      </c>
      <c r="Z104" s="84">
        <f t="shared" si="63"/>
        <v>0</v>
      </c>
      <c r="AA104" s="84">
        <f t="shared" si="63"/>
        <v>0</v>
      </c>
      <c r="AB104" s="84">
        <f t="shared" si="63"/>
        <v>0</v>
      </c>
      <c r="AC104" s="84">
        <f t="shared" si="63"/>
        <v>0</v>
      </c>
      <c r="AD104" s="84">
        <f t="shared" si="63"/>
        <v>0</v>
      </c>
      <c r="AE104" s="84">
        <f t="shared" si="63"/>
        <v>0</v>
      </c>
      <c r="AF104" s="84">
        <f t="shared" si="63"/>
        <v>0</v>
      </c>
      <c r="AG104" s="84">
        <f t="shared" si="63"/>
        <v>0</v>
      </c>
      <c r="AH104" s="84">
        <f t="shared" si="63"/>
        <v>0</v>
      </c>
      <c r="AI104" s="84">
        <f t="shared" si="63"/>
        <v>0</v>
      </c>
      <c r="AJ104" s="84">
        <f t="shared" si="63"/>
        <v>0</v>
      </c>
      <c r="AK104" s="84">
        <f t="shared" si="63"/>
        <v>0</v>
      </c>
      <c r="AL104" s="84">
        <f t="shared" si="63"/>
        <v>0</v>
      </c>
      <c r="AM104" s="84">
        <f t="shared" si="63"/>
        <v>0</v>
      </c>
      <c r="AN104" s="84">
        <f t="shared" si="63"/>
        <v>0</v>
      </c>
      <c r="AO104" s="84">
        <f t="shared" si="63"/>
        <v>0</v>
      </c>
      <c r="AP104" s="84">
        <f t="shared" si="63"/>
        <v>0</v>
      </c>
      <c r="AQ104" s="84">
        <f t="shared" si="63"/>
        <v>0</v>
      </c>
      <c r="AR104" s="84">
        <f t="shared" si="63"/>
        <v>0</v>
      </c>
      <c r="AS104" s="84">
        <f t="shared" si="63"/>
        <v>0</v>
      </c>
      <c r="AT104" s="84">
        <f t="shared" si="63"/>
        <v>0</v>
      </c>
      <c r="AU104" s="84">
        <f t="shared" si="63"/>
        <v>0</v>
      </c>
      <c r="AV104" s="84">
        <f t="shared" si="63"/>
        <v>0</v>
      </c>
      <c r="AW104" s="84">
        <f t="shared" si="63"/>
        <v>0</v>
      </c>
      <c r="AX104" s="142"/>
      <c r="AY104" s="84">
        <f t="shared" si="63"/>
        <v>9162.1</v>
      </c>
      <c r="AZ104" s="84">
        <v>9162.1</v>
      </c>
      <c r="BA104" s="84">
        <f t="shared" si="53"/>
        <v>0</v>
      </c>
    </row>
    <row r="105" spans="1:53" ht="31.5">
      <c r="A105" s="44" t="s">
        <v>11</v>
      </c>
      <c r="B105" s="45" t="s">
        <v>386</v>
      </c>
      <c r="C105" s="45">
        <v>11</v>
      </c>
      <c r="D105" s="45" t="s">
        <v>10</v>
      </c>
      <c r="E105" s="45">
        <v>405</v>
      </c>
      <c r="F105" s="84">
        <v>9162.1</v>
      </c>
      <c r="G105" s="84">
        <f>F105+H105</f>
        <v>9162.1</v>
      </c>
      <c r="H105" s="84">
        <f t="shared" si="49"/>
        <v>0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142"/>
      <c r="AY105" s="84">
        <v>9162.1</v>
      </c>
      <c r="AZ105" s="84">
        <v>9162.1</v>
      </c>
      <c r="BA105" s="84">
        <f t="shared" si="53"/>
        <v>0</v>
      </c>
    </row>
    <row r="106" spans="1:53" ht="47.25">
      <c r="A106" s="44" t="s">
        <v>12</v>
      </c>
      <c r="B106" s="45" t="s">
        <v>386</v>
      </c>
      <c r="C106" s="45">
        <v>11</v>
      </c>
      <c r="D106" s="45" t="s">
        <v>13</v>
      </c>
      <c r="E106" s="45" t="s">
        <v>366</v>
      </c>
      <c r="F106" s="84">
        <f>F109+F107+F108+F110</f>
        <v>7400</v>
      </c>
      <c r="G106" s="84">
        <f>G109+G107+G108+G110</f>
        <v>5466</v>
      </c>
      <c r="H106" s="84">
        <f t="shared" si="49"/>
        <v>-1934</v>
      </c>
      <c r="I106" s="84">
        <f>I109+I107+I108+I110</f>
        <v>0</v>
      </c>
      <c r="J106" s="84">
        <f aca="true" t="shared" si="64" ref="J106:AD106">J109+J107+J108+J110</f>
        <v>0</v>
      </c>
      <c r="K106" s="84">
        <f t="shared" si="64"/>
        <v>0</v>
      </c>
      <c r="L106" s="84">
        <f t="shared" si="64"/>
        <v>0</v>
      </c>
      <c r="M106" s="84">
        <f t="shared" si="64"/>
        <v>-1934</v>
      </c>
      <c r="N106" s="84">
        <f t="shared" si="64"/>
        <v>0</v>
      </c>
      <c r="O106" s="84">
        <f t="shared" si="64"/>
        <v>0</v>
      </c>
      <c r="P106" s="84">
        <f>P109+P107+P108+P110</f>
        <v>0</v>
      </c>
      <c r="Q106" s="84">
        <f t="shared" si="64"/>
        <v>0</v>
      </c>
      <c r="R106" s="84">
        <f t="shared" si="64"/>
        <v>0</v>
      </c>
      <c r="S106" s="84">
        <f t="shared" si="64"/>
        <v>0</v>
      </c>
      <c r="T106" s="84">
        <f t="shared" si="64"/>
        <v>0</v>
      </c>
      <c r="U106" s="84">
        <f t="shared" si="64"/>
        <v>0</v>
      </c>
      <c r="V106" s="84">
        <f t="shared" si="64"/>
        <v>0</v>
      </c>
      <c r="W106" s="84">
        <f t="shared" si="64"/>
        <v>0</v>
      </c>
      <c r="X106" s="84">
        <f t="shared" si="64"/>
        <v>0</v>
      </c>
      <c r="Y106" s="84">
        <f t="shared" si="64"/>
        <v>0</v>
      </c>
      <c r="Z106" s="84">
        <f t="shared" si="64"/>
        <v>0</v>
      </c>
      <c r="AA106" s="84">
        <f t="shared" si="64"/>
        <v>0</v>
      </c>
      <c r="AB106" s="84">
        <f t="shared" si="64"/>
        <v>0</v>
      </c>
      <c r="AC106" s="84">
        <f t="shared" si="64"/>
        <v>0</v>
      </c>
      <c r="AD106" s="84">
        <f t="shared" si="64"/>
        <v>0</v>
      </c>
      <c r="AE106" s="84">
        <f aca="true" t="shared" si="65" ref="AE106:AW106">AE109+AE107+AE108+AE110</f>
        <v>0</v>
      </c>
      <c r="AF106" s="84">
        <f t="shared" si="65"/>
        <v>0</v>
      </c>
      <c r="AG106" s="84">
        <f t="shared" si="65"/>
        <v>0</v>
      </c>
      <c r="AH106" s="84">
        <f t="shared" si="65"/>
        <v>0</v>
      </c>
      <c r="AI106" s="84">
        <f t="shared" si="65"/>
        <v>0</v>
      </c>
      <c r="AJ106" s="84">
        <f t="shared" si="65"/>
        <v>0</v>
      </c>
      <c r="AK106" s="84">
        <f t="shared" si="65"/>
        <v>0</v>
      </c>
      <c r="AL106" s="84">
        <f t="shared" si="65"/>
        <v>0</v>
      </c>
      <c r="AM106" s="84">
        <f t="shared" si="65"/>
        <v>0</v>
      </c>
      <c r="AN106" s="84">
        <f t="shared" si="65"/>
        <v>0</v>
      </c>
      <c r="AO106" s="84">
        <f t="shared" si="65"/>
        <v>0</v>
      </c>
      <c r="AP106" s="84">
        <f t="shared" si="65"/>
        <v>0</v>
      </c>
      <c r="AQ106" s="84">
        <f t="shared" si="65"/>
        <v>0</v>
      </c>
      <c r="AR106" s="84">
        <f t="shared" si="65"/>
        <v>0</v>
      </c>
      <c r="AS106" s="84">
        <f t="shared" si="65"/>
        <v>0</v>
      </c>
      <c r="AT106" s="84">
        <f t="shared" si="65"/>
        <v>0</v>
      </c>
      <c r="AU106" s="84">
        <f t="shared" si="65"/>
        <v>0</v>
      </c>
      <c r="AV106" s="84">
        <f t="shared" si="65"/>
        <v>0</v>
      </c>
      <c r="AW106" s="84">
        <f t="shared" si="65"/>
        <v>0</v>
      </c>
      <c r="AX106" s="142"/>
      <c r="AY106" s="84">
        <f>AY109+AY107+AY108+AY110</f>
        <v>7627.3</v>
      </c>
      <c r="AZ106" s="84">
        <f>AZ109+AZ107+AZ108+AZ110</f>
        <v>7627.3</v>
      </c>
      <c r="BA106" s="84">
        <f t="shared" si="53"/>
        <v>0</v>
      </c>
    </row>
    <row r="107" spans="1:53" ht="31.5">
      <c r="A107" s="44" t="s">
        <v>398</v>
      </c>
      <c r="B107" s="45" t="s">
        <v>386</v>
      </c>
      <c r="C107" s="45">
        <v>11</v>
      </c>
      <c r="D107" s="45" t="s">
        <v>13</v>
      </c>
      <c r="E107" s="45" t="s">
        <v>399</v>
      </c>
      <c r="F107" s="84">
        <v>3100</v>
      </c>
      <c r="G107" s="84">
        <f>F107+H107</f>
        <v>1166</v>
      </c>
      <c r="H107" s="84">
        <f t="shared" si="49"/>
        <v>-1934</v>
      </c>
      <c r="I107" s="84"/>
      <c r="J107" s="84"/>
      <c r="K107" s="84"/>
      <c r="L107" s="84"/>
      <c r="M107" s="84">
        <v>-1934</v>
      </c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142"/>
      <c r="AY107" s="84">
        <v>3100</v>
      </c>
      <c r="AZ107" s="84">
        <v>3100</v>
      </c>
      <c r="BA107" s="84">
        <f t="shared" si="53"/>
        <v>0</v>
      </c>
    </row>
    <row r="108" spans="1:53" ht="47.25">
      <c r="A108" s="44" t="s">
        <v>14</v>
      </c>
      <c r="B108" s="45" t="s">
        <v>386</v>
      </c>
      <c r="C108" s="45">
        <v>11</v>
      </c>
      <c r="D108" s="45" t="s">
        <v>13</v>
      </c>
      <c r="E108" s="45">
        <v>406</v>
      </c>
      <c r="F108" s="84">
        <v>4300</v>
      </c>
      <c r="G108" s="84">
        <f>F108+H108</f>
        <v>4300</v>
      </c>
      <c r="H108" s="84">
        <f t="shared" si="49"/>
        <v>0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142"/>
      <c r="AY108" s="84">
        <v>4300</v>
      </c>
      <c r="AZ108" s="84">
        <v>4300</v>
      </c>
      <c r="BA108" s="84">
        <f t="shared" si="53"/>
        <v>0</v>
      </c>
    </row>
    <row r="109" spans="1:53" ht="31.5">
      <c r="A109" s="44" t="s">
        <v>402</v>
      </c>
      <c r="B109" s="45" t="s">
        <v>386</v>
      </c>
      <c r="C109" s="45">
        <v>11</v>
      </c>
      <c r="D109" s="45" t="s">
        <v>13</v>
      </c>
      <c r="E109" s="45" t="s">
        <v>484</v>
      </c>
      <c r="F109" s="84"/>
      <c r="G109" s="84">
        <f>F109+H109</f>
        <v>0</v>
      </c>
      <c r="H109" s="84">
        <f t="shared" si="49"/>
        <v>0</v>
      </c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142"/>
      <c r="AY109" s="84">
        <v>227.3</v>
      </c>
      <c r="AZ109" s="84">
        <v>227.3</v>
      </c>
      <c r="BA109" s="84">
        <f t="shared" si="53"/>
        <v>0</v>
      </c>
    </row>
    <row r="110" spans="1:53" ht="31.5" hidden="1">
      <c r="A110" s="44" t="s">
        <v>427</v>
      </c>
      <c r="B110" s="45" t="s">
        <v>386</v>
      </c>
      <c r="C110" s="45" t="s">
        <v>15</v>
      </c>
      <c r="D110" s="45" t="s">
        <v>426</v>
      </c>
      <c r="E110" s="45" t="s">
        <v>16</v>
      </c>
      <c r="F110" s="84">
        <f>SUM(I110:AW110)</f>
        <v>0</v>
      </c>
      <c r="G110" s="84">
        <f>SUM(J110:AX110)</f>
        <v>0</v>
      </c>
      <c r="H110" s="84">
        <f t="shared" si="49"/>
        <v>0</v>
      </c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142"/>
      <c r="AY110" s="84"/>
      <c r="AZ110" s="84"/>
      <c r="BA110" s="84">
        <f t="shared" si="53"/>
        <v>0</v>
      </c>
    </row>
    <row r="111" spans="1:53" s="40" customFormat="1" ht="31.5">
      <c r="A111" s="47" t="s">
        <v>229</v>
      </c>
      <c r="B111" s="39" t="s">
        <v>17</v>
      </c>
      <c r="C111" s="39" t="s">
        <v>364</v>
      </c>
      <c r="D111" s="39" t="s">
        <v>365</v>
      </c>
      <c r="E111" s="39" t="s">
        <v>366</v>
      </c>
      <c r="F111" s="88">
        <f>F112+F117+F127</f>
        <v>2075824</v>
      </c>
      <c r="G111" s="88">
        <f>G112+G117+G127</f>
        <v>2231852.9</v>
      </c>
      <c r="H111" s="84">
        <f t="shared" si="49"/>
        <v>156028.9</v>
      </c>
      <c r="I111" s="88">
        <f>I112+I117+I127</f>
        <v>30217.9</v>
      </c>
      <c r="J111" s="88">
        <f aca="true" t="shared" si="66" ref="J111:AD111">J112+J117+J127</f>
        <v>52500</v>
      </c>
      <c r="K111" s="88">
        <f t="shared" si="66"/>
        <v>0</v>
      </c>
      <c r="L111" s="88">
        <f t="shared" si="66"/>
        <v>0</v>
      </c>
      <c r="M111" s="88">
        <f t="shared" si="66"/>
        <v>2831</v>
      </c>
      <c r="N111" s="88">
        <f t="shared" si="66"/>
        <v>0</v>
      </c>
      <c r="O111" s="88">
        <f t="shared" si="66"/>
        <v>0</v>
      </c>
      <c r="P111" s="88">
        <f>P112+P117+P127</f>
        <v>0</v>
      </c>
      <c r="Q111" s="88">
        <f t="shared" si="66"/>
        <v>0</v>
      </c>
      <c r="R111" s="88">
        <f t="shared" si="66"/>
        <v>70480</v>
      </c>
      <c r="S111" s="88">
        <f t="shared" si="66"/>
        <v>0</v>
      </c>
      <c r="T111" s="88">
        <f t="shared" si="66"/>
        <v>0</v>
      </c>
      <c r="U111" s="88">
        <f t="shared" si="66"/>
        <v>0</v>
      </c>
      <c r="V111" s="88">
        <f t="shared" si="66"/>
        <v>0</v>
      </c>
      <c r="W111" s="88">
        <f t="shared" si="66"/>
        <v>0</v>
      </c>
      <c r="X111" s="88">
        <f t="shared" si="66"/>
        <v>0</v>
      </c>
      <c r="Y111" s="88">
        <f t="shared" si="66"/>
        <v>0</v>
      </c>
      <c r="Z111" s="88">
        <f t="shared" si="66"/>
        <v>0</v>
      </c>
      <c r="AA111" s="88">
        <f t="shared" si="66"/>
        <v>0</v>
      </c>
      <c r="AB111" s="88">
        <f t="shared" si="66"/>
        <v>0</v>
      </c>
      <c r="AC111" s="88">
        <f t="shared" si="66"/>
        <v>0</v>
      </c>
      <c r="AD111" s="88">
        <f t="shared" si="66"/>
        <v>0</v>
      </c>
      <c r="AE111" s="88">
        <f aca="true" t="shared" si="67" ref="AE111:AW111">AE112+AE117+AE127</f>
        <v>0</v>
      </c>
      <c r="AF111" s="88">
        <f t="shared" si="67"/>
        <v>0</v>
      </c>
      <c r="AG111" s="88">
        <f t="shared" si="67"/>
        <v>0</v>
      </c>
      <c r="AH111" s="88">
        <f t="shared" si="67"/>
        <v>0</v>
      </c>
      <c r="AI111" s="88">
        <f t="shared" si="67"/>
        <v>0</v>
      </c>
      <c r="AJ111" s="88">
        <f t="shared" si="67"/>
        <v>0</v>
      </c>
      <c r="AK111" s="88">
        <f t="shared" si="67"/>
        <v>0</v>
      </c>
      <c r="AL111" s="88">
        <f t="shared" si="67"/>
        <v>0</v>
      </c>
      <c r="AM111" s="88">
        <f t="shared" si="67"/>
        <v>0</v>
      </c>
      <c r="AN111" s="88">
        <f t="shared" si="67"/>
        <v>0</v>
      </c>
      <c r="AO111" s="88">
        <f t="shared" si="67"/>
        <v>0</v>
      </c>
      <c r="AP111" s="88">
        <f t="shared" si="67"/>
        <v>0</v>
      </c>
      <c r="AQ111" s="88">
        <f t="shared" si="67"/>
        <v>0</v>
      </c>
      <c r="AR111" s="88">
        <f t="shared" si="67"/>
        <v>0</v>
      </c>
      <c r="AS111" s="88">
        <f t="shared" si="67"/>
        <v>0</v>
      </c>
      <c r="AT111" s="88">
        <f t="shared" si="67"/>
        <v>0</v>
      </c>
      <c r="AU111" s="88">
        <f t="shared" si="67"/>
        <v>0</v>
      </c>
      <c r="AV111" s="88">
        <f t="shared" si="67"/>
        <v>0</v>
      </c>
      <c r="AW111" s="88">
        <f t="shared" si="67"/>
        <v>0</v>
      </c>
      <c r="AX111" s="209"/>
      <c r="AY111" s="88">
        <f>AY112+AY117+AY127</f>
        <v>1296460.2</v>
      </c>
      <c r="AZ111" s="88">
        <f>AZ112+AZ117+AZ127</f>
        <v>1316624.2</v>
      </c>
      <c r="BA111" s="84">
        <f t="shared" si="53"/>
        <v>20164</v>
      </c>
    </row>
    <row r="112" spans="1:53" s="43" customFormat="1" ht="15.75">
      <c r="A112" s="46" t="s">
        <v>291</v>
      </c>
      <c r="B112" s="42" t="s">
        <v>17</v>
      </c>
      <c r="C112" s="42" t="s">
        <v>363</v>
      </c>
      <c r="D112" s="42" t="s">
        <v>365</v>
      </c>
      <c r="E112" s="42" t="s">
        <v>366</v>
      </c>
      <c r="F112" s="85">
        <f>F113+F116</f>
        <v>361786.8</v>
      </c>
      <c r="G112" s="85">
        <f>G113+G116</f>
        <v>374461.69999999995</v>
      </c>
      <c r="H112" s="84">
        <f t="shared" si="49"/>
        <v>12674.9</v>
      </c>
      <c r="I112" s="85">
        <f>I113+I116</f>
        <v>4017.9</v>
      </c>
      <c r="J112" s="85">
        <f aca="true" t="shared" si="68" ref="J112:AD112">J113+J116</f>
        <v>0</v>
      </c>
      <c r="K112" s="85">
        <f t="shared" si="68"/>
        <v>0</v>
      </c>
      <c r="L112" s="85">
        <f t="shared" si="68"/>
        <v>0</v>
      </c>
      <c r="M112" s="85">
        <f t="shared" si="68"/>
        <v>-636</v>
      </c>
      <c r="N112" s="85">
        <f t="shared" si="68"/>
        <v>0</v>
      </c>
      <c r="O112" s="85">
        <f t="shared" si="68"/>
        <v>0</v>
      </c>
      <c r="P112" s="85">
        <f>P113+P116</f>
        <v>0</v>
      </c>
      <c r="Q112" s="85">
        <f t="shared" si="68"/>
        <v>0</v>
      </c>
      <c r="R112" s="85">
        <f t="shared" si="68"/>
        <v>9293</v>
      </c>
      <c r="S112" s="85">
        <f t="shared" si="68"/>
        <v>0</v>
      </c>
      <c r="T112" s="85">
        <f t="shared" si="68"/>
        <v>0</v>
      </c>
      <c r="U112" s="85">
        <f t="shared" si="68"/>
        <v>0</v>
      </c>
      <c r="V112" s="85">
        <f t="shared" si="68"/>
        <v>0</v>
      </c>
      <c r="W112" s="85">
        <f t="shared" si="68"/>
        <v>0</v>
      </c>
      <c r="X112" s="85">
        <f t="shared" si="68"/>
        <v>0</v>
      </c>
      <c r="Y112" s="85">
        <f t="shared" si="68"/>
        <v>0</v>
      </c>
      <c r="Z112" s="85">
        <f t="shared" si="68"/>
        <v>0</v>
      </c>
      <c r="AA112" s="85">
        <f t="shared" si="68"/>
        <v>0</v>
      </c>
      <c r="AB112" s="85">
        <f t="shared" si="68"/>
        <v>0</v>
      </c>
      <c r="AC112" s="85">
        <f t="shared" si="68"/>
        <v>0</v>
      </c>
      <c r="AD112" s="85">
        <f t="shared" si="68"/>
        <v>0</v>
      </c>
      <c r="AE112" s="85">
        <f aca="true" t="shared" si="69" ref="AE112:AW112">AE113+AE116</f>
        <v>0</v>
      </c>
      <c r="AF112" s="85">
        <f t="shared" si="69"/>
        <v>0</v>
      </c>
      <c r="AG112" s="85">
        <f t="shared" si="69"/>
        <v>0</v>
      </c>
      <c r="AH112" s="85">
        <f t="shared" si="69"/>
        <v>0</v>
      </c>
      <c r="AI112" s="85">
        <f t="shared" si="69"/>
        <v>0</v>
      </c>
      <c r="AJ112" s="85">
        <f t="shared" si="69"/>
        <v>0</v>
      </c>
      <c r="AK112" s="85">
        <f t="shared" si="69"/>
        <v>0</v>
      </c>
      <c r="AL112" s="85">
        <f t="shared" si="69"/>
        <v>0</v>
      </c>
      <c r="AM112" s="85">
        <f t="shared" si="69"/>
        <v>0</v>
      </c>
      <c r="AN112" s="85">
        <f t="shared" si="69"/>
        <v>0</v>
      </c>
      <c r="AO112" s="85">
        <f t="shared" si="69"/>
        <v>0</v>
      </c>
      <c r="AP112" s="85">
        <f t="shared" si="69"/>
        <v>0</v>
      </c>
      <c r="AQ112" s="85">
        <f t="shared" si="69"/>
        <v>0</v>
      </c>
      <c r="AR112" s="85">
        <f t="shared" si="69"/>
        <v>0</v>
      </c>
      <c r="AS112" s="85">
        <f t="shared" si="69"/>
        <v>0</v>
      </c>
      <c r="AT112" s="85">
        <f t="shared" si="69"/>
        <v>0</v>
      </c>
      <c r="AU112" s="85">
        <f t="shared" si="69"/>
        <v>0</v>
      </c>
      <c r="AV112" s="85">
        <f t="shared" si="69"/>
        <v>0</v>
      </c>
      <c r="AW112" s="85">
        <f t="shared" si="69"/>
        <v>0</v>
      </c>
      <c r="AX112" s="210"/>
      <c r="AY112" s="85">
        <f>AY113+AY116</f>
        <v>350262.3</v>
      </c>
      <c r="AZ112" s="85">
        <f>AZ113+AZ116</f>
        <v>350140.4</v>
      </c>
      <c r="BA112" s="84">
        <f t="shared" si="53"/>
        <v>-121.89999999996508</v>
      </c>
    </row>
    <row r="113" spans="1:53" ht="31.5">
      <c r="A113" s="44" t="s">
        <v>18</v>
      </c>
      <c r="B113" s="45" t="s">
        <v>17</v>
      </c>
      <c r="C113" s="45" t="s">
        <v>363</v>
      </c>
      <c r="D113" s="45" t="s">
        <v>19</v>
      </c>
      <c r="E113" s="45" t="s">
        <v>366</v>
      </c>
      <c r="F113" s="84">
        <f>SUM(F114:F115)</f>
        <v>351186.8</v>
      </c>
      <c r="G113" s="84">
        <f>SUM(G114:G115)</f>
        <v>363861.69999999995</v>
      </c>
      <c r="H113" s="84">
        <f t="shared" si="49"/>
        <v>12674.9</v>
      </c>
      <c r="I113" s="84">
        <f>SUM(I114:I115)</f>
        <v>4017.9</v>
      </c>
      <c r="J113" s="84">
        <f aca="true" t="shared" si="70" ref="J113:AD113">SUM(J114:J115)</f>
        <v>0</v>
      </c>
      <c r="K113" s="84">
        <f t="shared" si="70"/>
        <v>0</v>
      </c>
      <c r="L113" s="84">
        <f t="shared" si="70"/>
        <v>0</v>
      </c>
      <c r="M113" s="84">
        <f t="shared" si="70"/>
        <v>-636</v>
      </c>
      <c r="N113" s="84">
        <f t="shared" si="70"/>
        <v>0</v>
      </c>
      <c r="O113" s="84">
        <f t="shared" si="70"/>
        <v>0</v>
      </c>
      <c r="P113" s="84">
        <f>SUM(P114:P115)</f>
        <v>0</v>
      </c>
      <c r="Q113" s="84">
        <f t="shared" si="70"/>
        <v>0</v>
      </c>
      <c r="R113" s="84">
        <f t="shared" si="70"/>
        <v>9293</v>
      </c>
      <c r="S113" s="84">
        <f t="shared" si="70"/>
        <v>0</v>
      </c>
      <c r="T113" s="84">
        <f t="shared" si="70"/>
        <v>0</v>
      </c>
      <c r="U113" s="84">
        <f t="shared" si="70"/>
        <v>0</v>
      </c>
      <c r="V113" s="84">
        <f t="shared" si="70"/>
        <v>0</v>
      </c>
      <c r="W113" s="84">
        <f t="shared" si="70"/>
        <v>0</v>
      </c>
      <c r="X113" s="84">
        <f t="shared" si="70"/>
        <v>0</v>
      </c>
      <c r="Y113" s="84">
        <f t="shared" si="70"/>
        <v>0</v>
      </c>
      <c r="Z113" s="84">
        <f t="shared" si="70"/>
        <v>0</v>
      </c>
      <c r="AA113" s="84">
        <f t="shared" si="70"/>
        <v>0</v>
      </c>
      <c r="AB113" s="84">
        <f t="shared" si="70"/>
        <v>0</v>
      </c>
      <c r="AC113" s="84">
        <f t="shared" si="70"/>
        <v>0</v>
      </c>
      <c r="AD113" s="84">
        <f t="shared" si="70"/>
        <v>0</v>
      </c>
      <c r="AE113" s="84">
        <f aca="true" t="shared" si="71" ref="AE113:AW113">SUM(AE114:AE115)</f>
        <v>0</v>
      </c>
      <c r="AF113" s="84"/>
      <c r="AG113" s="84">
        <f t="shared" si="71"/>
        <v>0</v>
      </c>
      <c r="AH113" s="84">
        <f t="shared" si="71"/>
        <v>0</v>
      </c>
      <c r="AI113" s="84">
        <f t="shared" si="71"/>
        <v>0</v>
      </c>
      <c r="AJ113" s="84">
        <f t="shared" si="71"/>
        <v>0</v>
      </c>
      <c r="AK113" s="84">
        <f t="shared" si="71"/>
        <v>0</v>
      </c>
      <c r="AL113" s="84">
        <f t="shared" si="71"/>
        <v>0</v>
      </c>
      <c r="AM113" s="84">
        <f t="shared" si="71"/>
        <v>0</v>
      </c>
      <c r="AN113" s="84">
        <f t="shared" si="71"/>
        <v>0</v>
      </c>
      <c r="AO113" s="84">
        <f t="shared" si="71"/>
        <v>0</v>
      </c>
      <c r="AP113" s="84">
        <f t="shared" si="71"/>
        <v>0</v>
      </c>
      <c r="AQ113" s="84">
        <f t="shared" si="71"/>
        <v>0</v>
      </c>
      <c r="AR113" s="84">
        <f t="shared" si="71"/>
        <v>0</v>
      </c>
      <c r="AS113" s="84">
        <f t="shared" si="71"/>
        <v>0</v>
      </c>
      <c r="AT113" s="84">
        <f t="shared" si="71"/>
        <v>0</v>
      </c>
      <c r="AU113" s="84">
        <f t="shared" si="71"/>
        <v>0</v>
      </c>
      <c r="AV113" s="84">
        <f t="shared" si="71"/>
        <v>0</v>
      </c>
      <c r="AW113" s="84">
        <f t="shared" si="71"/>
        <v>0</v>
      </c>
      <c r="AX113" s="142"/>
      <c r="AY113" s="84">
        <f>SUM(AY114:AY115)</f>
        <v>348262.3</v>
      </c>
      <c r="AZ113" s="84">
        <f>SUM(AZ114:AZ115)</f>
        <v>348140.4</v>
      </c>
      <c r="BA113" s="84">
        <f t="shared" si="53"/>
        <v>-121.89999999996508</v>
      </c>
    </row>
    <row r="114" spans="1:53" ht="15.75">
      <c r="A114" s="44" t="s">
        <v>424</v>
      </c>
      <c r="B114" s="45" t="s">
        <v>17</v>
      </c>
      <c r="C114" s="45" t="s">
        <v>363</v>
      </c>
      <c r="D114" s="45" t="s">
        <v>19</v>
      </c>
      <c r="E114" s="45">
        <v>197</v>
      </c>
      <c r="F114" s="84">
        <v>138270.5</v>
      </c>
      <c r="G114" s="84">
        <f>F114+H114</f>
        <v>148222.5</v>
      </c>
      <c r="H114" s="84">
        <f t="shared" si="49"/>
        <v>9952</v>
      </c>
      <c r="I114" s="84"/>
      <c r="J114" s="84"/>
      <c r="K114" s="84"/>
      <c r="L114" s="84"/>
      <c r="M114" s="84">
        <v>2659</v>
      </c>
      <c r="N114" s="84"/>
      <c r="O114" s="84"/>
      <c r="P114" s="84"/>
      <c r="Q114" s="84"/>
      <c r="R114" s="84">
        <v>7293</v>
      </c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142"/>
      <c r="AY114" s="84">
        <v>120196</v>
      </c>
      <c r="AZ114" s="84">
        <v>119958.5</v>
      </c>
      <c r="BA114" s="84">
        <f t="shared" si="53"/>
        <v>-237.5</v>
      </c>
    </row>
    <row r="115" spans="1:53" ht="63">
      <c r="A115" s="44" t="s">
        <v>20</v>
      </c>
      <c r="B115" s="45" t="s">
        <v>17</v>
      </c>
      <c r="C115" s="45" t="s">
        <v>363</v>
      </c>
      <c r="D115" s="45" t="s">
        <v>19</v>
      </c>
      <c r="E115" s="45">
        <v>410</v>
      </c>
      <c r="F115" s="84">
        <v>212916.3</v>
      </c>
      <c r="G115" s="84">
        <f>F115+H115</f>
        <v>215639.19999999998</v>
      </c>
      <c r="H115" s="84">
        <f t="shared" si="49"/>
        <v>2722.9</v>
      </c>
      <c r="I115" s="84">
        <v>4017.9</v>
      </c>
      <c r="J115" s="84"/>
      <c r="K115" s="84"/>
      <c r="L115" s="84"/>
      <c r="M115" s="84">
        <v>-3295</v>
      </c>
      <c r="N115" s="84"/>
      <c r="O115" s="84"/>
      <c r="P115" s="84"/>
      <c r="Q115" s="84"/>
      <c r="R115" s="84">
        <v>2000</v>
      </c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142"/>
      <c r="AY115" s="84">
        <v>228066.3</v>
      </c>
      <c r="AZ115" s="84">
        <v>228181.9</v>
      </c>
      <c r="BA115" s="84">
        <f t="shared" si="53"/>
        <v>115.60000000000582</v>
      </c>
    </row>
    <row r="116" spans="1:53" ht="31.5">
      <c r="A116" s="44" t="s">
        <v>425</v>
      </c>
      <c r="B116" s="45" t="s">
        <v>17</v>
      </c>
      <c r="C116" s="45" t="s">
        <v>363</v>
      </c>
      <c r="D116" s="45" t="s">
        <v>426</v>
      </c>
      <c r="E116" s="45">
        <v>410</v>
      </c>
      <c r="F116" s="84">
        <v>10600</v>
      </c>
      <c r="G116" s="84">
        <f>F116+H116</f>
        <v>10600</v>
      </c>
      <c r="H116" s="84">
        <f t="shared" si="49"/>
        <v>0</v>
      </c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142"/>
      <c r="AY116" s="84">
        <v>2000</v>
      </c>
      <c r="AZ116" s="84">
        <v>2000</v>
      </c>
      <c r="BA116" s="84">
        <f t="shared" si="53"/>
        <v>0</v>
      </c>
    </row>
    <row r="117" spans="1:53" s="43" customFormat="1" ht="15.75">
      <c r="A117" s="46" t="s">
        <v>231</v>
      </c>
      <c r="B117" s="42" t="s">
        <v>17</v>
      </c>
      <c r="C117" s="42" t="s">
        <v>374</v>
      </c>
      <c r="D117" s="42" t="s">
        <v>365</v>
      </c>
      <c r="E117" s="42" t="s">
        <v>366</v>
      </c>
      <c r="F117" s="85">
        <f>F120+F124+F118</f>
        <v>1477946.2</v>
      </c>
      <c r="G117" s="85">
        <f>G120+G124+G118</f>
        <v>1620092.2</v>
      </c>
      <c r="H117" s="85">
        <f>H120+H124+H118</f>
        <v>142146</v>
      </c>
      <c r="I117" s="85">
        <f>I120+I124+I118</f>
        <v>26200</v>
      </c>
      <c r="J117" s="85">
        <f aca="true" t="shared" si="72" ref="J117:AW117">J120+J124+J118</f>
        <v>52500</v>
      </c>
      <c r="K117" s="85">
        <f t="shared" si="72"/>
        <v>0</v>
      </c>
      <c r="L117" s="85">
        <f t="shared" si="72"/>
        <v>0</v>
      </c>
      <c r="M117" s="85">
        <f t="shared" si="72"/>
        <v>1718</v>
      </c>
      <c r="N117" s="85">
        <f t="shared" si="72"/>
        <v>0</v>
      </c>
      <c r="O117" s="85">
        <f t="shared" si="72"/>
        <v>0</v>
      </c>
      <c r="P117" s="85">
        <f t="shared" si="72"/>
        <v>0</v>
      </c>
      <c r="Q117" s="85">
        <f t="shared" si="72"/>
        <v>0</v>
      </c>
      <c r="R117" s="85">
        <f t="shared" si="72"/>
        <v>61728</v>
      </c>
      <c r="S117" s="85">
        <f t="shared" si="72"/>
        <v>0</v>
      </c>
      <c r="T117" s="85">
        <f t="shared" si="72"/>
        <v>0</v>
      </c>
      <c r="U117" s="85">
        <f t="shared" si="72"/>
        <v>0</v>
      </c>
      <c r="V117" s="85">
        <f t="shared" si="72"/>
        <v>0</v>
      </c>
      <c r="W117" s="85">
        <f t="shared" si="72"/>
        <v>0</v>
      </c>
      <c r="X117" s="85">
        <f t="shared" si="72"/>
        <v>0</v>
      </c>
      <c r="Y117" s="85">
        <f t="shared" si="72"/>
        <v>0</v>
      </c>
      <c r="Z117" s="85">
        <f t="shared" si="72"/>
        <v>0</v>
      </c>
      <c r="AA117" s="85">
        <f t="shared" si="72"/>
        <v>0</v>
      </c>
      <c r="AB117" s="85">
        <f t="shared" si="72"/>
        <v>0</v>
      </c>
      <c r="AC117" s="85">
        <f t="shared" si="72"/>
        <v>0</v>
      </c>
      <c r="AD117" s="85">
        <f t="shared" si="72"/>
        <v>0</v>
      </c>
      <c r="AE117" s="85">
        <f t="shared" si="72"/>
        <v>0</v>
      </c>
      <c r="AF117" s="85">
        <f t="shared" si="72"/>
        <v>0</v>
      </c>
      <c r="AG117" s="85">
        <f t="shared" si="72"/>
        <v>0</v>
      </c>
      <c r="AH117" s="85">
        <f t="shared" si="72"/>
        <v>0</v>
      </c>
      <c r="AI117" s="85">
        <f t="shared" si="72"/>
        <v>0</v>
      </c>
      <c r="AJ117" s="85">
        <f t="shared" si="72"/>
        <v>0</v>
      </c>
      <c r="AK117" s="85">
        <f t="shared" si="72"/>
        <v>0</v>
      </c>
      <c r="AL117" s="85">
        <f t="shared" si="72"/>
        <v>0</v>
      </c>
      <c r="AM117" s="85">
        <f t="shared" si="72"/>
        <v>0</v>
      </c>
      <c r="AN117" s="85">
        <f t="shared" si="72"/>
        <v>0</v>
      </c>
      <c r="AO117" s="85">
        <f t="shared" si="72"/>
        <v>0</v>
      </c>
      <c r="AP117" s="85">
        <f t="shared" si="72"/>
        <v>0</v>
      </c>
      <c r="AQ117" s="85">
        <f t="shared" si="72"/>
        <v>0</v>
      </c>
      <c r="AR117" s="85">
        <f t="shared" si="72"/>
        <v>0</v>
      </c>
      <c r="AS117" s="85">
        <f t="shared" si="72"/>
        <v>0</v>
      </c>
      <c r="AT117" s="85">
        <f t="shared" si="72"/>
        <v>0</v>
      </c>
      <c r="AU117" s="85">
        <f t="shared" si="72"/>
        <v>0</v>
      </c>
      <c r="AV117" s="85">
        <f t="shared" si="72"/>
        <v>0</v>
      </c>
      <c r="AW117" s="85">
        <f t="shared" si="72"/>
        <v>0</v>
      </c>
      <c r="AX117" s="210"/>
      <c r="AY117" s="85">
        <f>AY120+AY124</f>
        <v>852139</v>
      </c>
      <c r="AZ117" s="85">
        <f>AZ120+AZ124</f>
        <v>852260.9</v>
      </c>
      <c r="BA117" s="84">
        <f t="shared" si="53"/>
        <v>121.90000000002328</v>
      </c>
    </row>
    <row r="118" spans="1:53" ht="31.5">
      <c r="A118" s="44" t="s">
        <v>428</v>
      </c>
      <c r="B118" s="45" t="s">
        <v>17</v>
      </c>
      <c r="C118" s="45" t="s">
        <v>374</v>
      </c>
      <c r="D118" s="45" t="s">
        <v>431</v>
      </c>
      <c r="E118" s="45" t="s">
        <v>366</v>
      </c>
      <c r="F118" s="84">
        <f>F119</f>
        <v>272347.3</v>
      </c>
      <c r="G118" s="84">
        <f>G119</f>
        <v>272347.3</v>
      </c>
      <c r="H118" s="84">
        <f>SUM(I118:AX118)</f>
        <v>0</v>
      </c>
      <c r="I118" s="84">
        <f aca="true" t="shared" si="73" ref="I118:AZ118">I119</f>
        <v>0</v>
      </c>
      <c r="J118" s="84">
        <f t="shared" si="73"/>
        <v>0</v>
      </c>
      <c r="K118" s="84">
        <f t="shared" si="73"/>
        <v>0</v>
      </c>
      <c r="L118" s="84">
        <f t="shared" si="73"/>
        <v>0</v>
      </c>
      <c r="M118" s="84">
        <f t="shared" si="73"/>
        <v>0</v>
      </c>
      <c r="N118" s="84">
        <f t="shared" si="73"/>
        <v>0</v>
      </c>
      <c r="O118" s="84">
        <f t="shared" si="73"/>
        <v>0</v>
      </c>
      <c r="P118" s="84">
        <f t="shared" si="73"/>
        <v>0</v>
      </c>
      <c r="Q118" s="84">
        <f t="shared" si="73"/>
        <v>0</v>
      </c>
      <c r="R118" s="84">
        <f t="shared" si="73"/>
        <v>0</v>
      </c>
      <c r="S118" s="84">
        <f t="shared" si="73"/>
        <v>0</v>
      </c>
      <c r="T118" s="84">
        <f t="shared" si="73"/>
        <v>0</v>
      </c>
      <c r="U118" s="84">
        <f t="shared" si="73"/>
        <v>0</v>
      </c>
      <c r="V118" s="84">
        <f t="shared" si="73"/>
        <v>0</v>
      </c>
      <c r="W118" s="84">
        <f t="shared" si="73"/>
        <v>0</v>
      </c>
      <c r="X118" s="84">
        <f t="shared" si="73"/>
        <v>0</v>
      </c>
      <c r="Y118" s="84">
        <f t="shared" si="73"/>
        <v>0</v>
      </c>
      <c r="Z118" s="84">
        <f t="shared" si="73"/>
        <v>0</v>
      </c>
      <c r="AA118" s="84">
        <f t="shared" si="73"/>
        <v>0</v>
      </c>
      <c r="AB118" s="84">
        <f t="shared" si="73"/>
        <v>0</v>
      </c>
      <c r="AC118" s="84">
        <f t="shared" si="73"/>
        <v>0</v>
      </c>
      <c r="AD118" s="84">
        <f t="shared" si="73"/>
        <v>0</v>
      </c>
      <c r="AE118" s="84">
        <f t="shared" si="73"/>
        <v>0</v>
      </c>
      <c r="AF118" s="84">
        <f t="shared" si="73"/>
        <v>0</v>
      </c>
      <c r="AG118" s="84">
        <f t="shared" si="73"/>
        <v>0</v>
      </c>
      <c r="AH118" s="84">
        <f t="shared" si="73"/>
        <v>0</v>
      </c>
      <c r="AI118" s="84">
        <f t="shared" si="73"/>
        <v>0</v>
      </c>
      <c r="AJ118" s="84">
        <f t="shared" si="73"/>
        <v>0</v>
      </c>
      <c r="AK118" s="84">
        <f t="shared" si="73"/>
        <v>0</v>
      </c>
      <c r="AL118" s="84">
        <f t="shared" si="73"/>
        <v>0</v>
      </c>
      <c r="AM118" s="84">
        <f t="shared" si="73"/>
        <v>0</v>
      </c>
      <c r="AN118" s="84">
        <f t="shared" si="73"/>
        <v>0</v>
      </c>
      <c r="AO118" s="84">
        <f t="shared" si="73"/>
        <v>0</v>
      </c>
      <c r="AP118" s="84">
        <f t="shared" si="73"/>
        <v>0</v>
      </c>
      <c r="AQ118" s="84">
        <f t="shared" si="73"/>
        <v>0</v>
      </c>
      <c r="AR118" s="84">
        <f t="shared" si="73"/>
        <v>0</v>
      </c>
      <c r="AS118" s="84">
        <f t="shared" si="73"/>
        <v>0</v>
      </c>
      <c r="AT118" s="84">
        <f t="shared" si="73"/>
        <v>0</v>
      </c>
      <c r="AU118" s="84">
        <f t="shared" si="73"/>
        <v>0</v>
      </c>
      <c r="AV118" s="84">
        <f t="shared" si="73"/>
        <v>0</v>
      </c>
      <c r="AW118" s="84">
        <f t="shared" si="73"/>
        <v>0</v>
      </c>
      <c r="AX118" s="142"/>
      <c r="AY118" s="84">
        <f t="shared" si="73"/>
        <v>7800</v>
      </c>
      <c r="AZ118" s="84">
        <f t="shared" si="73"/>
        <v>7800</v>
      </c>
      <c r="BA118" s="84">
        <f>AZ118-AY118</f>
        <v>0</v>
      </c>
    </row>
    <row r="119" spans="1:53" ht="31.5">
      <c r="A119" s="44" t="s">
        <v>427</v>
      </c>
      <c r="B119" s="45" t="s">
        <v>17</v>
      </c>
      <c r="C119" s="45" t="s">
        <v>374</v>
      </c>
      <c r="D119" s="45" t="s">
        <v>431</v>
      </c>
      <c r="E119" s="45" t="s">
        <v>8</v>
      </c>
      <c r="F119" s="84">
        <v>272347.3</v>
      </c>
      <c r="G119" s="84">
        <f>F119+H119</f>
        <v>272347.3</v>
      </c>
      <c r="H119" s="84">
        <f>SUM(I119:AX119)</f>
        <v>0</v>
      </c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142"/>
      <c r="AY119" s="84">
        <v>7800</v>
      </c>
      <c r="AZ119" s="84">
        <v>7800</v>
      </c>
      <c r="BA119" s="84">
        <f>AZ119-AY119</f>
        <v>0</v>
      </c>
    </row>
    <row r="120" spans="1:53" ht="31.5">
      <c r="A120" s="44" t="s">
        <v>21</v>
      </c>
      <c r="B120" s="45" t="s">
        <v>17</v>
      </c>
      <c r="C120" s="45" t="s">
        <v>374</v>
      </c>
      <c r="D120" s="45" t="s">
        <v>22</v>
      </c>
      <c r="E120" s="45" t="s">
        <v>366</v>
      </c>
      <c r="F120" s="84">
        <f>SUM(F121:F123)</f>
        <v>1205598.9</v>
      </c>
      <c r="G120" s="84">
        <f>SUM(G121:G123)</f>
        <v>1347744.9</v>
      </c>
      <c r="H120" s="84">
        <f t="shared" si="49"/>
        <v>142146</v>
      </c>
      <c r="I120" s="84">
        <f>SUM(I121:I123)</f>
        <v>26200</v>
      </c>
      <c r="J120" s="84">
        <f aca="true" t="shared" si="74" ref="J120:AD120">SUM(J121:J123)</f>
        <v>52500</v>
      </c>
      <c r="K120" s="84">
        <f t="shared" si="74"/>
        <v>0</v>
      </c>
      <c r="L120" s="84">
        <f t="shared" si="74"/>
        <v>0</v>
      </c>
      <c r="M120" s="84">
        <f t="shared" si="74"/>
        <v>1718</v>
      </c>
      <c r="N120" s="84">
        <f t="shared" si="74"/>
        <v>0</v>
      </c>
      <c r="O120" s="84">
        <f t="shared" si="74"/>
        <v>0</v>
      </c>
      <c r="P120" s="84">
        <f>SUM(P121:P123)</f>
        <v>0</v>
      </c>
      <c r="Q120" s="84">
        <f t="shared" si="74"/>
        <v>0</v>
      </c>
      <c r="R120" s="84">
        <f t="shared" si="74"/>
        <v>61728</v>
      </c>
      <c r="S120" s="84">
        <f t="shared" si="74"/>
        <v>0</v>
      </c>
      <c r="T120" s="84">
        <f t="shared" si="74"/>
        <v>0</v>
      </c>
      <c r="U120" s="84">
        <f t="shared" si="74"/>
        <v>0</v>
      </c>
      <c r="V120" s="84">
        <f t="shared" si="74"/>
        <v>0</v>
      </c>
      <c r="W120" s="84">
        <f t="shared" si="74"/>
        <v>0</v>
      </c>
      <c r="X120" s="84">
        <f t="shared" si="74"/>
        <v>0</v>
      </c>
      <c r="Y120" s="84">
        <f t="shared" si="74"/>
        <v>0</v>
      </c>
      <c r="Z120" s="84">
        <f t="shared" si="74"/>
        <v>0</v>
      </c>
      <c r="AA120" s="84">
        <f t="shared" si="74"/>
        <v>0</v>
      </c>
      <c r="AB120" s="84">
        <f t="shared" si="74"/>
        <v>0</v>
      </c>
      <c r="AC120" s="84">
        <f t="shared" si="74"/>
        <v>0</v>
      </c>
      <c r="AD120" s="84">
        <f t="shared" si="74"/>
        <v>0</v>
      </c>
      <c r="AE120" s="84">
        <f aca="true" t="shared" si="75" ref="AE120:AW120">SUM(AE121:AE123)</f>
        <v>0</v>
      </c>
      <c r="AF120" s="84">
        <f t="shared" si="75"/>
        <v>0</v>
      </c>
      <c r="AG120" s="84">
        <f t="shared" si="75"/>
        <v>0</v>
      </c>
      <c r="AH120" s="84">
        <f t="shared" si="75"/>
        <v>0</v>
      </c>
      <c r="AI120" s="84">
        <f t="shared" si="75"/>
        <v>0</v>
      </c>
      <c r="AJ120" s="84">
        <f t="shared" si="75"/>
        <v>0</v>
      </c>
      <c r="AK120" s="84">
        <f t="shared" si="75"/>
        <v>0</v>
      </c>
      <c r="AL120" s="84">
        <f t="shared" si="75"/>
        <v>0</v>
      </c>
      <c r="AM120" s="84">
        <f t="shared" si="75"/>
        <v>0</v>
      </c>
      <c r="AN120" s="84">
        <f t="shared" si="75"/>
        <v>0</v>
      </c>
      <c r="AO120" s="84">
        <f t="shared" si="75"/>
        <v>0</v>
      </c>
      <c r="AP120" s="84">
        <f t="shared" si="75"/>
        <v>0</v>
      </c>
      <c r="AQ120" s="84">
        <f t="shared" si="75"/>
        <v>0</v>
      </c>
      <c r="AR120" s="84">
        <f t="shared" si="75"/>
        <v>0</v>
      </c>
      <c r="AS120" s="84">
        <f t="shared" si="75"/>
        <v>0</v>
      </c>
      <c r="AT120" s="84">
        <f t="shared" si="75"/>
        <v>0</v>
      </c>
      <c r="AU120" s="84">
        <f t="shared" si="75"/>
        <v>0</v>
      </c>
      <c r="AV120" s="84">
        <f t="shared" si="75"/>
        <v>0</v>
      </c>
      <c r="AW120" s="84">
        <f t="shared" si="75"/>
        <v>0</v>
      </c>
      <c r="AX120" s="142"/>
      <c r="AY120" s="84">
        <f>SUM(AY121:AY123)</f>
        <v>852139</v>
      </c>
      <c r="AZ120" s="84">
        <f>SUM(AZ121:AZ123)</f>
        <v>852260.9</v>
      </c>
      <c r="BA120" s="84">
        <f t="shared" si="53"/>
        <v>121.90000000002328</v>
      </c>
    </row>
    <row r="121" spans="1:53" ht="15.75">
      <c r="A121" s="44" t="s">
        <v>424</v>
      </c>
      <c r="B121" s="45" t="s">
        <v>17</v>
      </c>
      <c r="C121" s="45" t="s">
        <v>374</v>
      </c>
      <c r="D121" s="45" t="s">
        <v>22</v>
      </c>
      <c r="E121" s="45">
        <v>197</v>
      </c>
      <c r="F121" s="84">
        <v>52416.6</v>
      </c>
      <c r="G121" s="84">
        <f>F121+H121</f>
        <v>67418.1</v>
      </c>
      <c r="H121" s="84">
        <f t="shared" si="49"/>
        <v>15001.5</v>
      </c>
      <c r="I121" s="84"/>
      <c r="J121" s="84"/>
      <c r="K121" s="84"/>
      <c r="L121" s="84"/>
      <c r="M121" s="84">
        <v>-2925</v>
      </c>
      <c r="N121" s="84"/>
      <c r="O121" s="84"/>
      <c r="P121" s="84"/>
      <c r="Q121" s="84"/>
      <c r="R121" s="84">
        <v>17926.5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142"/>
      <c r="AY121" s="84">
        <v>4500</v>
      </c>
      <c r="AZ121" s="84">
        <v>9500</v>
      </c>
      <c r="BA121" s="84">
        <f t="shared" si="53"/>
        <v>5000</v>
      </c>
    </row>
    <row r="122" spans="1:53" ht="63">
      <c r="A122" s="44" t="s">
        <v>232</v>
      </c>
      <c r="B122" s="45" t="s">
        <v>17</v>
      </c>
      <c r="C122" s="45" t="s">
        <v>374</v>
      </c>
      <c r="D122" s="45" t="s">
        <v>22</v>
      </c>
      <c r="E122" s="45" t="s">
        <v>23</v>
      </c>
      <c r="F122" s="84">
        <v>128882.4</v>
      </c>
      <c r="G122" s="84">
        <f>F122+H122</f>
        <v>129659.4</v>
      </c>
      <c r="H122" s="84">
        <f t="shared" si="49"/>
        <v>777</v>
      </c>
      <c r="I122" s="84"/>
      <c r="J122" s="84"/>
      <c r="K122" s="84"/>
      <c r="L122" s="84"/>
      <c r="M122" s="84">
        <v>2492</v>
      </c>
      <c r="N122" s="84"/>
      <c r="O122" s="84"/>
      <c r="P122" s="84"/>
      <c r="Q122" s="84"/>
      <c r="R122" s="84">
        <v>-1715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142"/>
      <c r="AY122" s="84">
        <v>92357</v>
      </c>
      <c r="AZ122" s="84">
        <v>92357</v>
      </c>
      <c r="BA122" s="84">
        <f t="shared" si="53"/>
        <v>0</v>
      </c>
    </row>
    <row r="123" spans="1:53" ht="47.25">
      <c r="A123" s="44" t="s">
        <v>24</v>
      </c>
      <c r="B123" s="45" t="s">
        <v>17</v>
      </c>
      <c r="C123" s="45" t="s">
        <v>374</v>
      </c>
      <c r="D123" s="45" t="s">
        <v>22</v>
      </c>
      <c r="E123" s="45">
        <v>412</v>
      </c>
      <c r="F123" s="84">
        <v>1024299.9</v>
      </c>
      <c r="G123" s="84">
        <f>F123+H123</f>
        <v>1150667.4</v>
      </c>
      <c r="H123" s="84">
        <f t="shared" si="49"/>
        <v>126367.5</v>
      </c>
      <c r="I123" s="84">
        <v>26200</v>
      </c>
      <c r="J123" s="84">
        <v>52500</v>
      </c>
      <c r="K123" s="84"/>
      <c r="L123" s="84"/>
      <c r="M123" s="84">
        <v>2151</v>
      </c>
      <c r="N123" s="84"/>
      <c r="O123" s="84"/>
      <c r="P123" s="84"/>
      <c r="Q123" s="84"/>
      <c r="R123" s="84">
        <v>45516.5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142"/>
      <c r="AY123" s="84">
        <v>755282</v>
      </c>
      <c r="AZ123" s="84">
        <v>750403.9</v>
      </c>
      <c r="BA123" s="84">
        <f t="shared" si="53"/>
        <v>-4878.099999999977</v>
      </c>
    </row>
    <row r="124" spans="1:53" s="49" customFormat="1" ht="31.5" hidden="1">
      <c r="A124" s="44" t="s">
        <v>425</v>
      </c>
      <c r="B124" s="45" t="s">
        <v>17</v>
      </c>
      <c r="C124" s="45" t="s">
        <v>374</v>
      </c>
      <c r="D124" s="45" t="s">
        <v>426</v>
      </c>
      <c r="E124" s="45" t="s">
        <v>366</v>
      </c>
      <c r="F124" s="84">
        <f>SUM(F125:F126)</f>
        <v>0</v>
      </c>
      <c r="G124" s="84">
        <f>SUM(G125:G126)</f>
        <v>0</v>
      </c>
      <c r="H124" s="84">
        <f t="shared" si="49"/>
        <v>0</v>
      </c>
      <c r="I124" s="84">
        <f>SUM(I125:I126)</f>
        <v>0</v>
      </c>
      <c r="J124" s="84">
        <f aca="true" t="shared" si="76" ref="J124:AD124">SUM(J125:J126)</f>
        <v>0</v>
      </c>
      <c r="K124" s="84">
        <f t="shared" si="76"/>
        <v>0</v>
      </c>
      <c r="L124" s="84">
        <f t="shared" si="76"/>
        <v>0</v>
      </c>
      <c r="M124" s="84">
        <f t="shared" si="76"/>
        <v>0</v>
      </c>
      <c r="N124" s="84">
        <f t="shared" si="76"/>
        <v>0</v>
      </c>
      <c r="O124" s="84">
        <f t="shared" si="76"/>
        <v>0</v>
      </c>
      <c r="P124" s="84">
        <f>SUM(P125:P126)</f>
        <v>0</v>
      </c>
      <c r="Q124" s="84">
        <f t="shared" si="76"/>
        <v>0</v>
      </c>
      <c r="R124" s="84">
        <f t="shared" si="76"/>
        <v>0</v>
      </c>
      <c r="S124" s="84">
        <f t="shared" si="76"/>
        <v>0</v>
      </c>
      <c r="T124" s="84">
        <f t="shared" si="76"/>
        <v>0</v>
      </c>
      <c r="U124" s="84">
        <f t="shared" si="76"/>
        <v>0</v>
      </c>
      <c r="V124" s="84">
        <f t="shared" si="76"/>
        <v>0</v>
      </c>
      <c r="W124" s="84">
        <f t="shared" si="76"/>
        <v>0</v>
      </c>
      <c r="X124" s="84">
        <f t="shared" si="76"/>
        <v>0</v>
      </c>
      <c r="Y124" s="84">
        <f t="shared" si="76"/>
        <v>0</v>
      </c>
      <c r="Z124" s="84">
        <f t="shared" si="76"/>
        <v>0</v>
      </c>
      <c r="AA124" s="84">
        <f t="shared" si="76"/>
        <v>0</v>
      </c>
      <c r="AB124" s="84">
        <f t="shared" si="76"/>
        <v>0</v>
      </c>
      <c r="AC124" s="84">
        <f t="shared" si="76"/>
        <v>0</v>
      </c>
      <c r="AD124" s="84">
        <f t="shared" si="76"/>
        <v>0</v>
      </c>
      <c r="AE124" s="84">
        <f aca="true" t="shared" si="77" ref="AE124:AW124">SUM(AE125:AE126)</f>
        <v>0</v>
      </c>
      <c r="AF124" s="84">
        <f t="shared" si="77"/>
        <v>0</v>
      </c>
      <c r="AG124" s="84">
        <f t="shared" si="77"/>
        <v>0</v>
      </c>
      <c r="AH124" s="84">
        <f t="shared" si="77"/>
        <v>0</v>
      </c>
      <c r="AI124" s="84">
        <f t="shared" si="77"/>
        <v>0</v>
      </c>
      <c r="AJ124" s="84">
        <f t="shared" si="77"/>
        <v>0</v>
      </c>
      <c r="AK124" s="84">
        <f t="shared" si="77"/>
        <v>0</v>
      </c>
      <c r="AL124" s="84">
        <f t="shared" si="77"/>
        <v>0</v>
      </c>
      <c r="AM124" s="84">
        <f t="shared" si="77"/>
        <v>0</v>
      </c>
      <c r="AN124" s="84">
        <f t="shared" si="77"/>
        <v>0</v>
      </c>
      <c r="AO124" s="84">
        <f t="shared" si="77"/>
        <v>0</v>
      </c>
      <c r="AP124" s="84">
        <f t="shared" si="77"/>
        <v>0</v>
      </c>
      <c r="AQ124" s="84">
        <f t="shared" si="77"/>
        <v>0</v>
      </c>
      <c r="AR124" s="84">
        <f t="shared" si="77"/>
        <v>0</v>
      </c>
      <c r="AS124" s="84">
        <f t="shared" si="77"/>
        <v>0</v>
      </c>
      <c r="AT124" s="84">
        <f t="shared" si="77"/>
        <v>0</v>
      </c>
      <c r="AU124" s="84">
        <f t="shared" si="77"/>
        <v>0</v>
      </c>
      <c r="AV124" s="84">
        <f t="shared" si="77"/>
        <v>0</v>
      </c>
      <c r="AW124" s="84">
        <f t="shared" si="77"/>
        <v>0</v>
      </c>
      <c r="AX124" s="211"/>
      <c r="AY124" s="84">
        <f>SUM(AY125:AY126)</f>
        <v>0</v>
      </c>
      <c r="AZ124" s="84">
        <f>SUM(AZ125:AZ126)</f>
        <v>0</v>
      </c>
      <c r="BA124" s="84">
        <f t="shared" si="53"/>
        <v>0</v>
      </c>
    </row>
    <row r="125" spans="1:53" ht="63" hidden="1">
      <c r="A125" s="44" t="s">
        <v>232</v>
      </c>
      <c r="B125" s="45" t="s">
        <v>17</v>
      </c>
      <c r="C125" s="45" t="s">
        <v>374</v>
      </c>
      <c r="D125" s="45" t="s">
        <v>426</v>
      </c>
      <c r="E125" s="45" t="s">
        <v>23</v>
      </c>
      <c r="F125" s="84">
        <f>SUM(I125:AW125)</f>
        <v>0</v>
      </c>
      <c r="G125" s="84">
        <f>SUM(J125:AX125)</f>
        <v>0</v>
      </c>
      <c r="H125" s="84">
        <f t="shared" si="49"/>
        <v>0</v>
      </c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142"/>
      <c r="AY125" s="84"/>
      <c r="AZ125" s="84"/>
      <c r="BA125" s="84">
        <f t="shared" si="53"/>
        <v>0</v>
      </c>
    </row>
    <row r="126" spans="1:53" ht="47.25" hidden="1">
      <c r="A126" s="44" t="s">
        <v>24</v>
      </c>
      <c r="B126" s="45" t="s">
        <v>17</v>
      </c>
      <c r="C126" s="45" t="s">
        <v>374</v>
      </c>
      <c r="D126" s="45" t="s">
        <v>426</v>
      </c>
      <c r="E126" s="45" t="s">
        <v>25</v>
      </c>
      <c r="F126" s="84">
        <f>SUM(I126:AW126)</f>
        <v>0</v>
      </c>
      <c r="G126" s="84">
        <f>SUM(J126:AX126)</f>
        <v>0</v>
      </c>
      <c r="H126" s="84">
        <f t="shared" si="49"/>
        <v>0</v>
      </c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142"/>
      <c r="AY126" s="84"/>
      <c r="AZ126" s="84"/>
      <c r="BA126" s="84">
        <f t="shared" si="53"/>
        <v>0</v>
      </c>
    </row>
    <row r="127" spans="1:53" s="43" customFormat="1" ht="47.25">
      <c r="A127" s="46" t="s">
        <v>234</v>
      </c>
      <c r="B127" s="42" t="s">
        <v>17</v>
      </c>
      <c r="C127" s="42" t="s">
        <v>386</v>
      </c>
      <c r="D127" s="42" t="s">
        <v>365</v>
      </c>
      <c r="E127" s="42" t="s">
        <v>366</v>
      </c>
      <c r="F127" s="85">
        <f>F128+F133+F142+F139+F131+F135+F137</f>
        <v>236091</v>
      </c>
      <c r="G127" s="85">
        <f aca="true" t="shared" si="78" ref="G127:AW127">G128+G133+G142+G139+G131+G135+G137</f>
        <v>237299</v>
      </c>
      <c r="H127" s="85">
        <f t="shared" si="78"/>
        <v>1208</v>
      </c>
      <c r="I127" s="85">
        <f t="shared" si="78"/>
        <v>0</v>
      </c>
      <c r="J127" s="85">
        <f t="shared" si="78"/>
        <v>0</v>
      </c>
      <c r="K127" s="85">
        <f t="shared" si="78"/>
        <v>0</v>
      </c>
      <c r="L127" s="85">
        <f t="shared" si="78"/>
        <v>0</v>
      </c>
      <c r="M127" s="85">
        <f t="shared" si="78"/>
        <v>1749</v>
      </c>
      <c r="N127" s="85">
        <f>N128+N133+N142+N139+N131+N135+N137</f>
        <v>0</v>
      </c>
      <c r="O127" s="85">
        <f t="shared" si="78"/>
        <v>0</v>
      </c>
      <c r="P127" s="85">
        <f t="shared" si="78"/>
        <v>0</v>
      </c>
      <c r="Q127" s="85">
        <f t="shared" si="78"/>
        <v>0</v>
      </c>
      <c r="R127" s="85">
        <f t="shared" si="78"/>
        <v>-541</v>
      </c>
      <c r="S127" s="85">
        <f t="shared" si="78"/>
        <v>0</v>
      </c>
      <c r="T127" s="85">
        <f t="shared" si="78"/>
        <v>0</v>
      </c>
      <c r="U127" s="85">
        <f t="shared" si="78"/>
        <v>0</v>
      </c>
      <c r="V127" s="85">
        <f t="shared" si="78"/>
        <v>0</v>
      </c>
      <c r="W127" s="85">
        <f t="shared" si="78"/>
        <v>0</v>
      </c>
      <c r="X127" s="85">
        <f t="shared" si="78"/>
        <v>0</v>
      </c>
      <c r="Y127" s="85">
        <f t="shared" si="78"/>
        <v>0</v>
      </c>
      <c r="Z127" s="85">
        <f t="shared" si="78"/>
        <v>0</v>
      </c>
      <c r="AA127" s="85">
        <f t="shared" si="78"/>
        <v>0</v>
      </c>
      <c r="AB127" s="85">
        <f t="shared" si="78"/>
        <v>0</v>
      </c>
      <c r="AC127" s="85">
        <f t="shared" si="78"/>
        <v>0</v>
      </c>
      <c r="AD127" s="85">
        <f t="shared" si="78"/>
        <v>0</v>
      </c>
      <c r="AE127" s="85">
        <f t="shared" si="78"/>
        <v>0</v>
      </c>
      <c r="AF127" s="85">
        <f t="shared" si="78"/>
        <v>0</v>
      </c>
      <c r="AG127" s="85">
        <f t="shared" si="78"/>
        <v>0</v>
      </c>
      <c r="AH127" s="85">
        <f t="shared" si="78"/>
        <v>0</v>
      </c>
      <c r="AI127" s="85">
        <f t="shared" si="78"/>
        <v>0</v>
      </c>
      <c r="AJ127" s="85">
        <f t="shared" si="78"/>
        <v>0</v>
      </c>
      <c r="AK127" s="85">
        <f t="shared" si="78"/>
        <v>0</v>
      </c>
      <c r="AL127" s="85">
        <f t="shared" si="78"/>
        <v>0</v>
      </c>
      <c r="AM127" s="85">
        <f t="shared" si="78"/>
        <v>0</v>
      </c>
      <c r="AN127" s="85">
        <f t="shared" si="78"/>
        <v>0</v>
      </c>
      <c r="AO127" s="85">
        <f t="shared" si="78"/>
        <v>0</v>
      </c>
      <c r="AP127" s="85">
        <f t="shared" si="78"/>
        <v>0</v>
      </c>
      <c r="AQ127" s="85">
        <f t="shared" si="78"/>
        <v>0</v>
      </c>
      <c r="AR127" s="85">
        <f t="shared" si="78"/>
        <v>0</v>
      </c>
      <c r="AS127" s="85">
        <f t="shared" si="78"/>
        <v>0</v>
      </c>
      <c r="AT127" s="85">
        <f t="shared" si="78"/>
        <v>0</v>
      </c>
      <c r="AU127" s="85">
        <f t="shared" si="78"/>
        <v>0</v>
      </c>
      <c r="AV127" s="85">
        <f t="shared" si="78"/>
        <v>0</v>
      </c>
      <c r="AW127" s="85">
        <f t="shared" si="78"/>
        <v>0</v>
      </c>
      <c r="AX127" s="210"/>
      <c r="AY127" s="85">
        <f>AY128+AY133+AY142+AY139+AY131</f>
        <v>94058.9</v>
      </c>
      <c r="AZ127" s="85">
        <f>AZ128+AZ133+AZ142+AZ139+AZ131</f>
        <v>114222.9</v>
      </c>
      <c r="BA127" s="84">
        <f t="shared" si="53"/>
        <v>20164</v>
      </c>
    </row>
    <row r="128" spans="1:53" s="43" customFormat="1" ht="31.5">
      <c r="A128" s="44" t="s">
        <v>201</v>
      </c>
      <c r="B128" s="45" t="s">
        <v>17</v>
      </c>
      <c r="C128" s="45" t="s">
        <v>386</v>
      </c>
      <c r="D128" s="45" t="s">
        <v>372</v>
      </c>
      <c r="E128" s="45" t="s">
        <v>366</v>
      </c>
      <c r="F128" s="84">
        <f>SUM(F129:F130)</f>
        <v>49880</v>
      </c>
      <c r="G128" s="84">
        <f>SUM(G129:G130)</f>
        <v>50100</v>
      </c>
      <c r="H128" s="84">
        <f t="shared" si="49"/>
        <v>220</v>
      </c>
      <c r="I128" s="84">
        <f>SUM(I129:I130)</f>
        <v>0</v>
      </c>
      <c r="J128" s="84">
        <f aca="true" t="shared" si="79" ref="J128:AD128">SUM(J129:J130)</f>
        <v>0</v>
      </c>
      <c r="K128" s="84">
        <f t="shared" si="79"/>
        <v>0</v>
      </c>
      <c r="L128" s="84">
        <f t="shared" si="79"/>
        <v>0</v>
      </c>
      <c r="M128" s="84">
        <f t="shared" si="79"/>
        <v>220</v>
      </c>
      <c r="N128" s="84">
        <f t="shared" si="79"/>
        <v>0</v>
      </c>
      <c r="O128" s="84">
        <f t="shared" si="79"/>
        <v>0</v>
      </c>
      <c r="P128" s="84">
        <f>SUM(P129:P130)</f>
        <v>0</v>
      </c>
      <c r="Q128" s="84">
        <f t="shared" si="79"/>
        <v>0</v>
      </c>
      <c r="R128" s="84">
        <f t="shared" si="79"/>
        <v>0</v>
      </c>
      <c r="S128" s="84">
        <f t="shared" si="79"/>
        <v>0</v>
      </c>
      <c r="T128" s="84">
        <f t="shared" si="79"/>
        <v>0</v>
      </c>
      <c r="U128" s="84">
        <f t="shared" si="79"/>
        <v>0</v>
      </c>
      <c r="V128" s="84">
        <f t="shared" si="79"/>
        <v>0</v>
      </c>
      <c r="W128" s="84">
        <f t="shared" si="79"/>
        <v>0</v>
      </c>
      <c r="X128" s="84">
        <f t="shared" si="79"/>
        <v>0</v>
      </c>
      <c r="Y128" s="84">
        <f t="shared" si="79"/>
        <v>0</v>
      </c>
      <c r="Z128" s="84">
        <f t="shared" si="79"/>
        <v>0</v>
      </c>
      <c r="AA128" s="84">
        <f t="shared" si="79"/>
        <v>0</v>
      </c>
      <c r="AB128" s="84">
        <f t="shared" si="79"/>
        <v>0</v>
      </c>
      <c r="AC128" s="84">
        <f t="shared" si="79"/>
        <v>0</v>
      </c>
      <c r="AD128" s="84">
        <f t="shared" si="79"/>
        <v>0</v>
      </c>
      <c r="AE128" s="84">
        <f aca="true" t="shared" si="80" ref="AE128:AW128">SUM(AE129:AE130)</f>
        <v>0</v>
      </c>
      <c r="AF128" s="84">
        <f t="shared" si="80"/>
        <v>0</v>
      </c>
      <c r="AG128" s="84">
        <f t="shared" si="80"/>
        <v>0</v>
      </c>
      <c r="AH128" s="84">
        <f t="shared" si="80"/>
        <v>0</v>
      </c>
      <c r="AI128" s="84">
        <f t="shared" si="80"/>
        <v>0</v>
      </c>
      <c r="AJ128" s="84">
        <f t="shared" si="80"/>
        <v>0</v>
      </c>
      <c r="AK128" s="84">
        <f t="shared" si="80"/>
        <v>0</v>
      </c>
      <c r="AL128" s="84">
        <f t="shared" si="80"/>
        <v>0</v>
      </c>
      <c r="AM128" s="84">
        <f t="shared" si="80"/>
        <v>0</v>
      </c>
      <c r="AN128" s="84">
        <f t="shared" si="80"/>
        <v>0</v>
      </c>
      <c r="AO128" s="84">
        <f t="shared" si="80"/>
        <v>0</v>
      </c>
      <c r="AP128" s="84">
        <f t="shared" si="80"/>
        <v>0</v>
      </c>
      <c r="AQ128" s="84">
        <f t="shared" si="80"/>
        <v>0</v>
      </c>
      <c r="AR128" s="84">
        <f t="shared" si="80"/>
        <v>0</v>
      </c>
      <c r="AS128" s="84">
        <f t="shared" si="80"/>
        <v>0</v>
      </c>
      <c r="AT128" s="84">
        <f t="shared" si="80"/>
        <v>0</v>
      </c>
      <c r="AU128" s="84">
        <f t="shared" si="80"/>
        <v>0</v>
      </c>
      <c r="AV128" s="84">
        <f t="shared" si="80"/>
        <v>0</v>
      </c>
      <c r="AW128" s="84">
        <f t="shared" si="80"/>
        <v>0</v>
      </c>
      <c r="AX128" s="210"/>
      <c r="AY128" s="84">
        <f>SUM(AY129:AY130)</f>
        <v>50018</v>
      </c>
      <c r="AZ128" s="84">
        <f>SUM(AZ129:AZ130)</f>
        <v>50018</v>
      </c>
      <c r="BA128" s="84">
        <f t="shared" si="53"/>
        <v>0</v>
      </c>
    </row>
    <row r="129" spans="1:53" s="43" customFormat="1" ht="15.75">
      <c r="A129" s="44" t="s">
        <v>377</v>
      </c>
      <c r="B129" s="45" t="s">
        <v>17</v>
      </c>
      <c r="C129" s="45" t="s">
        <v>386</v>
      </c>
      <c r="D129" s="45" t="s">
        <v>372</v>
      </c>
      <c r="E129" s="45" t="s">
        <v>378</v>
      </c>
      <c r="F129" s="84">
        <v>22011</v>
      </c>
      <c r="G129" s="84">
        <f>F129+H129</f>
        <v>22011</v>
      </c>
      <c r="H129" s="84">
        <f t="shared" si="49"/>
        <v>0</v>
      </c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210"/>
      <c r="AY129" s="84">
        <v>22011</v>
      </c>
      <c r="AZ129" s="84">
        <v>22011</v>
      </c>
      <c r="BA129" s="84">
        <f t="shared" si="53"/>
        <v>0</v>
      </c>
    </row>
    <row r="130" spans="1:53" s="43" customFormat="1" ht="31.5">
      <c r="A130" s="44" t="s">
        <v>398</v>
      </c>
      <c r="B130" s="45" t="s">
        <v>17</v>
      </c>
      <c r="C130" s="45" t="s">
        <v>386</v>
      </c>
      <c r="D130" s="45" t="s">
        <v>372</v>
      </c>
      <c r="E130" s="45" t="s">
        <v>399</v>
      </c>
      <c r="F130" s="84">
        <v>27869</v>
      </c>
      <c r="G130" s="84">
        <f>F130+H130</f>
        <v>28089</v>
      </c>
      <c r="H130" s="84">
        <f t="shared" si="49"/>
        <v>220</v>
      </c>
      <c r="I130" s="84"/>
      <c r="J130" s="84"/>
      <c r="K130" s="84"/>
      <c r="L130" s="84"/>
      <c r="M130" s="84">
        <v>220</v>
      </c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210"/>
      <c r="AY130" s="84">
        <v>28007</v>
      </c>
      <c r="AZ130" s="84">
        <v>28007</v>
      </c>
      <c r="BA130" s="84">
        <f t="shared" si="53"/>
        <v>0</v>
      </c>
    </row>
    <row r="131" spans="1:53" ht="31.5">
      <c r="A131" s="44" t="s">
        <v>26</v>
      </c>
      <c r="B131" s="45" t="s">
        <v>17</v>
      </c>
      <c r="C131" s="45" t="s">
        <v>386</v>
      </c>
      <c r="D131" s="45" t="s">
        <v>27</v>
      </c>
      <c r="E131" s="45" t="s">
        <v>366</v>
      </c>
      <c r="F131" s="84">
        <f>F132</f>
        <v>0</v>
      </c>
      <c r="G131" s="84">
        <f>G132</f>
        <v>0</v>
      </c>
      <c r="H131" s="84">
        <f t="shared" si="49"/>
        <v>0</v>
      </c>
      <c r="I131" s="84">
        <f aca="true" t="shared" si="81" ref="I131:AZ131">I132</f>
        <v>0</v>
      </c>
      <c r="J131" s="84">
        <f t="shared" si="81"/>
        <v>0</v>
      </c>
      <c r="K131" s="84">
        <f t="shared" si="81"/>
        <v>0</v>
      </c>
      <c r="L131" s="84">
        <f t="shared" si="81"/>
        <v>0</v>
      </c>
      <c r="M131" s="84">
        <f t="shared" si="81"/>
        <v>0</v>
      </c>
      <c r="N131" s="84">
        <f t="shared" si="81"/>
        <v>0</v>
      </c>
      <c r="O131" s="84">
        <f t="shared" si="81"/>
        <v>0</v>
      </c>
      <c r="P131" s="84">
        <f t="shared" si="81"/>
        <v>0</v>
      </c>
      <c r="Q131" s="84">
        <f t="shared" si="81"/>
        <v>0</v>
      </c>
      <c r="R131" s="84">
        <f t="shared" si="81"/>
        <v>0</v>
      </c>
      <c r="S131" s="84">
        <f t="shared" si="81"/>
        <v>0</v>
      </c>
      <c r="T131" s="84">
        <f t="shared" si="81"/>
        <v>0</v>
      </c>
      <c r="U131" s="84">
        <f t="shared" si="81"/>
        <v>0</v>
      </c>
      <c r="V131" s="84">
        <f t="shared" si="81"/>
        <v>0</v>
      </c>
      <c r="W131" s="84">
        <f t="shared" si="81"/>
        <v>0</v>
      </c>
      <c r="X131" s="84">
        <f t="shared" si="81"/>
        <v>0</v>
      </c>
      <c r="Y131" s="84">
        <f t="shared" si="81"/>
        <v>0</v>
      </c>
      <c r="Z131" s="84">
        <f t="shared" si="81"/>
        <v>0</v>
      </c>
      <c r="AA131" s="84">
        <f t="shared" si="81"/>
        <v>0</v>
      </c>
      <c r="AB131" s="84">
        <f t="shared" si="81"/>
        <v>0</v>
      </c>
      <c r="AC131" s="84">
        <f t="shared" si="81"/>
        <v>0</v>
      </c>
      <c r="AD131" s="84">
        <f t="shared" si="81"/>
        <v>0</v>
      </c>
      <c r="AE131" s="84">
        <f t="shared" si="81"/>
        <v>0</v>
      </c>
      <c r="AF131" s="84">
        <f t="shared" si="81"/>
        <v>0</v>
      </c>
      <c r="AG131" s="84">
        <f t="shared" si="81"/>
        <v>0</v>
      </c>
      <c r="AH131" s="84">
        <f t="shared" si="81"/>
        <v>0</v>
      </c>
      <c r="AI131" s="84">
        <f t="shared" si="81"/>
        <v>0</v>
      </c>
      <c r="AJ131" s="84">
        <f t="shared" si="81"/>
        <v>0</v>
      </c>
      <c r="AK131" s="84">
        <f t="shared" si="81"/>
        <v>0</v>
      </c>
      <c r="AL131" s="84">
        <f t="shared" si="81"/>
        <v>0</v>
      </c>
      <c r="AM131" s="84">
        <f t="shared" si="81"/>
        <v>0</v>
      </c>
      <c r="AN131" s="84">
        <f t="shared" si="81"/>
        <v>0</v>
      </c>
      <c r="AO131" s="84">
        <f t="shared" si="81"/>
        <v>0</v>
      </c>
      <c r="AP131" s="84">
        <f t="shared" si="81"/>
        <v>0</v>
      </c>
      <c r="AQ131" s="84">
        <f t="shared" si="81"/>
        <v>0</v>
      </c>
      <c r="AR131" s="84">
        <f t="shared" si="81"/>
        <v>0</v>
      </c>
      <c r="AS131" s="84">
        <f t="shared" si="81"/>
        <v>0</v>
      </c>
      <c r="AT131" s="84">
        <f t="shared" si="81"/>
        <v>0</v>
      </c>
      <c r="AU131" s="84">
        <f t="shared" si="81"/>
        <v>0</v>
      </c>
      <c r="AV131" s="84">
        <f t="shared" si="81"/>
        <v>0</v>
      </c>
      <c r="AW131" s="84">
        <f t="shared" si="81"/>
        <v>0</v>
      </c>
      <c r="AX131" s="142"/>
      <c r="AY131" s="84">
        <f t="shared" si="81"/>
        <v>7800</v>
      </c>
      <c r="AZ131" s="84">
        <f t="shared" si="81"/>
        <v>7800</v>
      </c>
      <c r="BA131" s="84">
        <f t="shared" si="53"/>
        <v>0</v>
      </c>
    </row>
    <row r="132" spans="1:53" ht="51.75" customHeight="1">
      <c r="A132" s="44" t="s">
        <v>28</v>
      </c>
      <c r="B132" s="45" t="s">
        <v>17</v>
      </c>
      <c r="C132" s="45" t="s">
        <v>386</v>
      </c>
      <c r="D132" s="45" t="s">
        <v>27</v>
      </c>
      <c r="E132" s="45" t="s">
        <v>16</v>
      </c>
      <c r="F132" s="84"/>
      <c r="G132" s="84">
        <f>F132+H132</f>
        <v>0</v>
      </c>
      <c r="H132" s="84">
        <f t="shared" si="49"/>
        <v>0</v>
      </c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142"/>
      <c r="AY132" s="84">
        <v>7800</v>
      </c>
      <c r="AZ132" s="84">
        <v>7800</v>
      </c>
      <c r="BA132" s="84">
        <f t="shared" si="53"/>
        <v>0</v>
      </c>
    </row>
    <row r="133" spans="1:53" ht="31.5">
      <c r="A133" s="44" t="s">
        <v>428</v>
      </c>
      <c r="B133" s="45" t="s">
        <v>17</v>
      </c>
      <c r="C133" s="45" t="s">
        <v>386</v>
      </c>
      <c r="D133" s="45" t="s">
        <v>431</v>
      </c>
      <c r="E133" s="45" t="s">
        <v>366</v>
      </c>
      <c r="F133" s="84">
        <f>F134</f>
        <v>0</v>
      </c>
      <c r="G133" s="84">
        <f>G134</f>
        <v>0</v>
      </c>
      <c r="H133" s="84">
        <f t="shared" si="49"/>
        <v>0</v>
      </c>
      <c r="I133" s="84">
        <f aca="true" t="shared" si="82" ref="I133:AZ133">I134</f>
        <v>0</v>
      </c>
      <c r="J133" s="84">
        <f t="shared" si="82"/>
        <v>0</v>
      </c>
      <c r="K133" s="84">
        <f t="shared" si="82"/>
        <v>0</v>
      </c>
      <c r="L133" s="84">
        <f t="shared" si="82"/>
        <v>0</v>
      </c>
      <c r="M133" s="84">
        <f t="shared" si="82"/>
        <v>0</v>
      </c>
      <c r="N133" s="84">
        <f t="shared" si="82"/>
        <v>0</v>
      </c>
      <c r="O133" s="84">
        <f t="shared" si="82"/>
        <v>0</v>
      </c>
      <c r="P133" s="84">
        <f t="shared" si="82"/>
        <v>0</v>
      </c>
      <c r="Q133" s="84">
        <f t="shared" si="82"/>
        <v>0</v>
      </c>
      <c r="R133" s="84">
        <f t="shared" si="82"/>
        <v>0</v>
      </c>
      <c r="S133" s="84">
        <f t="shared" si="82"/>
        <v>0</v>
      </c>
      <c r="T133" s="84">
        <f t="shared" si="82"/>
        <v>0</v>
      </c>
      <c r="U133" s="84">
        <f t="shared" si="82"/>
        <v>0</v>
      </c>
      <c r="V133" s="84">
        <f t="shared" si="82"/>
        <v>0</v>
      </c>
      <c r="W133" s="84">
        <f t="shared" si="82"/>
        <v>0</v>
      </c>
      <c r="X133" s="84">
        <f t="shared" si="82"/>
        <v>0</v>
      </c>
      <c r="Y133" s="84">
        <f t="shared" si="82"/>
        <v>0</v>
      </c>
      <c r="Z133" s="84">
        <f t="shared" si="82"/>
        <v>0</v>
      </c>
      <c r="AA133" s="84">
        <f t="shared" si="82"/>
        <v>0</v>
      </c>
      <c r="AB133" s="84">
        <f t="shared" si="82"/>
        <v>0</v>
      </c>
      <c r="AC133" s="84">
        <f t="shared" si="82"/>
        <v>0</v>
      </c>
      <c r="AD133" s="84">
        <f t="shared" si="82"/>
        <v>0</v>
      </c>
      <c r="AE133" s="84">
        <f t="shared" si="82"/>
        <v>0</v>
      </c>
      <c r="AF133" s="84">
        <f t="shared" si="82"/>
        <v>0</v>
      </c>
      <c r="AG133" s="84">
        <f t="shared" si="82"/>
        <v>0</v>
      </c>
      <c r="AH133" s="84">
        <f t="shared" si="82"/>
        <v>0</v>
      </c>
      <c r="AI133" s="84">
        <f t="shared" si="82"/>
        <v>0</v>
      </c>
      <c r="AJ133" s="84">
        <f t="shared" si="82"/>
        <v>0</v>
      </c>
      <c r="AK133" s="84">
        <f t="shared" si="82"/>
        <v>0</v>
      </c>
      <c r="AL133" s="84">
        <f t="shared" si="82"/>
        <v>0</v>
      </c>
      <c r="AM133" s="84">
        <f t="shared" si="82"/>
        <v>0</v>
      </c>
      <c r="AN133" s="84">
        <f t="shared" si="82"/>
        <v>0</v>
      </c>
      <c r="AO133" s="84">
        <f t="shared" si="82"/>
        <v>0</v>
      </c>
      <c r="AP133" s="84">
        <f t="shared" si="82"/>
        <v>0</v>
      </c>
      <c r="AQ133" s="84">
        <f t="shared" si="82"/>
        <v>0</v>
      </c>
      <c r="AR133" s="84">
        <f t="shared" si="82"/>
        <v>0</v>
      </c>
      <c r="AS133" s="84">
        <f t="shared" si="82"/>
        <v>0</v>
      </c>
      <c r="AT133" s="84">
        <f t="shared" si="82"/>
        <v>0</v>
      </c>
      <c r="AU133" s="84">
        <f t="shared" si="82"/>
        <v>0</v>
      </c>
      <c r="AV133" s="84">
        <f t="shared" si="82"/>
        <v>0</v>
      </c>
      <c r="AW133" s="84">
        <f t="shared" si="82"/>
        <v>0</v>
      </c>
      <c r="AX133" s="142"/>
      <c r="AY133" s="84">
        <f t="shared" si="82"/>
        <v>36240.9</v>
      </c>
      <c r="AZ133" s="84">
        <f t="shared" si="82"/>
        <v>36240.9</v>
      </c>
      <c r="BA133" s="84">
        <f t="shared" si="53"/>
        <v>0</v>
      </c>
    </row>
    <row r="134" spans="1:53" ht="31.5">
      <c r="A134" s="44" t="s">
        <v>430</v>
      </c>
      <c r="B134" s="45" t="s">
        <v>17</v>
      </c>
      <c r="C134" s="45" t="s">
        <v>386</v>
      </c>
      <c r="D134" s="45" t="s">
        <v>431</v>
      </c>
      <c r="E134" s="45" t="s">
        <v>8</v>
      </c>
      <c r="F134" s="84"/>
      <c r="G134" s="84">
        <f>F134+H134</f>
        <v>0</v>
      </c>
      <c r="H134" s="84">
        <f t="shared" si="49"/>
        <v>0</v>
      </c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142"/>
      <c r="AY134" s="84">
        <v>36240.9</v>
      </c>
      <c r="AZ134" s="84">
        <v>36240.9</v>
      </c>
      <c r="BA134" s="84">
        <f t="shared" si="53"/>
        <v>0</v>
      </c>
    </row>
    <row r="135" spans="1:53" ht="31.5">
      <c r="A135" s="50" t="s">
        <v>30</v>
      </c>
      <c r="B135" s="45" t="s">
        <v>17</v>
      </c>
      <c r="C135" s="45" t="s">
        <v>386</v>
      </c>
      <c r="D135" s="45" t="s">
        <v>31</v>
      </c>
      <c r="E135" s="45" t="s">
        <v>366</v>
      </c>
      <c r="F135" s="84">
        <f>F136</f>
        <v>0</v>
      </c>
      <c r="G135" s="84">
        <f>F135+H135</f>
        <v>0</v>
      </c>
      <c r="H135" s="84">
        <f>SUM(I135:AX135)</f>
        <v>0</v>
      </c>
      <c r="I135" s="84">
        <f aca="true" t="shared" si="83" ref="I135:AZ137">I136</f>
        <v>0</v>
      </c>
      <c r="J135" s="84">
        <f t="shared" si="83"/>
        <v>0</v>
      </c>
      <c r="K135" s="84">
        <f t="shared" si="83"/>
        <v>0</v>
      </c>
      <c r="L135" s="84">
        <f t="shared" si="83"/>
        <v>0</v>
      </c>
      <c r="M135" s="84">
        <f t="shared" si="83"/>
        <v>0</v>
      </c>
      <c r="N135" s="84">
        <f t="shared" si="83"/>
        <v>0</v>
      </c>
      <c r="O135" s="84">
        <f t="shared" si="83"/>
        <v>0</v>
      </c>
      <c r="P135" s="84">
        <f t="shared" si="83"/>
        <v>0</v>
      </c>
      <c r="Q135" s="84">
        <f t="shared" si="83"/>
        <v>0</v>
      </c>
      <c r="R135" s="84">
        <f t="shared" si="83"/>
        <v>0</v>
      </c>
      <c r="S135" s="84">
        <f t="shared" si="83"/>
        <v>0</v>
      </c>
      <c r="T135" s="84">
        <f t="shared" si="83"/>
        <v>0</v>
      </c>
      <c r="U135" s="84">
        <f t="shared" si="83"/>
        <v>0</v>
      </c>
      <c r="V135" s="84">
        <f t="shared" si="83"/>
        <v>0</v>
      </c>
      <c r="W135" s="84">
        <f t="shared" si="83"/>
        <v>0</v>
      </c>
      <c r="X135" s="84">
        <f t="shared" si="83"/>
        <v>0</v>
      </c>
      <c r="Y135" s="84">
        <f t="shared" si="83"/>
        <v>0</v>
      </c>
      <c r="Z135" s="84">
        <f t="shared" si="83"/>
        <v>0</v>
      </c>
      <c r="AA135" s="84">
        <f t="shared" si="83"/>
        <v>0</v>
      </c>
      <c r="AB135" s="84">
        <f t="shared" si="83"/>
        <v>0</v>
      </c>
      <c r="AC135" s="84">
        <f t="shared" si="83"/>
        <v>0</v>
      </c>
      <c r="AD135" s="84">
        <f t="shared" si="83"/>
        <v>0</v>
      </c>
      <c r="AE135" s="84">
        <f t="shared" si="83"/>
        <v>0</v>
      </c>
      <c r="AF135" s="84">
        <f t="shared" si="83"/>
        <v>0</v>
      </c>
      <c r="AG135" s="84">
        <f t="shared" si="83"/>
        <v>0</v>
      </c>
      <c r="AH135" s="84">
        <f t="shared" si="83"/>
        <v>0</v>
      </c>
      <c r="AI135" s="84">
        <f t="shared" si="83"/>
        <v>0</v>
      </c>
      <c r="AJ135" s="84">
        <f t="shared" si="83"/>
        <v>0</v>
      </c>
      <c r="AK135" s="84">
        <f t="shared" si="83"/>
        <v>0</v>
      </c>
      <c r="AL135" s="84">
        <f t="shared" si="83"/>
        <v>0</v>
      </c>
      <c r="AM135" s="84">
        <f t="shared" si="83"/>
        <v>0</v>
      </c>
      <c r="AN135" s="84">
        <f t="shared" si="83"/>
        <v>0</v>
      </c>
      <c r="AO135" s="84">
        <f t="shared" si="83"/>
        <v>0</v>
      </c>
      <c r="AP135" s="84">
        <f t="shared" si="83"/>
        <v>0</v>
      </c>
      <c r="AQ135" s="84">
        <f t="shared" si="83"/>
        <v>0</v>
      </c>
      <c r="AR135" s="84">
        <f t="shared" si="83"/>
        <v>0</v>
      </c>
      <c r="AS135" s="84">
        <f t="shared" si="83"/>
        <v>0</v>
      </c>
      <c r="AT135" s="84">
        <f t="shared" si="83"/>
        <v>0</v>
      </c>
      <c r="AU135" s="84">
        <f t="shared" si="83"/>
        <v>0</v>
      </c>
      <c r="AV135" s="84">
        <f t="shared" si="83"/>
        <v>0</v>
      </c>
      <c r="AW135" s="84">
        <f t="shared" si="83"/>
        <v>0</v>
      </c>
      <c r="AX135" s="142"/>
      <c r="AY135" s="84">
        <f t="shared" si="83"/>
        <v>0</v>
      </c>
      <c r="AZ135" s="84">
        <f t="shared" si="83"/>
        <v>20164</v>
      </c>
      <c r="BA135" s="84">
        <f>AZ135-AY135</f>
        <v>20164</v>
      </c>
    </row>
    <row r="136" spans="1:53" ht="15.75">
      <c r="A136" s="50" t="s">
        <v>424</v>
      </c>
      <c r="B136" s="45" t="s">
        <v>17</v>
      </c>
      <c r="C136" s="45" t="s">
        <v>386</v>
      </c>
      <c r="D136" s="45" t="s">
        <v>31</v>
      </c>
      <c r="E136" s="45" t="s">
        <v>29</v>
      </c>
      <c r="F136" s="84"/>
      <c r="G136" s="84">
        <f>F136+H136</f>
        <v>0</v>
      </c>
      <c r="H136" s="84">
        <f>SUM(I136:AX136)</f>
        <v>0</v>
      </c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142"/>
      <c r="AY136" s="84"/>
      <c r="AZ136" s="84">
        <v>20164</v>
      </c>
      <c r="BA136" s="84">
        <f>AZ136-AY136</f>
        <v>20164</v>
      </c>
    </row>
    <row r="137" spans="1:53" ht="31.5">
      <c r="A137" s="50" t="s">
        <v>653</v>
      </c>
      <c r="B137" s="45" t="s">
        <v>17</v>
      </c>
      <c r="C137" s="45" t="s">
        <v>386</v>
      </c>
      <c r="D137" s="45" t="s">
        <v>651</v>
      </c>
      <c r="E137" s="45" t="s">
        <v>366</v>
      </c>
      <c r="F137" s="84">
        <f>F138</f>
        <v>20164</v>
      </c>
      <c r="G137" s="84">
        <f>F137+H137</f>
        <v>20164</v>
      </c>
      <c r="H137" s="84">
        <f>SUM(I137:AX137)</f>
        <v>0</v>
      </c>
      <c r="I137" s="84">
        <f t="shared" si="83"/>
        <v>0</v>
      </c>
      <c r="J137" s="84">
        <f t="shared" si="83"/>
        <v>0</v>
      </c>
      <c r="K137" s="84">
        <f t="shared" si="83"/>
        <v>0</v>
      </c>
      <c r="L137" s="84">
        <f t="shared" si="83"/>
        <v>0</v>
      </c>
      <c r="M137" s="84">
        <f t="shared" si="83"/>
        <v>0</v>
      </c>
      <c r="N137" s="84">
        <f t="shared" si="83"/>
        <v>0</v>
      </c>
      <c r="O137" s="84">
        <f t="shared" si="83"/>
        <v>0</v>
      </c>
      <c r="P137" s="84">
        <f t="shared" si="83"/>
        <v>0</v>
      </c>
      <c r="Q137" s="84">
        <f t="shared" si="83"/>
        <v>0</v>
      </c>
      <c r="R137" s="84">
        <f t="shared" si="83"/>
        <v>0</v>
      </c>
      <c r="S137" s="84">
        <f t="shared" si="83"/>
        <v>0</v>
      </c>
      <c r="T137" s="84">
        <f t="shared" si="83"/>
        <v>0</v>
      </c>
      <c r="U137" s="84">
        <f t="shared" si="83"/>
        <v>0</v>
      </c>
      <c r="V137" s="84">
        <f t="shared" si="83"/>
        <v>0</v>
      </c>
      <c r="W137" s="84">
        <f t="shared" si="83"/>
        <v>0</v>
      </c>
      <c r="X137" s="84">
        <f t="shared" si="83"/>
        <v>0</v>
      </c>
      <c r="Y137" s="84">
        <f t="shared" si="83"/>
        <v>0</v>
      </c>
      <c r="Z137" s="84">
        <f t="shared" si="83"/>
        <v>0</v>
      </c>
      <c r="AA137" s="84">
        <f t="shared" si="83"/>
        <v>0</v>
      </c>
      <c r="AB137" s="84">
        <f t="shared" si="83"/>
        <v>0</v>
      </c>
      <c r="AC137" s="84">
        <f t="shared" si="83"/>
        <v>0</v>
      </c>
      <c r="AD137" s="84">
        <f t="shared" si="83"/>
        <v>0</v>
      </c>
      <c r="AE137" s="84">
        <f t="shared" si="83"/>
        <v>0</v>
      </c>
      <c r="AF137" s="84">
        <f t="shared" si="83"/>
        <v>0</v>
      </c>
      <c r="AG137" s="84">
        <f t="shared" si="83"/>
        <v>0</v>
      </c>
      <c r="AH137" s="84">
        <f t="shared" si="83"/>
        <v>0</v>
      </c>
      <c r="AI137" s="84">
        <f t="shared" si="83"/>
        <v>0</v>
      </c>
      <c r="AJ137" s="84">
        <f t="shared" si="83"/>
        <v>0</v>
      </c>
      <c r="AK137" s="84">
        <f t="shared" si="83"/>
        <v>0</v>
      </c>
      <c r="AL137" s="84">
        <f t="shared" si="83"/>
        <v>0</v>
      </c>
      <c r="AM137" s="84">
        <f t="shared" si="83"/>
        <v>0</v>
      </c>
      <c r="AN137" s="84">
        <f t="shared" si="83"/>
        <v>0</v>
      </c>
      <c r="AO137" s="84">
        <f t="shared" si="83"/>
        <v>0</v>
      </c>
      <c r="AP137" s="84">
        <f t="shared" si="83"/>
        <v>0</v>
      </c>
      <c r="AQ137" s="84">
        <f t="shared" si="83"/>
        <v>0</v>
      </c>
      <c r="AR137" s="84">
        <f t="shared" si="83"/>
        <v>0</v>
      </c>
      <c r="AS137" s="84">
        <f t="shared" si="83"/>
        <v>0</v>
      </c>
      <c r="AT137" s="84">
        <f t="shared" si="83"/>
        <v>0</v>
      </c>
      <c r="AU137" s="84">
        <f t="shared" si="83"/>
        <v>0</v>
      </c>
      <c r="AV137" s="84">
        <f t="shared" si="83"/>
        <v>0</v>
      </c>
      <c r="AW137" s="84">
        <f t="shared" si="83"/>
        <v>0</v>
      </c>
      <c r="AX137" s="142"/>
      <c r="AY137" s="84">
        <f t="shared" si="83"/>
        <v>0</v>
      </c>
      <c r="AZ137" s="84">
        <f t="shared" si="83"/>
        <v>20164</v>
      </c>
      <c r="BA137" s="84">
        <f>AZ137-AY137</f>
        <v>20164</v>
      </c>
    </row>
    <row r="138" spans="1:53" ht="63">
      <c r="A138" s="50" t="s">
        <v>674</v>
      </c>
      <c r="B138" s="45" t="s">
        <v>17</v>
      </c>
      <c r="C138" s="45" t="s">
        <v>386</v>
      </c>
      <c r="D138" s="45" t="s">
        <v>651</v>
      </c>
      <c r="E138" s="45" t="s">
        <v>677</v>
      </c>
      <c r="F138" s="84">
        <v>20164</v>
      </c>
      <c r="G138" s="84">
        <f>F138+H138</f>
        <v>20164</v>
      </c>
      <c r="H138" s="84">
        <f>SUM(I138:AX138)</f>
        <v>0</v>
      </c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142"/>
      <c r="AY138" s="84"/>
      <c r="AZ138" s="84">
        <v>20164</v>
      </c>
      <c r="BA138" s="84">
        <f>AZ138-AY138</f>
        <v>20164</v>
      </c>
    </row>
    <row r="139" spans="1:53" ht="31.5">
      <c r="A139" s="50" t="s">
        <v>653</v>
      </c>
      <c r="B139" s="45" t="s">
        <v>17</v>
      </c>
      <c r="C139" s="45" t="s">
        <v>386</v>
      </c>
      <c r="D139" s="45" t="s">
        <v>643</v>
      </c>
      <c r="E139" s="45" t="s">
        <v>366</v>
      </c>
      <c r="F139" s="84">
        <f>F141+F140</f>
        <v>166047</v>
      </c>
      <c r="G139" s="84">
        <f aca="true" t="shared" si="84" ref="G139:AV139">G141+G140</f>
        <v>167035</v>
      </c>
      <c r="H139" s="84">
        <f t="shared" si="84"/>
        <v>988</v>
      </c>
      <c r="I139" s="84">
        <f t="shared" si="84"/>
        <v>0</v>
      </c>
      <c r="J139" s="84">
        <f t="shared" si="84"/>
        <v>0</v>
      </c>
      <c r="K139" s="84">
        <f t="shared" si="84"/>
        <v>0</v>
      </c>
      <c r="L139" s="84">
        <f t="shared" si="84"/>
        <v>0</v>
      </c>
      <c r="M139" s="84">
        <f t="shared" si="84"/>
        <v>1529</v>
      </c>
      <c r="N139" s="84">
        <f>N141+N140</f>
        <v>0</v>
      </c>
      <c r="O139" s="84">
        <f t="shared" si="84"/>
        <v>0</v>
      </c>
      <c r="P139" s="84">
        <f t="shared" si="84"/>
        <v>0</v>
      </c>
      <c r="Q139" s="84">
        <f t="shared" si="84"/>
        <v>0</v>
      </c>
      <c r="R139" s="84">
        <f t="shared" si="84"/>
        <v>-541</v>
      </c>
      <c r="S139" s="84">
        <f t="shared" si="84"/>
        <v>0</v>
      </c>
      <c r="T139" s="84">
        <f t="shared" si="84"/>
        <v>0</v>
      </c>
      <c r="U139" s="84">
        <f t="shared" si="84"/>
        <v>0</v>
      </c>
      <c r="V139" s="84">
        <f t="shared" si="84"/>
        <v>0</v>
      </c>
      <c r="W139" s="84">
        <f t="shared" si="84"/>
        <v>0</v>
      </c>
      <c r="X139" s="84">
        <f t="shared" si="84"/>
        <v>0</v>
      </c>
      <c r="Y139" s="84">
        <f t="shared" si="84"/>
        <v>0</v>
      </c>
      <c r="Z139" s="84">
        <f t="shared" si="84"/>
        <v>0</v>
      </c>
      <c r="AA139" s="84">
        <f t="shared" si="84"/>
        <v>0</v>
      </c>
      <c r="AB139" s="84">
        <f t="shared" si="84"/>
        <v>0</v>
      </c>
      <c r="AC139" s="84">
        <f t="shared" si="84"/>
        <v>0</v>
      </c>
      <c r="AD139" s="84">
        <f t="shared" si="84"/>
        <v>0</v>
      </c>
      <c r="AE139" s="84">
        <f t="shared" si="84"/>
        <v>0</v>
      </c>
      <c r="AF139" s="84">
        <f t="shared" si="84"/>
        <v>0</v>
      </c>
      <c r="AG139" s="84">
        <f t="shared" si="84"/>
        <v>0</v>
      </c>
      <c r="AH139" s="84">
        <f t="shared" si="84"/>
        <v>0</v>
      </c>
      <c r="AI139" s="84">
        <f t="shared" si="84"/>
        <v>0</v>
      </c>
      <c r="AJ139" s="84">
        <f t="shared" si="84"/>
        <v>0</v>
      </c>
      <c r="AK139" s="84">
        <f t="shared" si="84"/>
        <v>0</v>
      </c>
      <c r="AL139" s="84">
        <f t="shared" si="84"/>
        <v>0</v>
      </c>
      <c r="AM139" s="84">
        <f t="shared" si="84"/>
        <v>0</v>
      </c>
      <c r="AN139" s="84">
        <f t="shared" si="84"/>
        <v>0</v>
      </c>
      <c r="AO139" s="84">
        <f t="shared" si="84"/>
        <v>0</v>
      </c>
      <c r="AP139" s="84">
        <f t="shared" si="84"/>
        <v>0</v>
      </c>
      <c r="AQ139" s="84">
        <f t="shared" si="84"/>
        <v>0</v>
      </c>
      <c r="AR139" s="84">
        <f t="shared" si="84"/>
        <v>0</v>
      </c>
      <c r="AS139" s="84">
        <f t="shared" si="84"/>
        <v>0</v>
      </c>
      <c r="AT139" s="84">
        <f t="shared" si="84"/>
        <v>0</v>
      </c>
      <c r="AU139" s="84">
        <f t="shared" si="84"/>
        <v>0</v>
      </c>
      <c r="AV139" s="84">
        <f t="shared" si="84"/>
        <v>0</v>
      </c>
      <c r="AW139" s="84">
        <f>AW141+AW140</f>
        <v>0</v>
      </c>
      <c r="AX139" s="142"/>
      <c r="AY139" s="84">
        <f>AY141</f>
        <v>0</v>
      </c>
      <c r="AZ139" s="84">
        <f>AZ141</f>
        <v>20164</v>
      </c>
      <c r="BA139" s="84">
        <f t="shared" si="53"/>
        <v>20164</v>
      </c>
    </row>
    <row r="140" spans="1:53" ht="31.5">
      <c r="A140" s="50" t="s">
        <v>427</v>
      </c>
      <c r="B140" s="45" t="s">
        <v>17</v>
      </c>
      <c r="C140" s="45" t="s">
        <v>386</v>
      </c>
      <c r="D140" s="45" t="s">
        <v>643</v>
      </c>
      <c r="E140" s="45" t="s">
        <v>16</v>
      </c>
      <c r="F140" s="84">
        <v>14634</v>
      </c>
      <c r="G140" s="84">
        <f>F140+H140</f>
        <v>13541</v>
      </c>
      <c r="H140" s="84">
        <f>SUM(I140:AX140)</f>
        <v>-1093</v>
      </c>
      <c r="I140" s="84"/>
      <c r="J140" s="84"/>
      <c r="K140" s="84"/>
      <c r="L140" s="84"/>
      <c r="M140" s="84">
        <v>-600</v>
      </c>
      <c r="N140" s="84"/>
      <c r="O140" s="84"/>
      <c r="P140" s="84"/>
      <c r="Q140" s="84"/>
      <c r="R140" s="84">
        <v>-493</v>
      </c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142"/>
      <c r="AY140" s="84"/>
      <c r="AZ140" s="84">
        <v>20164</v>
      </c>
      <c r="BA140" s="84">
        <f>AZ140-AY140</f>
        <v>20164</v>
      </c>
    </row>
    <row r="141" spans="1:53" ht="47.25">
      <c r="A141" s="50" t="s">
        <v>676</v>
      </c>
      <c r="B141" s="45" t="s">
        <v>17</v>
      </c>
      <c r="C141" s="45" t="s">
        <v>386</v>
      </c>
      <c r="D141" s="45" t="s">
        <v>643</v>
      </c>
      <c r="E141" s="45" t="s">
        <v>675</v>
      </c>
      <c r="F141" s="84">
        <v>151413</v>
      </c>
      <c r="G141" s="84">
        <f>F141+H141</f>
        <v>153494</v>
      </c>
      <c r="H141" s="84">
        <f t="shared" si="49"/>
        <v>2081</v>
      </c>
      <c r="I141" s="84"/>
      <c r="J141" s="84"/>
      <c r="K141" s="84"/>
      <c r="L141" s="84"/>
      <c r="M141" s="84">
        <v>2129</v>
      </c>
      <c r="N141" s="84"/>
      <c r="O141" s="84"/>
      <c r="P141" s="84"/>
      <c r="Q141" s="84"/>
      <c r="R141" s="84">
        <v>-48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142"/>
      <c r="AY141" s="84"/>
      <c r="AZ141" s="84">
        <v>20164</v>
      </c>
      <c r="BA141" s="84">
        <f t="shared" si="53"/>
        <v>20164</v>
      </c>
    </row>
    <row r="142" spans="1:53" ht="31.5" hidden="1">
      <c r="A142" s="50" t="s">
        <v>425</v>
      </c>
      <c r="B142" s="45" t="s">
        <v>17</v>
      </c>
      <c r="C142" s="45" t="s">
        <v>386</v>
      </c>
      <c r="D142" s="45" t="s">
        <v>426</v>
      </c>
      <c r="E142" s="45" t="s">
        <v>366</v>
      </c>
      <c r="F142" s="84">
        <f>F143</f>
        <v>0</v>
      </c>
      <c r="G142" s="84">
        <f>G143</f>
        <v>0</v>
      </c>
      <c r="H142" s="84">
        <f t="shared" si="49"/>
        <v>0</v>
      </c>
      <c r="I142" s="84">
        <f aca="true" t="shared" si="85" ref="I142:AZ142">I143</f>
        <v>0</v>
      </c>
      <c r="J142" s="84">
        <f t="shared" si="85"/>
        <v>0</v>
      </c>
      <c r="K142" s="84">
        <f t="shared" si="85"/>
        <v>0</v>
      </c>
      <c r="L142" s="84">
        <f t="shared" si="85"/>
        <v>0</v>
      </c>
      <c r="M142" s="84">
        <f t="shared" si="85"/>
        <v>0</v>
      </c>
      <c r="N142" s="84">
        <f t="shared" si="85"/>
        <v>0</v>
      </c>
      <c r="O142" s="84">
        <f t="shared" si="85"/>
        <v>0</v>
      </c>
      <c r="P142" s="84">
        <f t="shared" si="85"/>
        <v>0</v>
      </c>
      <c r="Q142" s="84">
        <f t="shared" si="85"/>
        <v>0</v>
      </c>
      <c r="R142" s="84">
        <f t="shared" si="85"/>
        <v>0</v>
      </c>
      <c r="S142" s="84">
        <f t="shared" si="85"/>
        <v>0</v>
      </c>
      <c r="T142" s="84">
        <f t="shared" si="85"/>
        <v>0</v>
      </c>
      <c r="U142" s="84">
        <f t="shared" si="85"/>
        <v>0</v>
      </c>
      <c r="V142" s="84">
        <f t="shared" si="85"/>
        <v>0</v>
      </c>
      <c r="W142" s="84">
        <f t="shared" si="85"/>
        <v>0</v>
      </c>
      <c r="X142" s="84">
        <f t="shared" si="85"/>
        <v>0</v>
      </c>
      <c r="Y142" s="84">
        <f t="shared" si="85"/>
        <v>0</v>
      </c>
      <c r="Z142" s="84">
        <f t="shared" si="85"/>
        <v>0</v>
      </c>
      <c r="AA142" s="84">
        <f t="shared" si="85"/>
        <v>0</v>
      </c>
      <c r="AB142" s="84">
        <f t="shared" si="85"/>
        <v>0</v>
      </c>
      <c r="AC142" s="84">
        <f t="shared" si="85"/>
        <v>0</v>
      </c>
      <c r="AD142" s="84">
        <f t="shared" si="85"/>
        <v>0</v>
      </c>
      <c r="AE142" s="84">
        <f t="shared" si="85"/>
        <v>0</v>
      </c>
      <c r="AF142" s="84">
        <f t="shared" si="85"/>
        <v>0</v>
      </c>
      <c r="AG142" s="84">
        <f t="shared" si="85"/>
        <v>0</v>
      </c>
      <c r="AH142" s="84">
        <f t="shared" si="85"/>
        <v>0</v>
      </c>
      <c r="AI142" s="84">
        <f t="shared" si="85"/>
        <v>0</v>
      </c>
      <c r="AJ142" s="84">
        <f t="shared" si="85"/>
        <v>0</v>
      </c>
      <c r="AK142" s="84">
        <f t="shared" si="85"/>
        <v>0</v>
      </c>
      <c r="AL142" s="84">
        <f t="shared" si="85"/>
        <v>0</v>
      </c>
      <c r="AM142" s="84">
        <f t="shared" si="85"/>
        <v>0</v>
      </c>
      <c r="AN142" s="84">
        <f t="shared" si="85"/>
        <v>0</v>
      </c>
      <c r="AO142" s="84">
        <f t="shared" si="85"/>
        <v>0</v>
      </c>
      <c r="AP142" s="84">
        <f t="shared" si="85"/>
        <v>0</v>
      </c>
      <c r="AQ142" s="84">
        <f t="shared" si="85"/>
        <v>0</v>
      </c>
      <c r="AR142" s="84">
        <f t="shared" si="85"/>
        <v>0</v>
      </c>
      <c r="AS142" s="84">
        <f t="shared" si="85"/>
        <v>0</v>
      </c>
      <c r="AT142" s="84">
        <f t="shared" si="85"/>
        <v>0</v>
      </c>
      <c r="AU142" s="84">
        <f t="shared" si="85"/>
        <v>0</v>
      </c>
      <c r="AV142" s="84">
        <f t="shared" si="85"/>
        <v>0</v>
      </c>
      <c r="AW142" s="84">
        <f t="shared" si="85"/>
        <v>0</v>
      </c>
      <c r="AX142" s="142"/>
      <c r="AY142" s="84">
        <f t="shared" si="85"/>
        <v>0</v>
      </c>
      <c r="AZ142" s="84">
        <f t="shared" si="85"/>
        <v>0</v>
      </c>
      <c r="BA142" s="84">
        <f t="shared" si="53"/>
        <v>0</v>
      </c>
    </row>
    <row r="143" spans="1:53" ht="31.5" hidden="1">
      <c r="A143" s="50" t="s">
        <v>427</v>
      </c>
      <c r="B143" s="45" t="s">
        <v>17</v>
      </c>
      <c r="C143" s="45" t="s">
        <v>386</v>
      </c>
      <c r="D143" s="45" t="s">
        <v>426</v>
      </c>
      <c r="E143" s="45" t="s">
        <v>16</v>
      </c>
      <c r="F143" s="84">
        <f>SUM(I143:AW143)</f>
        <v>0</v>
      </c>
      <c r="G143" s="84">
        <f>SUM(J143:AX143)</f>
        <v>0</v>
      </c>
      <c r="H143" s="84">
        <f t="shared" si="49"/>
        <v>0</v>
      </c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142"/>
      <c r="AY143" s="84"/>
      <c r="AZ143" s="84"/>
      <c r="BA143" s="84">
        <f t="shared" si="53"/>
        <v>0</v>
      </c>
    </row>
    <row r="144" spans="1:53" s="40" customFormat="1" ht="15.75">
      <c r="A144" s="38" t="s">
        <v>236</v>
      </c>
      <c r="B144" s="39" t="s">
        <v>32</v>
      </c>
      <c r="C144" s="39" t="s">
        <v>364</v>
      </c>
      <c r="D144" s="39" t="s">
        <v>365</v>
      </c>
      <c r="E144" s="39" t="s">
        <v>366</v>
      </c>
      <c r="F144" s="88">
        <f>F148+F145</f>
        <v>20280.3</v>
      </c>
      <c r="G144" s="88">
        <f>G148+G145</f>
        <v>20280.3</v>
      </c>
      <c r="H144" s="84">
        <f t="shared" si="49"/>
        <v>0</v>
      </c>
      <c r="I144" s="88">
        <f aca="true" t="shared" si="86" ref="I144:AW144">I148+I145</f>
        <v>0</v>
      </c>
      <c r="J144" s="88">
        <f aca="true" t="shared" si="87" ref="J144:AD144">J148+J145</f>
        <v>0</v>
      </c>
      <c r="K144" s="88">
        <f t="shared" si="87"/>
        <v>0</v>
      </c>
      <c r="L144" s="88">
        <f t="shared" si="87"/>
        <v>0</v>
      </c>
      <c r="M144" s="88">
        <f t="shared" si="87"/>
        <v>0</v>
      </c>
      <c r="N144" s="88">
        <f t="shared" si="87"/>
        <v>0</v>
      </c>
      <c r="O144" s="88">
        <f t="shared" si="87"/>
        <v>0</v>
      </c>
      <c r="P144" s="88">
        <f>P148+P145</f>
        <v>0</v>
      </c>
      <c r="Q144" s="88">
        <f t="shared" si="87"/>
        <v>0</v>
      </c>
      <c r="R144" s="88">
        <f t="shared" si="87"/>
        <v>0</v>
      </c>
      <c r="S144" s="88">
        <f t="shared" si="87"/>
        <v>0</v>
      </c>
      <c r="T144" s="88">
        <f t="shared" si="87"/>
        <v>0</v>
      </c>
      <c r="U144" s="88">
        <f t="shared" si="87"/>
        <v>0</v>
      </c>
      <c r="V144" s="88">
        <f t="shared" si="87"/>
        <v>0</v>
      </c>
      <c r="W144" s="88">
        <f t="shared" si="87"/>
        <v>0</v>
      </c>
      <c r="X144" s="88">
        <f t="shared" si="87"/>
        <v>0</v>
      </c>
      <c r="Y144" s="88">
        <f t="shared" si="87"/>
        <v>0</v>
      </c>
      <c r="Z144" s="88">
        <f t="shared" si="87"/>
        <v>0</v>
      </c>
      <c r="AA144" s="88">
        <f t="shared" si="87"/>
        <v>0</v>
      </c>
      <c r="AB144" s="88">
        <f t="shared" si="87"/>
        <v>0</v>
      </c>
      <c r="AC144" s="88">
        <f t="shared" si="87"/>
        <v>0</v>
      </c>
      <c r="AD144" s="88">
        <f t="shared" si="87"/>
        <v>0</v>
      </c>
      <c r="AE144" s="88">
        <f t="shared" si="86"/>
        <v>0</v>
      </c>
      <c r="AF144" s="88">
        <f t="shared" si="86"/>
        <v>0</v>
      </c>
      <c r="AG144" s="88">
        <f t="shared" si="86"/>
        <v>0</v>
      </c>
      <c r="AH144" s="88">
        <f t="shared" si="86"/>
        <v>0</v>
      </c>
      <c r="AI144" s="88">
        <f t="shared" si="86"/>
        <v>0</v>
      </c>
      <c r="AJ144" s="88">
        <f t="shared" si="86"/>
        <v>0</v>
      </c>
      <c r="AK144" s="88">
        <f t="shared" si="86"/>
        <v>0</v>
      </c>
      <c r="AL144" s="88">
        <f t="shared" si="86"/>
        <v>0</v>
      </c>
      <c r="AM144" s="88">
        <f t="shared" si="86"/>
        <v>0</v>
      </c>
      <c r="AN144" s="88">
        <f t="shared" si="86"/>
        <v>0</v>
      </c>
      <c r="AO144" s="88">
        <f t="shared" si="86"/>
        <v>0</v>
      </c>
      <c r="AP144" s="88">
        <f t="shared" si="86"/>
        <v>0</v>
      </c>
      <c r="AQ144" s="88">
        <f t="shared" si="86"/>
        <v>0</v>
      </c>
      <c r="AR144" s="88">
        <f t="shared" si="86"/>
        <v>0</v>
      </c>
      <c r="AS144" s="88">
        <f t="shared" si="86"/>
        <v>0</v>
      </c>
      <c r="AT144" s="88">
        <f t="shared" si="86"/>
        <v>0</v>
      </c>
      <c r="AU144" s="88">
        <f t="shared" si="86"/>
        <v>0</v>
      </c>
      <c r="AV144" s="88">
        <f t="shared" si="86"/>
        <v>0</v>
      </c>
      <c r="AW144" s="88">
        <f t="shared" si="86"/>
        <v>0</v>
      </c>
      <c r="AX144" s="209"/>
      <c r="AY144" s="88">
        <f>AY148+AY145</f>
        <v>34480.3</v>
      </c>
      <c r="AZ144" s="88">
        <f>AZ148+AZ145</f>
        <v>34480.3</v>
      </c>
      <c r="BA144" s="84">
        <f t="shared" si="53"/>
        <v>0</v>
      </c>
    </row>
    <row r="145" spans="1:53" ht="15.75">
      <c r="A145" s="41" t="s">
        <v>506</v>
      </c>
      <c r="B145" s="42" t="s">
        <v>32</v>
      </c>
      <c r="C145" s="42" t="s">
        <v>374</v>
      </c>
      <c r="D145" s="42" t="s">
        <v>365</v>
      </c>
      <c r="E145" s="42" t="s">
        <v>366</v>
      </c>
      <c r="F145" s="84">
        <f aca="true" t="shared" si="88" ref="F145:I146">F146</f>
        <v>16680</v>
      </c>
      <c r="G145" s="84">
        <f t="shared" si="88"/>
        <v>16680</v>
      </c>
      <c r="H145" s="84">
        <f t="shared" si="49"/>
        <v>0</v>
      </c>
      <c r="I145" s="84">
        <f t="shared" si="88"/>
        <v>0</v>
      </c>
      <c r="J145" s="84">
        <f aca="true" t="shared" si="89" ref="J145:Z146">J146</f>
        <v>0</v>
      </c>
      <c r="K145" s="84">
        <f t="shared" si="89"/>
        <v>0</v>
      </c>
      <c r="L145" s="84">
        <f t="shared" si="89"/>
        <v>0</v>
      </c>
      <c r="M145" s="84">
        <f t="shared" si="89"/>
        <v>0</v>
      </c>
      <c r="N145" s="84">
        <f t="shared" si="89"/>
        <v>0</v>
      </c>
      <c r="O145" s="84">
        <f t="shared" si="89"/>
        <v>0</v>
      </c>
      <c r="P145" s="84">
        <f t="shared" si="89"/>
        <v>0</v>
      </c>
      <c r="Q145" s="84">
        <f t="shared" si="89"/>
        <v>0</v>
      </c>
      <c r="R145" s="84">
        <f t="shared" si="89"/>
        <v>0</v>
      </c>
      <c r="S145" s="84">
        <f t="shared" si="89"/>
        <v>0</v>
      </c>
      <c r="T145" s="84">
        <f t="shared" si="89"/>
        <v>0</v>
      </c>
      <c r="U145" s="84">
        <f t="shared" si="89"/>
        <v>0</v>
      </c>
      <c r="V145" s="84">
        <f t="shared" si="89"/>
        <v>0</v>
      </c>
      <c r="W145" s="84">
        <f t="shared" si="89"/>
        <v>0</v>
      </c>
      <c r="X145" s="84">
        <f t="shared" si="89"/>
        <v>0</v>
      </c>
      <c r="Y145" s="84">
        <f t="shared" si="89"/>
        <v>0</v>
      </c>
      <c r="Z145" s="84">
        <f t="shared" si="89"/>
        <v>0</v>
      </c>
      <c r="AA145" s="84">
        <f aca="true" t="shared" si="90" ref="K145:AD146">AA146</f>
        <v>0</v>
      </c>
      <c r="AB145" s="84">
        <f t="shared" si="90"/>
        <v>0</v>
      </c>
      <c r="AC145" s="84">
        <f t="shared" si="90"/>
        <v>0</v>
      </c>
      <c r="AD145" s="84">
        <f t="shared" si="90"/>
        <v>0</v>
      </c>
      <c r="AE145" s="84">
        <f aca="true" t="shared" si="91" ref="AE145:AY146">AE146</f>
        <v>0</v>
      </c>
      <c r="AF145" s="84">
        <f t="shared" si="91"/>
        <v>0</v>
      </c>
      <c r="AG145" s="84">
        <f t="shared" si="91"/>
        <v>0</v>
      </c>
      <c r="AH145" s="84">
        <f t="shared" si="91"/>
        <v>0</v>
      </c>
      <c r="AI145" s="84">
        <f t="shared" si="91"/>
        <v>0</v>
      </c>
      <c r="AJ145" s="84">
        <f t="shared" si="91"/>
        <v>0</v>
      </c>
      <c r="AK145" s="84">
        <f t="shared" si="91"/>
        <v>0</v>
      </c>
      <c r="AL145" s="84">
        <f t="shared" si="91"/>
        <v>0</v>
      </c>
      <c r="AM145" s="84">
        <f t="shared" si="91"/>
        <v>0</v>
      </c>
      <c r="AN145" s="84">
        <f t="shared" si="91"/>
        <v>0</v>
      </c>
      <c r="AO145" s="84">
        <f t="shared" si="91"/>
        <v>0</v>
      </c>
      <c r="AP145" s="84">
        <f t="shared" si="91"/>
        <v>0</v>
      </c>
      <c r="AQ145" s="84">
        <f t="shared" si="91"/>
        <v>0</v>
      </c>
      <c r="AR145" s="84">
        <f t="shared" si="91"/>
        <v>0</v>
      </c>
      <c r="AS145" s="84">
        <f t="shared" si="91"/>
        <v>0</v>
      </c>
      <c r="AT145" s="84">
        <f t="shared" si="91"/>
        <v>0</v>
      </c>
      <c r="AU145" s="84">
        <f t="shared" si="91"/>
        <v>0</v>
      </c>
      <c r="AV145" s="84">
        <f t="shared" si="91"/>
        <v>0</v>
      </c>
      <c r="AW145" s="84">
        <f t="shared" si="91"/>
        <v>0</v>
      </c>
      <c r="AX145" s="142"/>
      <c r="AY145" s="84">
        <f t="shared" si="91"/>
        <v>16680</v>
      </c>
      <c r="AZ145" s="84">
        <f>AZ146</f>
        <v>16680</v>
      </c>
      <c r="BA145" s="84">
        <f t="shared" si="53"/>
        <v>0</v>
      </c>
    </row>
    <row r="146" spans="1:53" ht="15.75">
      <c r="A146" s="44" t="s">
        <v>506</v>
      </c>
      <c r="B146" s="45" t="s">
        <v>32</v>
      </c>
      <c r="C146" s="45" t="s">
        <v>374</v>
      </c>
      <c r="D146" s="45" t="s">
        <v>507</v>
      </c>
      <c r="E146" s="45" t="s">
        <v>366</v>
      </c>
      <c r="F146" s="84">
        <f t="shared" si="88"/>
        <v>16680</v>
      </c>
      <c r="G146" s="84">
        <f t="shared" si="88"/>
        <v>16680</v>
      </c>
      <c r="H146" s="84">
        <f t="shared" si="49"/>
        <v>0</v>
      </c>
      <c r="I146" s="84">
        <f t="shared" si="88"/>
        <v>0</v>
      </c>
      <c r="J146" s="84">
        <f t="shared" si="89"/>
        <v>0</v>
      </c>
      <c r="K146" s="84">
        <f t="shared" si="90"/>
        <v>0</v>
      </c>
      <c r="L146" s="84">
        <f t="shared" si="90"/>
        <v>0</v>
      </c>
      <c r="M146" s="84">
        <f t="shared" si="90"/>
        <v>0</v>
      </c>
      <c r="N146" s="84">
        <f t="shared" si="90"/>
        <v>0</v>
      </c>
      <c r="O146" s="84">
        <f t="shared" si="90"/>
        <v>0</v>
      </c>
      <c r="P146" s="84">
        <f t="shared" si="90"/>
        <v>0</v>
      </c>
      <c r="Q146" s="84">
        <f t="shared" si="90"/>
        <v>0</v>
      </c>
      <c r="R146" s="84">
        <f t="shared" si="90"/>
        <v>0</v>
      </c>
      <c r="S146" s="84">
        <f t="shared" si="90"/>
        <v>0</v>
      </c>
      <c r="T146" s="84">
        <f t="shared" si="90"/>
        <v>0</v>
      </c>
      <c r="U146" s="84">
        <f t="shared" si="90"/>
        <v>0</v>
      </c>
      <c r="V146" s="84">
        <f t="shared" si="90"/>
        <v>0</v>
      </c>
      <c r="W146" s="84">
        <f t="shared" si="90"/>
        <v>0</v>
      </c>
      <c r="X146" s="84">
        <f t="shared" si="90"/>
        <v>0</v>
      </c>
      <c r="Y146" s="84">
        <f t="shared" si="90"/>
        <v>0</v>
      </c>
      <c r="Z146" s="84">
        <f t="shared" si="90"/>
        <v>0</v>
      </c>
      <c r="AA146" s="84">
        <f t="shared" si="90"/>
        <v>0</v>
      </c>
      <c r="AB146" s="84">
        <f t="shared" si="90"/>
        <v>0</v>
      </c>
      <c r="AC146" s="84">
        <f t="shared" si="90"/>
        <v>0</v>
      </c>
      <c r="AD146" s="84">
        <f t="shared" si="90"/>
        <v>0</v>
      </c>
      <c r="AE146" s="84">
        <f t="shared" si="91"/>
        <v>0</v>
      </c>
      <c r="AF146" s="84">
        <f t="shared" si="91"/>
        <v>0</v>
      </c>
      <c r="AG146" s="84">
        <f t="shared" si="91"/>
        <v>0</v>
      </c>
      <c r="AH146" s="84">
        <f t="shared" si="91"/>
        <v>0</v>
      </c>
      <c r="AI146" s="84">
        <f t="shared" si="91"/>
        <v>0</v>
      </c>
      <c r="AJ146" s="84">
        <f t="shared" si="91"/>
        <v>0</v>
      </c>
      <c r="AK146" s="84">
        <f t="shared" si="91"/>
        <v>0</v>
      </c>
      <c r="AL146" s="84">
        <f t="shared" si="91"/>
        <v>0</v>
      </c>
      <c r="AM146" s="84">
        <f t="shared" si="91"/>
        <v>0</v>
      </c>
      <c r="AN146" s="84">
        <f t="shared" si="91"/>
        <v>0</v>
      </c>
      <c r="AO146" s="84">
        <f t="shared" si="91"/>
        <v>0</v>
      </c>
      <c r="AP146" s="84">
        <f t="shared" si="91"/>
        <v>0</v>
      </c>
      <c r="AQ146" s="84">
        <f t="shared" si="91"/>
        <v>0</v>
      </c>
      <c r="AR146" s="84">
        <f t="shared" si="91"/>
        <v>0</v>
      </c>
      <c r="AS146" s="84">
        <f t="shared" si="91"/>
        <v>0</v>
      </c>
      <c r="AT146" s="84">
        <f t="shared" si="91"/>
        <v>0</v>
      </c>
      <c r="AU146" s="84">
        <f t="shared" si="91"/>
        <v>0</v>
      </c>
      <c r="AV146" s="84">
        <f t="shared" si="91"/>
        <v>0</v>
      </c>
      <c r="AW146" s="84">
        <f t="shared" si="91"/>
        <v>0</v>
      </c>
      <c r="AX146" s="142"/>
      <c r="AY146" s="84">
        <f>AY147</f>
        <v>16680</v>
      </c>
      <c r="AZ146" s="84">
        <f>AZ147</f>
        <v>16680</v>
      </c>
      <c r="BA146" s="84">
        <f t="shared" si="53"/>
        <v>0</v>
      </c>
    </row>
    <row r="147" spans="1:53" ht="31.5">
      <c r="A147" s="44" t="s">
        <v>398</v>
      </c>
      <c r="B147" s="45" t="s">
        <v>32</v>
      </c>
      <c r="C147" s="45" t="s">
        <v>374</v>
      </c>
      <c r="D147" s="45" t="s">
        <v>507</v>
      </c>
      <c r="E147" s="45">
        <v>327</v>
      </c>
      <c r="F147" s="84">
        <v>16680</v>
      </c>
      <c r="G147" s="84">
        <f>F147+H147</f>
        <v>16680</v>
      </c>
      <c r="H147" s="84">
        <f t="shared" si="49"/>
        <v>0</v>
      </c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142"/>
      <c r="AY147" s="84">
        <v>16680</v>
      </c>
      <c r="AZ147" s="84">
        <v>16680</v>
      </c>
      <c r="BA147" s="84">
        <f t="shared" si="53"/>
        <v>0</v>
      </c>
    </row>
    <row r="148" spans="1:53" ht="31.5">
      <c r="A148" s="44" t="s">
        <v>33</v>
      </c>
      <c r="B148" s="45" t="s">
        <v>32</v>
      </c>
      <c r="C148" s="45" t="s">
        <v>386</v>
      </c>
      <c r="D148" s="45" t="s">
        <v>365</v>
      </c>
      <c r="E148" s="45" t="s">
        <v>366</v>
      </c>
      <c r="F148" s="84">
        <f>F151+F149</f>
        <v>3600.3</v>
      </c>
      <c r="G148" s="84">
        <f>G151+G149</f>
        <v>3600.3</v>
      </c>
      <c r="H148" s="84">
        <f t="shared" si="49"/>
        <v>0</v>
      </c>
      <c r="I148" s="84">
        <f>I151+I149</f>
        <v>0</v>
      </c>
      <c r="J148" s="84">
        <f aca="true" t="shared" si="92" ref="J148:AD148">J151+J149</f>
        <v>0</v>
      </c>
      <c r="K148" s="84">
        <f t="shared" si="92"/>
        <v>0</v>
      </c>
      <c r="L148" s="84">
        <f t="shared" si="92"/>
        <v>0</v>
      </c>
      <c r="M148" s="84">
        <f t="shared" si="92"/>
        <v>0</v>
      </c>
      <c r="N148" s="84">
        <f t="shared" si="92"/>
        <v>0</v>
      </c>
      <c r="O148" s="84">
        <f t="shared" si="92"/>
        <v>0</v>
      </c>
      <c r="P148" s="84">
        <f>P151+P149</f>
        <v>0</v>
      </c>
      <c r="Q148" s="84">
        <f t="shared" si="92"/>
        <v>0</v>
      </c>
      <c r="R148" s="84">
        <f t="shared" si="92"/>
        <v>0</v>
      </c>
      <c r="S148" s="84">
        <f t="shared" si="92"/>
        <v>0</v>
      </c>
      <c r="T148" s="84">
        <f t="shared" si="92"/>
        <v>0</v>
      </c>
      <c r="U148" s="84">
        <f t="shared" si="92"/>
        <v>0</v>
      </c>
      <c r="V148" s="84">
        <f t="shared" si="92"/>
        <v>0</v>
      </c>
      <c r="W148" s="84">
        <f t="shared" si="92"/>
        <v>0</v>
      </c>
      <c r="X148" s="84">
        <f t="shared" si="92"/>
        <v>0</v>
      </c>
      <c r="Y148" s="84">
        <f t="shared" si="92"/>
        <v>0</v>
      </c>
      <c r="Z148" s="84">
        <f t="shared" si="92"/>
        <v>0</v>
      </c>
      <c r="AA148" s="84">
        <f t="shared" si="92"/>
        <v>0</v>
      </c>
      <c r="AB148" s="84">
        <f t="shared" si="92"/>
        <v>0</v>
      </c>
      <c r="AC148" s="84">
        <f t="shared" si="92"/>
        <v>0</v>
      </c>
      <c r="AD148" s="84">
        <f t="shared" si="92"/>
        <v>0</v>
      </c>
      <c r="AE148" s="84">
        <f aca="true" t="shared" si="93" ref="AE148:AW148">AE151+AE149</f>
        <v>0</v>
      </c>
      <c r="AF148" s="84">
        <f t="shared" si="93"/>
        <v>0</v>
      </c>
      <c r="AG148" s="84">
        <f t="shared" si="93"/>
        <v>0</v>
      </c>
      <c r="AH148" s="84">
        <f t="shared" si="93"/>
        <v>0</v>
      </c>
      <c r="AI148" s="84">
        <f t="shared" si="93"/>
        <v>0</v>
      </c>
      <c r="AJ148" s="84">
        <f t="shared" si="93"/>
        <v>0</v>
      </c>
      <c r="AK148" s="84">
        <f t="shared" si="93"/>
        <v>0</v>
      </c>
      <c r="AL148" s="84">
        <f t="shared" si="93"/>
        <v>0</v>
      </c>
      <c r="AM148" s="84">
        <f t="shared" si="93"/>
        <v>0</v>
      </c>
      <c r="AN148" s="84">
        <f t="shared" si="93"/>
        <v>0</v>
      </c>
      <c r="AO148" s="84">
        <f t="shared" si="93"/>
        <v>0</v>
      </c>
      <c r="AP148" s="84">
        <f t="shared" si="93"/>
        <v>0</v>
      </c>
      <c r="AQ148" s="84">
        <f t="shared" si="93"/>
        <v>0</v>
      </c>
      <c r="AR148" s="84">
        <f t="shared" si="93"/>
        <v>0</v>
      </c>
      <c r="AS148" s="84">
        <f t="shared" si="93"/>
        <v>0</v>
      </c>
      <c r="AT148" s="84">
        <f t="shared" si="93"/>
        <v>0</v>
      </c>
      <c r="AU148" s="84">
        <f t="shared" si="93"/>
        <v>0</v>
      </c>
      <c r="AV148" s="84">
        <f t="shared" si="93"/>
        <v>0</v>
      </c>
      <c r="AW148" s="84">
        <f t="shared" si="93"/>
        <v>0</v>
      </c>
      <c r="AX148" s="142"/>
      <c r="AY148" s="84">
        <f>AY151+AY149</f>
        <v>17800.3</v>
      </c>
      <c r="AZ148" s="84">
        <f>AZ151+AZ149</f>
        <v>17800.3</v>
      </c>
      <c r="BA148" s="84">
        <f t="shared" si="53"/>
        <v>0</v>
      </c>
    </row>
    <row r="149" spans="1:53" ht="63">
      <c r="A149" s="44" t="s">
        <v>34</v>
      </c>
      <c r="B149" s="45" t="s">
        <v>32</v>
      </c>
      <c r="C149" s="45" t="s">
        <v>386</v>
      </c>
      <c r="D149" s="45" t="s">
        <v>35</v>
      </c>
      <c r="E149" s="45" t="s">
        <v>366</v>
      </c>
      <c r="F149" s="84">
        <f>F150</f>
        <v>0</v>
      </c>
      <c r="G149" s="84">
        <f>G150</f>
        <v>0</v>
      </c>
      <c r="H149" s="84">
        <f t="shared" si="49"/>
        <v>0</v>
      </c>
      <c r="I149" s="84">
        <f aca="true" t="shared" si="94" ref="I149:AZ149">I150</f>
        <v>0</v>
      </c>
      <c r="J149" s="84">
        <f t="shared" si="94"/>
        <v>0</v>
      </c>
      <c r="K149" s="84">
        <f t="shared" si="94"/>
        <v>0</v>
      </c>
      <c r="L149" s="84">
        <f t="shared" si="94"/>
        <v>0</v>
      </c>
      <c r="M149" s="84">
        <f t="shared" si="94"/>
        <v>0</v>
      </c>
      <c r="N149" s="84">
        <f t="shared" si="94"/>
        <v>0</v>
      </c>
      <c r="O149" s="84">
        <f t="shared" si="94"/>
        <v>0</v>
      </c>
      <c r="P149" s="84">
        <f t="shared" si="94"/>
        <v>0</v>
      </c>
      <c r="Q149" s="84">
        <f t="shared" si="94"/>
        <v>0</v>
      </c>
      <c r="R149" s="84">
        <f t="shared" si="94"/>
        <v>0</v>
      </c>
      <c r="S149" s="84">
        <f t="shared" si="94"/>
        <v>0</v>
      </c>
      <c r="T149" s="84">
        <f t="shared" si="94"/>
        <v>0</v>
      </c>
      <c r="U149" s="84">
        <f t="shared" si="94"/>
        <v>0</v>
      </c>
      <c r="V149" s="84">
        <f t="shared" si="94"/>
        <v>0</v>
      </c>
      <c r="W149" s="84">
        <f t="shared" si="94"/>
        <v>0</v>
      </c>
      <c r="X149" s="84">
        <f t="shared" si="94"/>
        <v>0</v>
      </c>
      <c r="Y149" s="84">
        <f t="shared" si="94"/>
        <v>0</v>
      </c>
      <c r="Z149" s="84">
        <f t="shared" si="94"/>
        <v>0</v>
      </c>
      <c r="AA149" s="84">
        <f t="shared" si="94"/>
        <v>0</v>
      </c>
      <c r="AB149" s="84">
        <f t="shared" si="94"/>
        <v>0</v>
      </c>
      <c r="AC149" s="84">
        <f t="shared" si="94"/>
        <v>0</v>
      </c>
      <c r="AD149" s="84">
        <f t="shared" si="94"/>
        <v>0</v>
      </c>
      <c r="AE149" s="84">
        <f t="shared" si="94"/>
        <v>0</v>
      </c>
      <c r="AF149" s="84">
        <f t="shared" si="94"/>
        <v>0</v>
      </c>
      <c r="AG149" s="84">
        <f t="shared" si="94"/>
        <v>0</v>
      </c>
      <c r="AH149" s="84">
        <f t="shared" si="94"/>
        <v>0</v>
      </c>
      <c r="AI149" s="84">
        <f t="shared" si="94"/>
        <v>0</v>
      </c>
      <c r="AJ149" s="84">
        <f t="shared" si="94"/>
        <v>0</v>
      </c>
      <c r="AK149" s="84">
        <f t="shared" si="94"/>
        <v>0</v>
      </c>
      <c r="AL149" s="84">
        <f t="shared" si="94"/>
        <v>0</v>
      </c>
      <c r="AM149" s="84">
        <f t="shared" si="94"/>
        <v>0</v>
      </c>
      <c r="AN149" s="84">
        <f t="shared" si="94"/>
        <v>0</v>
      </c>
      <c r="AO149" s="84">
        <f t="shared" si="94"/>
        <v>0</v>
      </c>
      <c r="AP149" s="84">
        <f t="shared" si="94"/>
        <v>0</v>
      </c>
      <c r="AQ149" s="84">
        <f t="shared" si="94"/>
        <v>0</v>
      </c>
      <c r="AR149" s="84">
        <f t="shared" si="94"/>
        <v>0</v>
      </c>
      <c r="AS149" s="84">
        <f t="shared" si="94"/>
        <v>0</v>
      </c>
      <c r="AT149" s="84">
        <f t="shared" si="94"/>
        <v>0</v>
      </c>
      <c r="AU149" s="84">
        <f t="shared" si="94"/>
        <v>0</v>
      </c>
      <c r="AV149" s="84">
        <f t="shared" si="94"/>
        <v>0</v>
      </c>
      <c r="AW149" s="84">
        <f t="shared" si="94"/>
        <v>0</v>
      </c>
      <c r="AX149" s="142"/>
      <c r="AY149" s="84">
        <f t="shared" si="94"/>
        <v>0</v>
      </c>
      <c r="AZ149" s="84">
        <f t="shared" si="94"/>
        <v>0</v>
      </c>
      <c r="BA149" s="84">
        <f t="shared" si="53"/>
        <v>0</v>
      </c>
    </row>
    <row r="150" spans="1:53" ht="31.5">
      <c r="A150" s="44" t="s">
        <v>398</v>
      </c>
      <c r="B150" s="45" t="s">
        <v>32</v>
      </c>
      <c r="C150" s="45" t="s">
        <v>386</v>
      </c>
      <c r="D150" s="45" t="s">
        <v>7</v>
      </c>
      <c r="E150" s="45" t="s">
        <v>399</v>
      </c>
      <c r="F150" s="84">
        <f>SUM(I150:AW150)</f>
        <v>0</v>
      </c>
      <c r="G150" s="84">
        <f>SUM(J150:AX150)</f>
        <v>0</v>
      </c>
      <c r="H150" s="84">
        <f t="shared" si="49"/>
        <v>0</v>
      </c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142"/>
      <c r="AY150" s="84"/>
      <c r="AZ150" s="84"/>
      <c r="BA150" s="84">
        <f t="shared" si="53"/>
        <v>0</v>
      </c>
    </row>
    <row r="151" spans="1:53" ht="47.25">
      <c r="A151" s="44" t="s">
        <v>36</v>
      </c>
      <c r="B151" s="45" t="s">
        <v>32</v>
      </c>
      <c r="C151" s="45" t="s">
        <v>386</v>
      </c>
      <c r="D151" s="45" t="s">
        <v>37</v>
      </c>
      <c r="E151" s="45" t="s">
        <v>366</v>
      </c>
      <c r="F151" s="84">
        <f>F152</f>
        <v>3600.3</v>
      </c>
      <c r="G151" s="84">
        <f>G152</f>
        <v>3600.3</v>
      </c>
      <c r="H151" s="84">
        <f t="shared" si="49"/>
        <v>0</v>
      </c>
      <c r="I151" s="84">
        <f aca="true" t="shared" si="95" ref="I151:AZ151">I152</f>
        <v>0</v>
      </c>
      <c r="J151" s="84">
        <f t="shared" si="95"/>
        <v>0</v>
      </c>
      <c r="K151" s="84">
        <f t="shared" si="95"/>
        <v>0</v>
      </c>
      <c r="L151" s="84">
        <f t="shared" si="95"/>
        <v>0</v>
      </c>
      <c r="M151" s="84">
        <f t="shared" si="95"/>
        <v>0</v>
      </c>
      <c r="N151" s="84">
        <f t="shared" si="95"/>
        <v>0</v>
      </c>
      <c r="O151" s="84">
        <f t="shared" si="95"/>
        <v>0</v>
      </c>
      <c r="P151" s="84">
        <f t="shared" si="95"/>
        <v>0</v>
      </c>
      <c r="Q151" s="84">
        <f t="shared" si="95"/>
        <v>0</v>
      </c>
      <c r="R151" s="84">
        <f t="shared" si="95"/>
        <v>0</v>
      </c>
      <c r="S151" s="84">
        <f t="shared" si="95"/>
        <v>0</v>
      </c>
      <c r="T151" s="84">
        <f t="shared" si="95"/>
        <v>0</v>
      </c>
      <c r="U151" s="84">
        <f t="shared" si="95"/>
        <v>0</v>
      </c>
      <c r="V151" s="84">
        <f t="shared" si="95"/>
        <v>0</v>
      </c>
      <c r="W151" s="84">
        <f t="shared" si="95"/>
        <v>0</v>
      </c>
      <c r="X151" s="84">
        <f t="shared" si="95"/>
        <v>0</v>
      </c>
      <c r="Y151" s="84">
        <f t="shared" si="95"/>
        <v>0</v>
      </c>
      <c r="Z151" s="84">
        <f t="shared" si="95"/>
        <v>0</v>
      </c>
      <c r="AA151" s="84">
        <f t="shared" si="95"/>
        <v>0</v>
      </c>
      <c r="AB151" s="84">
        <f t="shared" si="95"/>
        <v>0</v>
      </c>
      <c r="AC151" s="84">
        <f t="shared" si="95"/>
        <v>0</v>
      </c>
      <c r="AD151" s="84">
        <f t="shared" si="95"/>
        <v>0</v>
      </c>
      <c r="AE151" s="84">
        <f t="shared" si="95"/>
        <v>0</v>
      </c>
      <c r="AF151" s="84">
        <f t="shared" si="95"/>
        <v>0</v>
      </c>
      <c r="AG151" s="84">
        <f t="shared" si="95"/>
        <v>0</v>
      </c>
      <c r="AH151" s="84">
        <f t="shared" si="95"/>
        <v>0</v>
      </c>
      <c r="AI151" s="84">
        <f t="shared" si="95"/>
        <v>0</v>
      </c>
      <c r="AJ151" s="84">
        <f t="shared" si="95"/>
        <v>0</v>
      </c>
      <c r="AK151" s="84">
        <f t="shared" si="95"/>
        <v>0</v>
      </c>
      <c r="AL151" s="84">
        <f t="shared" si="95"/>
        <v>0</v>
      </c>
      <c r="AM151" s="84">
        <f t="shared" si="95"/>
        <v>0</v>
      </c>
      <c r="AN151" s="84">
        <f t="shared" si="95"/>
        <v>0</v>
      </c>
      <c r="AO151" s="84">
        <f t="shared" si="95"/>
        <v>0</v>
      </c>
      <c r="AP151" s="84">
        <f t="shared" si="95"/>
        <v>0</v>
      </c>
      <c r="AQ151" s="84">
        <f t="shared" si="95"/>
        <v>0</v>
      </c>
      <c r="AR151" s="84">
        <f t="shared" si="95"/>
        <v>0</v>
      </c>
      <c r="AS151" s="84">
        <f t="shared" si="95"/>
        <v>0</v>
      </c>
      <c r="AT151" s="84">
        <f t="shared" si="95"/>
        <v>0</v>
      </c>
      <c r="AU151" s="84">
        <f t="shared" si="95"/>
        <v>0</v>
      </c>
      <c r="AV151" s="84">
        <f t="shared" si="95"/>
        <v>0</v>
      </c>
      <c r="AW151" s="84">
        <f t="shared" si="95"/>
        <v>0</v>
      </c>
      <c r="AX151" s="142"/>
      <c r="AY151" s="84">
        <f t="shared" si="95"/>
        <v>17800.3</v>
      </c>
      <c r="AZ151" s="84">
        <f t="shared" si="95"/>
        <v>17800.3</v>
      </c>
      <c r="BA151" s="84">
        <f t="shared" si="53"/>
        <v>0</v>
      </c>
    </row>
    <row r="152" spans="1:53" ht="31.5">
      <c r="A152" s="44" t="s">
        <v>238</v>
      </c>
      <c r="B152" s="45" t="s">
        <v>32</v>
      </c>
      <c r="C152" s="45" t="s">
        <v>386</v>
      </c>
      <c r="D152" s="45" t="s">
        <v>37</v>
      </c>
      <c r="E152" s="45">
        <v>443</v>
      </c>
      <c r="F152" s="84">
        <v>3600.3</v>
      </c>
      <c r="G152" s="84">
        <f>F152+H152</f>
        <v>3600.3</v>
      </c>
      <c r="H152" s="84">
        <f t="shared" si="49"/>
        <v>0</v>
      </c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142"/>
      <c r="AY152" s="84">
        <v>17800.3</v>
      </c>
      <c r="AZ152" s="84">
        <v>17800.3</v>
      </c>
      <c r="BA152" s="84">
        <f t="shared" si="53"/>
        <v>0</v>
      </c>
    </row>
    <row r="153" spans="1:53" s="40" customFormat="1" ht="15.75">
      <c r="A153" s="47" t="s">
        <v>240</v>
      </c>
      <c r="B153" s="39" t="s">
        <v>388</v>
      </c>
      <c r="C153" s="39" t="s">
        <v>364</v>
      </c>
      <c r="D153" s="39" t="s">
        <v>365</v>
      </c>
      <c r="E153" s="39" t="s">
        <v>366</v>
      </c>
      <c r="F153" s="88">
        <f>F154+F158+F179+F177+F193</f>
        <v>1990585.1</v>
      </c>
      <c r="G153" s="88">
        <f>G154+G158+G179+G177+G193</f>
        <v>2026306.1</v>
      </c>
      <c r="H153" s="84">
        <f t="shared" si="49"/>
        <v>35721</v>
      </c>
      <c r="I153" s="88">
        <f aca="true" t="shared" si="96" ref="I153:AW153">I154+I158+I179+I177+I193</f>
        <v>28748</v>
      </c>
      <c r="J153" s="88">
        <f t="shared" si="96"/>
        <v>-4698</v>
      </c>
      <c r="K153" s="88">
        <f t="shared" si="96"/>
        <v>0</v>
      </c>
      <c r="L153" s="88">
        <f t="shared" si="96"/>
        <v>0</v>
      </c>
      <c r="M153" s="88">
        <f t="shared" si="96"/>
        <v>937</v>
      </c>
      <c r="N153" s="88">
        <f t="shared" si="96"/>
        <v>0</v>
      </c>
      <c r="O153" s="88">
        <f t="shared" si="96"/>
        <v>-590</v>
      </c>
      <c r="P153" s="88">
        <f t="shared" si="96"/>
        <v>0</v>
      </c>
      <c r="Q153" s="88">
        <f t="shared" si="96"/>
        <v>0</v>
      </c>
      <c r="R153" s="88">
        <f t="shared" si="96"/>
        <v>11324</v>
      </c>
      <c r="S153" s="88">
        <f t="shared" si="96"/>
        <v>0</v>
      </c>
      <c r="T153" s="88">
        <f t="shared" si="96"/>
        <v>0</v>
      </c>
      <c r="U153" s="88">
        <f t="shared" si="96"/>
        <v>0</v>
      </c>
      <c r="V153" s="88">
        <f t="shared" si="96"/>
        <v>0</v>
      </c>
      <c r="W153" s="88">
        <f t="shared" si="96"/>
        <v>0</v>
      </c>
      <c r="X153" s="88">
        <f t="shared" si="96"/>
        <v>0</v>
      </c>
      <c r="Y153" s="88">
        <f t="shared" si="96"/>
        <v>0</v>
      </c>
      <c r="Z153" s="88">
        <f t="shared" si="96"/>
        <v>0</v>
      </c>
      <c r="AA153" s="88">
        <f t="shared" si="96"/>
        <v>0</v>
      </c>
      <c r="AB153" s="88">
        <f t="shared" si="96"/>
        <v>0</v>
      </c>
      <c r="AC153" s="88">
        <f t="shared" si="96"/>
        <v>0</v>
      </c>
      <c r="AD153" s="88">
        <f t="shared" si="96"/>
        <v>0</v>
      </c>
      <c r="AE153" s="88">
        <f t="shared" si="96"/>
        <v>0</v>
      </c>
      <c r="AF153" s="88">
        <f t="shared" si="96"/>
        <v>0</v>
      </c>
      <c r="AG153" s="88">
        <f t="shared" si="96"/>
        <v>0</v>
      </c>
      <c r="AH153" s="88">
        <f t="shared" si="96"/>
        <v>0</v>
      </c>
      <c r="AI153" s="88">
        <f t="shared" si="96"/>
        <v>0</v>
      </c>
      <c r="AJ153" s="88">
        <f t="shared" si="96"/>
        <v>0</v>
      </c>
      <c r="AK153" s="88">
        <f t="shared" si="96"/>
        <v>0</v>
      </c>
      <c r="AL153" s="88">
        <f t="shared" si="96"/>
        <v>0</v>
      </c>
      <c r="AM153" s="88">
        <f t="shared" si="96"/>
        <v>0</v>
      </c>
      <c r="AN153" s="88">
        <f t="shared" si="96"/>
        <v>0</v>
      </c>
      <c r="AO153" s="88">
        <f t="shared" si="96"/>
        <v>0</v>
      </c>
      <c r="AP153" s="88">
        <f t="shared" si="96"/>
        <v>0</v>
      </c>
      <c r="AQ153" s="88">
        <f t="shared" si="96"/>
        <v>0</v>
      </c>
      <c r="AR153" s="88">
        <f t="shared" si="96"/>
        <v>0</v>
      </c>
      <c r="AS153" s="88">
        <f t="shared" si="96"/>
        <v>0</v>
      </c>
      <c r="AT153" s="88">
        <f t="shared" si="96"/>
        <v>0</v>
      </c>
      <c r="AU153" s="88">
        <f t="shared" si="96"/>
        <v>0</v>
      </c>
      <c r="AV153" s="88">
        <f t="shared" si="96"/>
        <v>0</v>
      </c>
      <c r="AW153" s="88">
        <f t="shared" si="96"/>
        <v>0</v>
      </c>
      <c r="AX153" s="209"/>
      <c r="AY153" s="88">
        <f>AY154+AY158+AY179+AY177+AY193</f>
        <v>1966738</v>
      </c>
      <c r="AZ153" s="88">
        <f>AZ154+AZ158+AZ179+AZ177+AZ193</f>
        <v>1966768</v>
      </c>
      <c r="BA153" s="84">
        <f t="shared" si="53"/>
        <v>30</v>
      </c>
    </row>
    <row r="154" spans="1:53" s="43" customFormat="1" ht="15.75">
      <c r="A154" s="46" t="s">
        <v>289</v>
      </c>
      <c r="B154" s="42" t="s">
        <v>388</v>
      </c>
      <c r="C154" s="42" t="s">
        <v>363</v>
      </c>
      <c r="D154" s="42" t="s">
        <v>365</v>
      </c>
      <c r="E154" s="42" t="s">
        <v>366</v>
      </c>
      <c r="F154" s="85">
        <f aca="true" t="shared" si="97" ref="F154:N154">F157+F155</f>
        <v>514585.6</v>
      </c>
      <c r="G154" s="85">
        <f t="shared" si="97"/>
        <v>518093.6</v>
      </c>
      <c r="H154" s="85">
        <f>H157+H155</f>
        <v>3508</v>
      </c>
      <c r="I154" s="85">
        <f t="shared" si="97"/>
        <v>0</v>
      </c>
      <c r="J154" s="85">
        <f t="shared" si="97"/>
        <v>685</v>
      </c>
      <c r="K154" s="85">
        <f t="shared" si="97"/>
        <v>0</v>
      </c>
      <c r="L154" s="85">
        <f t="shared" si="97"/>
        <v>0</v>
      </c>
      <c r="M154" s="85">
        <f t="shared" si="97"/>
        <v>2823</v>
      </c>
      <c r="N154" s="248">
        <f t="shared" si="97"/>
        <v>0</v>
      </c>
      <c r="O154" s="85">
        <f aca="true" t="shared" si="98" ref="O154:AW154">O157+O155</f>
        <v>0</v>
      </c>
      <c r="P154" s="85">
        <f t="shared" si="98"/>
        <v>0</v>
      </c>
      <c r="Q154" s="85">
        <f t="shared" si="98"/>
        <v>0</v>
      </c>
      <c r="R154" s="85">
        <f t="shared" si="98"/>
        <v>0</v>
      </c>
      <c r="S154" s="85">
        <f t="shared" si="98"/>
        <v>0</v>
      </c>
      <c r="T154" s="85">
        <f t="shared" si="98"/>
        <v>0</v>
      </c>
      <c r="U154" s="85">
        <f t="shared" si="98"/>
        <v>0</v>
      </c>
      <c r="V154" s="85">
        <f t="shared" si="98"/>
        <v>0</v>
      </c>
      <c r="W154" s="85">
        <f t="shared" si="98"/>
        <v>0</v>
      </c>
      <c r="X154" s="85">
        <f t="shared" si="98"/>
        <v>0</v>
      </c>
      <c r="Y154" s="85">
        <f t="shared" si="98"/>
        <v>0</v>
      </c>
      <c r="Z154" s="85">
        <f t="shared" si="98"/>
        <v>0</v>
      </c>
      <c r="AA154" s="85">
        <f t="shared" si="98"/>
        <v>0</v>
      </c>
      <c r="AB154" s="85">
        <f t="shared" si="98"/>
        <v>0</v>
      </c>
      <c r="AC154" s="85">
        <f t="shared" si="98"/>
        <v>0</v>
      </c>
      <c r="AD154" s="85">
        <f t="shared" si="98"/>
        <v>0</v>
      </c>
      <c r="AE154" s="85">
        <f t="shared" si="98"/>
        <v>0</v>
      </c>
      <c r="AF154" s="85">
        <f t="shared" si="98"/>
        <v>0</v>
      </c>
      <c r="AG154" s="85">
        <f t="shared" si="98"/>
        <v>0</v>
      </c>
      <c r="AH154" s="85">
        <f t="shared" si="98"/>
        <v>0</v>
      </c>
      <c r="AI154" s="85">
        <f t="shared" si="98"/>
        <v>0</v>
      </c>
      <c r="AJ154" s="85">
        <f t="shared" si="98"/>
        <v>0</v>
      </c>
      <c r="AK154" s="85">
        <f t="shared" si="98"/>
        <v>0</v>
      </c>
      <c r="AL154" s="85">
        <f t="shared" si="98"/>
        <v>0</v>
      </c>
      <c r="AM154" s="85">
        <f t="shared" si="98"/>
        <v>0</v>
      </c>
      <c r="AN154" s="85">
        <f t="shared" si="98"/>
        <v>0</v>
      </c>
      <c r="AO154" s="85">
        <f t="shared" si="98"/>
        <v>0</v>
      </c>
      <c r="AP154" s="85">
        <f t="shared" si="98"/>
        <v>0</v>
      </c>
      <c r="AQ154" s="85">
        <f t="shared" si="98"/>
        <v>0</v>
      </c>
      <c r="AR154" s="85">
        <f t="shared" si="98"/>
        <v>0</v>
      </c>
      <c r="AS154" s="85">
        <f t="shared" si="98"/>
        <v>0</v>
      </c>
      <c r="AT154" s="85">
        <f t="shared" si="98"/>
        <v>0</v>
      </c>
      <c r="AU154" s="85">
        <f t="shared" si="98"/>
        <v>0</v>
      </c>
      <c r="AV154" s="85">
        <f t="shared" si="98"/>
        <v>0</v>
      </c>
      <c r="AW154" s="85">
        <f t="shared" si="98"/>
        <v>0</v>
      </c>
      <c r="AX154" s="210"/>
      <c r="AY154" s="85">
        <f>AY157</f>
        <v>507088.8</v>
      </c>
      <c r="AZ154" s="85">
        <f>AZ157</f>
        <v>504660.6</v>
      </c>
      <c r="BA154" s="84">
        <f t="shared" si="53"/>
        <v>-2428.2000000000116</v>
      </c>
    </row>
    <row r="155" spans="1:53" ht="31.5">
      <c r="A155" s="44" t="s">
        <v>428</v>
      </c>
      <c r="B155" s="45" t="s">
        <v>388</v>
      </c>
      <c r="C155" s="45" t="s">
        <v>363</v>
      </c>
      <c r="D155" s="45" t="s">
        <v>429</v>
      </c>
      <c r="E155" s="45" t="s">
        <v>366</v>
      </c>
      <c r="F155" s="84">
        <f>F156</f>
        <v>4500</v>
      </c>
      <c r="G155" s="84">
        <f>G156</f>
        <v>4500</v>
      </c>
      <c r="H155" s="84">
        <f t="shared" si="49"/>
        <v>0</v>
      </c>
      <c r="I155" s="84">
        <f aca="true" t="shared" si="99" ref="I155:AZ155">I156</f>
        <v>0</v>
      </c>
      <c r="J155" s="84">
        <f t="shared" si="99"/>
        <v>0</v>
      </c>
      <c r="K155" s="84">
        <f t="shared" si="99"/>
        <v>0</v>
      </c>
      <c r="L155" s="84">
        <f t="shared" si="99"/>
        <v>0</v>
      </c>
      <c r="M155" s="84">
        <f t="shared" si="99"/>
        <v>0</v>
      </c>
      <c r="N155" s="247">
        <f t="shared" si="99"/>
        <v>0</v>
      </c>
      <c r="O155" s="84">
        <f t="shared" si="99"/>
        <v>0</v>
      </c>
      <c r="P155" s="84">
        <f t="shared" si="99"/>
        <v>0</v>
      </c>
      <c r="Q155" s="84">
        <f t="shared" si="99"/>
        <v>0</v>
      </c>
      <c r="R155" s="84">
        <f t="shared" si="99"/>
        <v>0</v>
      </c>
      <c r="S155" s="84">
        <f t="shared" si="99"/>
        <v>0</v>
      </c>
      <c r="T155" s="84">
        <f t="shared" si="99"/>
        <v>0</v>
      </c>
      <c r="U155" s="84">
        <f t="shared" si="99"/>
        <v>0</v>
      </c>
      <c r="V155" s="84">
        <f t="shared" si="99"/>
        <v>0</v>
      </c>
      <c r="W155" s="84">
        <f t="shared" si="99"/>
        <v>0</v>
      </c>
      <c r="X155" s="84">
        <f t="shared" si="99"/>
        <v>0</v>
      </c>
      <c r="Y155" s="84">
        <f t="shared" si="99"/>
        <v>0</v>
      </c>
      <c r="Z155" s="84">
        <f t="shared" si="99"/>
        <v>0</v>
      </c>
      <c r="AA155" s="84">
        <f t="shared" si="99"/>
        <v>0</v>
      </c>
      <c r="AB155" s="84">
        <f t="shared" si="99"/>
        <v>0</v>
      </c>
      <c r="AC155" s="84">
        <f t="shared" si="99"/>
        <v>0</v>
      </c>
      <c r="AD155" s="84">
        <f t="shared" si="99"/>
        <v>0</v>
      </c>
      <c r="AE155" s="84">
        <f t="shared" si="99"/>
        <v>0</v>
      </c>
      <c r="AF155" s="84">
        <f t="shared" si="99"/>
        <v>0</v>
      </c>
      <c r="AG155" s="84">
        <f t="shared" si="99"/>
        <v>0</v>
      </c>
      <c r="AH155" s="84">
        <f t="shared" si="99"/>
        <v>0</v>
      </c>
      <c r="AI155" s="84">
        <f t="shared" si="99"/>
        <v>0</v>
      </c>
      <c r="AJ155" s="84">
        <f t="shared" si="99"/>
        <v>0</v>
      </c>
      <c r="AK155" s="84">
        <f t="shared" si="99"/>
        <v>0</v>
      </c>
      <c r="AL155" s="84">
        <f t="shared" si="99"/>
        <v>0</v>
      </c>
      <c r="AM155" s="84">
        <f t="shared" si="99"/>
        <v>0</v>
      </c>
      <c r="AN155" s="84">
        <f t="shared" si="99"/>
        <v>0</v>
      </c>
      <c r="AO155" s="84">
        <f t="shared" si="99"/>
        <v>0</v>
      </c>
      <c r="AP155" s="84">
        <f t="shared" si="99"/>
        <v>0</v>
      </c>
      <c r="AQ155" s="84">
        <f t="shared" si="99"/>
        <v>0</v>
      </c>
      <c r="AR155" s="84">
        <f t="shared" si="99"/>
        <v>0</v>
      </c>
      <c r="AS155" s="84">
        <f t="shared" si="99"/>
        <v>0</v>
      </c>
      <c r="AT155" s="84">
        <f t="shared" si="99"/>
        <v>0</v>
      </c>
      <c r="AU155" s="84">
        <f t="shared" si="99"/>
        <v>0</v>
      </c>
      <c r="AV155" s="84">
        <f t="shared" si="99"/>
        <v>0</v>
      </c>
      <c r="AW155" s="84">
        <f t="shared" si="99"/>
        <v>0</v>
      </c>
      <c r="AX155" s="142"/>
      <c r="AY155" s="84">
        <f t="shared" si="99"/>
        <v>2500</v>
      </c>
      <c r="AZ155" s="84">
        <f t="shared" si="99"/>
        <v>2500</v>
      </c>
      <c r="BA155" s="84">
        <f t="shared" si="53"/>
        <v>0</v>
      </c>
    </row>
    <row r="156" spans="1:53" ht="31.5">
      <c r="A156" s="44" t="s">
        <v>430</v>
      </c>
      <c r="B156" s="45" t="s">
        <v>388</v>
      </c>
      <c r="C156" s="45" t="s">
        <v>363</v>
      </c>
      <c r="D156" s="45" t="s">
        <v>431</v>
      </c>
      <c r="E156" s="45" t="s">
        <v>8</v>
      </c>
      <c r="F156" s="84">
        <v>4500</v>
      </c>
      <c r="G156" s="84">
        <f>F156+H156</f>
        <v>4500</v>
      </c>
      <c r="H156" s="84">
        <f t="shared" si="49"/>
        <v>0</v>
      </c>
      <c r="I156" s="84"/>
      <c r="J156" s="84"/>
      <c r="K156" s="84"/>
      <c r="L156" s="84"/>
      <c r="M156" s="84"/>
      <c r="N156" s="247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142"/>
      <c r="AY156" s="84">
        <v>2500</v>
      </c>
      <c r="AZ156" s="84">
        <v>2500</v>
      </c>
      <c r="BA156" s="84">
        <f t="shared" si="53"/>
        <v>0</v>
      </c>
    </row>
    <row r="157" spans="1:53" ht="31.5">
      <c r="A157" s="44" t="s">
        <v>38</v>
      </c>
      <c r="B157" s="45" t="s">
        <v>388</v>
      </c>
      <c r="C157" s="45" t="s">
        <v>363</v>
      </c>
      <c r="D157" s="45" t="s">
        <v>39</v>
      </c>
      <c r="E157" s="45">
        <v>327</v>
      </c>
      <c r="F157" s="84">
        <v>510085.6</v>
      </c>
      <c r="G157" s="84">
        <f>F157+H157</f>
        <v>513593.6</v>
      </c>
      <c r="H157" s="84">
        <f t="shared" si="49"/>
        <v>3508</v>
      </c>
      <c r="I157" s="84"/>
      <c r="J157" s="84">
        <v>685</v>
      </c>
      <c r="K157" s="84"/>
      <c r="L157" s="84"/>
      <c r="M157" s="84">
        <v>2823</v>
      </c>
      <c r="N157" s="84"/>
      <c r="O157" s="84"/>
      <c r="P157" s="84"/>
      <c r="Q157" s="247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142"/>
      <c r="AY157" s="84">
        <v>507088.8</v>
      </c>
      <c r="AZ157" s="84">
        <v>504660.6</v>
      </c>
      <c r="BA157" s="84">
        <f t="shared" si="53"/>
        <v>-2428.2000000000116</v>
      </c>
    </row>
    <row r="158" spans="1:53" s="43" customFormat="1" ht="15.75">
      <c r="A158" s="46" t="s">
        <v>242</v>
      </c>
      <c r="B158" s="42" t="s">
        <v>388</v>
      </c>
      <c r="C158" s="42" t="s">
        <v>374</v>
      </c>
      <c r="D158" s="42" t="s">
        <v>365</v>
      </c>
      <c r="E158" s="42" t="s">
        <v>366</v>
      </c>
      <c r="F158" s="85">
        <f aca="true" t="shared" si="100" ref="F158:P158">F161+F163+F165+F167+F169+F159+F171+F173+F175</f>
        <v>1272713.5</v>
      </c>
      <c r="G158" s="85">
        <f t="shared" si="100"/>
        <v>1290568.5</v>
      </c>
      <c r="H158" s="85">
        <f t="shared" si="100"/>
        <v>17855</v>
      </c>
      <c r="I158" s="85">
        <f t="shared" si="100"/>
        <v>27160</v>
      </c>
      <c r="J158" s="85">
        <f t="shared" si="100"/>
        <v>-1840</v>
      </c>
      <c r="K158" s="85">
        <f t="shared" si="100"/>
        <v>0</v>
      </c>
      <c r="L158" s="85">
        <f t="shared" si="100"/>
        <v>0</v>
      </c>
      <c r="M158" s="85">
        <f t="shared" si="100"/>
        <v>-9469</v>
      </c>
      <c r="N158" s="85">
        <f t="shared" si="100"/>
        <v>0</v>
      </c>
      <c r="O158" s="85">
        <f t="shared" si="100"/>
        <v>0</v>
      </c>
      <c r="P158" s="85">
        <f t="shared" si="100"/>
        <v>-2796</v>
      </c>
      <c r="Q158" s="85">
        <f aca="true" t="shared" si="101" ref="Q158:BA158">Q161+Q163+Q165+Q167+Q169+Q159+Q171+Q173+Q175</f>
        <v>0</v>
      </c>
      <c r="R158" s="85">
        <f t="shared" si="101"/>
        <v>4800</v>
      </c>
      <c r="S158" s="85">
        <f t="shared" si="101"/>
        <v>0</v>
      </c>
      <c r="T158" s="85">
        <f t="shared" si="101"/>
        <v>0</v>
      </c>
      <c r="U158" s="85">
        <f t="shared" si="101"/>
        <v>0</v>
      </c>
      <c r="V158" s="85">
        <f t="shared" si="101"/>
        <v>0</v>
      </c>
      <c r="W158" s="85">
        <f t="shared" si="101"/>
        <v>0</v>
      </c>
      <c r="X158" s="85">
        <f t="shared" si="101"/>
        <v>0</v>
      </c>
      <c r="Y158" s="85">
        <f t="shared" si="101"/>
        <v>0</v>
      </c>
      <c r="Z158" s="85">
        <f t="shared" si="101"/>
        <v>0</v>
      </c>
      <c r="AA158" s="85">
        <f t="shared" si="101"/>
        <v>0</v>
      </c>
      <c r="AB158" s="85">
        <f t="shared" si="101"/>
        <v>0</v>
      </c>
      <c r="AC158" s="85">
        <f t="shared" si="101"/>
        <v>0</v>
      </c>
      <c r="AD158" s="85">
        <f t="shared" si="101"/>
        <v>0</v>
      </c>
      <c r="AE158" s="85">
        <f t="shared" si="101"/>
        <v>0</v>
      </c>
      <c r="AF158" s="85">
        <f t="shared" si="101"/>
        <v>0</v>
      </c>
      <c r="AG158" s="85">
        <f t="shared" si="101"/>
        <v>0</v>
      </c>
      <c r="AH158" s="85">
        <f t="shared" si="101"/>
        <v>0</v>
      </c>
      <c r="AI158" s="85">
        <f t="shared" si="101"/>
        <v>0</v>
      </c>
      <c r="AJ158" s="85">
        <f t="shared" si="101"/>
        <v>0</v>
      </c>
      <c r="AK158" s="85">
        <f t="shared" si="101"/>
        <v>0</v>
      </c>
      <c r="AL158" s="85">
        <f t="shared" si="101"/>
        <v>0</v>
      </c>
      <c r="AM158" s="85">
        <f t="shared" si="101"/>
        <v>0</v>
      </c>
      <c r="AN158" s="85">
        <f t="shared" si="101"/>
        <v>0</v>
      </c>
      <c r="AO158" s="85">
        <f t="shared" si="101"/>
        <v>0</v>
      </c>
      <c r="AP158" s="85">
        <f t="shared" si="101"/>
        <v>0</v>
      </c>
      <c r="AQ158" s="85">
        <f t="shared" si="101"/>
        <v>0</v>
      </c>
      <c r="AR158" s="85">
        <f t="shared" si="101"/>
        <v>0</v>
      </c>
      <c r="AS158" s="85">
        <f t="shared" si="101"/>
        <v>0</v>
      </c>
      <c r="AT158" s="85">
        <f t="shared" si="101"/>
        <v>0</v>
      </c>
      <c r="AU158" s="85">
        <f t="shared" si="101"/>
        <v>0</v>
      </c>
      <c r="AV158" s="85">
        <f t="shared" si="101"/>
        <v>0</v>
      </c>
      <c r="AW158" s="85">
        <f t="shared" si="101"/>
        <v>0</v>
      </c>
      <c r="AX158" s="85">
        <f t="shared" si="101"/>
        <v>0</v>
      </c>
      <c r="AY158" s="85">
        <f t="shared" si="101"/>
        <v>1265230.9</v>
      </c>
      <c r="AZ158" s="85">
        <f t="shared" si="101"/>
        <v>1261466.4</v>
      </c>
      <c r="BA158" s="85">
        <f t="shared" si="101"/>
        <v>-3764.500000000022</v>
      </c>
    </row>
    <row r="159" spans="1:53" ht="31.5">
      <c r="A159" s="44" t="s">
        <v>428</v>
      </c>
      <c r="B159" s="45" t="s">
        <v>388</v>
      </c>
      <c r="C159" s="45" t="s">
        <v>374</v>
      </c>
      <c r="D159" s="45" t="s">
        <v>429</v>
      </c>
      <c r="E159" s="45" t="s">
        <v>366</v>
      </c>
      <c r="F159" s="84">
        <f>F160</f>
        <v>23487</v>
      </c>
      <c r="G159" s="84">
        <f>G160</f>
        <v>23487</v>
      </c>
      <c r="H159" s="84">
        <f>SUM(I159:AX159)</f>
        <v>0</v>
      </c>
      <c r="I159" s="84">
        <f aca="true" t="shared" si="102" ref="I159:AZ159">I160</f>
        <v>10790</v>
      </c>
      <c r="J159" s="84">
        <f t="shared" si="102"/>
        <v>0</v>
      </c>
      <c r="K159" s="84">
        <f t="shared" si="102"/>
        <v>0</v>
      </c>
      <c r="L159" s="84">
        <f t="shared" si="102"/>
        <v>0</v>
      </c>
      <c r="M159" s="84">
        <f t="shared" si="102"/>
        <v>-794</v>
      </c>
      <c r="N159" s="84">
        <f t="shared" si="102"/>
        <v>0</v>
      </c>
      <c r="O159" s="84">
        <f t="shared" si="102"/>
        <v>0</v>
      </c>
      <c r="P159" s="84">
        <f t="shared" si="102"/>
        <v>-9996</v>
      </c>
      <c r="Q159" s="84">
        <f t="shared" si="102"/>
        <v>0</v>
      </c>
      <c r="R159" s="84">
        <f t="shared" si="102"/>
        <v>0</v>
      </c>
      <c r="S159" s="84">
        <f t="shared" si="102"/>
        <v>0</v>
      </c>
      <c r="T159" s="84">
        <f t="shared" si="102"/>
        <v>0</v>
      </c>
      <c r="U159" s="84">
        <f t="shared" si="102"/>
        <v>0</v>
      </c>
      <c r="V159" s="84">
        <f t="shared" si="102"/>
        <v>0</v>
      </c>
      <c r="W159" s="84">
        <f t="shared" si="102"/>
        <v>0</v>
      </c>
      <c r="X159" s="84">
        <f t="shared" si="102"/>
        <v>0</v>
      </c>
      <c r="Y159" s="84">
        <f t="shared" si="102"/>
        <v>0</v>
      </c>
      <c r="Z159" s="84">
        <f t="shared" si="102"/>
        <v>0</v>
      </c>
      <c r="AA159" s="84">
        <f t="shared" si="102"/>
        <v>0</v>
      </c>
      <c r="AB159" s="84">
        <f t="shared" si="102"/>
        <v>0</v>
      </c>
      <c r="AC159" s="84">
        <f t="shared" si="102"/>
        <v>0</v>
      </c>
      <c r="AD159" s="84">
        <f t="shared" si="102"/>
        <v>0</v>
      </c>
      <c r="AE159" s="84">
        <f t="shared" si="102"/>
        <v>0</v>
      </c>
      <c r="AF159" s="84">
        <f t="shared" si="102"/>
        <v>0</v>
      </c>
      <c r="AG159" s="84">
        <f t="shared" si="102"/>
        <v>0</v>
      </c>
      <c r="AH159" s="84">
        <f t="shared" si="102"/>
        <v>0</v>
      </c>
      <c r="AI159" s="84">
        <f t="shared" si="102"/>
        <v>0</v>
      </c>
      <c r="AJ159" s="84">
        <f t="shared" si="102"/>
        <v>0</v>
      </c>
      <c r="AK159" s="84">
        <f t="shared" si="102"/>
        <v>0</v>
      </c>
      <c r="AL159" s="84">
        <f t="shared" si="102"/>
        <v>0</v>
      </c>
      <c r="AM159" s="84">
        <f t="shared" si="102"/>
        <v>0</v>
      </c>
      <c r="AN159" s="84">
        <f t="shared" si="102"/>
        <v>0</v>
      </c>
      <c r="AO159" s="84">
        <f t="shared" si="102"/>
        <v>0</v>
      </c>
      <c r="AP159" s="84">
        <f t="shared" si="102"/>
        <v>0</v>
      </c>
      <c r="AQ159" s="84">
        <f t="shared" si="102"/>
        <v>0</v>
      </c>
      <c r="AR159" s="84">
        <f t="shared" si="102"/>
        <v>0</v>
      </c>
      <c r="AS159" s="84">
        <f t="shared" si="102"/>
        <v>0</v>
      </c>
      <c r="AT159" s="84">
        <f t="shared" si="102"/>
        <v>0</v>
      </c>
      <c r="AU159" s="84">
        <f t="shared" si="102"/>
        <v>0</v>
      </c>
      <c r="AV159" s="84">
        <f t="shared" si="102"/>
        <v>0</v>
      </c>
      <c r="AW159" s="84">
        <f t="shared" si="102"/>
        <v>0</v>
      </c>
      <c r="AX159" s="142"/>
      <c r="AY159" s="84">
        <f t="shared" si="102"/>
        <v>2500</v>
      </c>
      <c r="AZ159" s="84">
        <f t="shared" si="102"/>
        <v>2500</v>
      </c>
      <c r="BA159" s="84">
        <f>AZ159-AY159</f>
        <v>0</v>
      </c>
    </row>
    <row r="160" spans="1:53" ht="31.5">
      <c r="A160" s="44" t="s">
        <v>430</v>
      </c>
      <c r="B160" s="45" t="s">
        <v>388</v>
      </c>
      <c r="C160" s="45" t="s">
        <v>374</v>
      </c>
      <c r="D160" s="45" t="s">
        <v>431</v>
      </c>
      <c r="E160" s="45" t="s">
        <v>8</v>
      </c>
      <c r="F160" s="84">
        <v>23487</v>
      </c>
      <c r="G160" s="84">
        <f>F160+H160</f>
        <v>23487</v>
      </c>
      <c r="H160" s="84">
        <f>SUM(I160:AX160)</f>
        <v>0</v>
      </c>
      <c r="I160" s="84">
        <v>10790</v>
      </c>
      <c r="J160" s="84"/>
      <c r="K160" s="84"/>
      <c r="L160" s="84"/>
      <c r="M160" s="84">
        <v>-794</v>
      </c>
      <c r="N160" s="84"/>
      <c r="O160" s="84"/>
      <c r="P160" s="84">
        <v>-9996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142"/>
      <c r="AY160" s="84">
        <v>2500</v>
      </c>
      <c r="AZ160" s="84">
        <v>2500</v>
      </c>
      <c r="BA160" s="84">
        <f>AZ160-AY160</f>
        <v>0</v>
      </c>
    </row>
    <row r="161" spans="1:53" ht="47.25">
      <c r="A161" s="44" t="s">
        <v>40</v>
      </c>
      <c r="B161" s="45" t="s">
        <v>388</v>
      </c>
      <c r="C161" s="45" t="s">
        <v>374</v>
      </c>
      <c r="D161" s="45" t="s">
        <v>41</v>
      </c>
      <c r="E161" s="45" t="s">
        <v>366</v>
      </c>
      <c r="F161" s="84">
        <f>SUM(F162)</f>
        <v>845856</v>
      </c>
      <c r="G161" s="84">
        <f>SUM(G162)</f>
        <v>842375</v>
      </c>
      <c r="H161" s="84">
        <f t="shared" si="49"/>
        <v>-3481</v>
      </c>
      <c r="I161" s="84">
        <f aca="true" t="shared" si="103" ref="I161:AZ161">SUM(I162)</f>
        <v>5300</v>
      </c>
      <c r="J161" s="84">
        <f t="shared" si="103"/>
        <v>-1851</v>
      </c>
      <c r="K161" s="84">
        <f t="shared" si="103"/>
        <v>0</v>
      </c>
      <c r="L161" s="84">
        <f t="shared" si="103"/>
        <v>0</v>
      </c>
      <c r="M161" s="84">
        <f t="shared" si="103"/>
        <v>-11730</v>
      </c>
      <c r="N161" s="84">
        <f t="shared" si="103"/>
        <v>0</v>
      </c>
      <c r="O161" s="84">
        <f t="shared" si="103"/>
        <v>0</v>
      </c>
      <c r="P161" s="84">
        <f t="shared" si="103"/>
        <v>0</v>
      </c>
      <c r="Q161" s="247">
        <f t="shared" si="103"/>
        <v>0</v>
      </c>
      <c r="R161" s="263">
        <f t="shared" si="103"/>
        <v>4800</v>
      </c>
      <c r="S161" s="84">
        <f t="shared" si="103"/>
        <v>0</v>
      </c>
      <c r="T161" s="84">
        <f t="shared" si="103"/>
        <v>0</v>
      </c>
      <c r="U161" s="84">
        <f t="shared" si="103"/>
        <v>0</v>
      </c>
      <c r="V161" s="84">
        <f t="shared" si="103"/>
        <v>0</v>
      </c>
      <c r="W161" s="84">
        <f t="shared" si="103"/>
        <v>0</v>
      </c>
      <c r="X161" s="84">
        <f t="shared" si="103"/>
        <v>0</v>
      </c>
      <c r="Y161" s="84">
        <f t="shared" si="103"/>
        <v>0</v>
      </c>
      <c r="Z161" s="84">
        <f t="shared" si="103"/>
        <v>0</v>
      </c>
      <c r="AA161" s="84">
        <f t="shared" si="103"/>
        <v>0</v>
      </c>
      <c r="AB161" s="84">
        <f t="shared" si="103"/>
        <v>0</v>
      </c>
      <c r="AC161" s="84">
        <f t="shared" si="103"/>
        <v>0</v>
      </c>
      <c r="AD161" s="84">
        <f t="shared" si="103"/>
        <v>0</v>
      </c>
      <c r="AE161" s="84">
        <f t="shared" si="103"/>
        <v>0</v>
      </c>
      <c r="AF161" s="84">
        <f t="shared" si="103"/>
        <v>0</v>
      </c>
      <c r="AG161" s="84">
        <f t="shared" si="103"/>
        <v>0</v>
      </c>
      <c r="AH161" s="84">
        <f t="shared" si="103"/>
        <v>0</v>
      </c>
      <c r="AI161" s="84">
        <f t="shared" si="103"/>
        <v>0</v>
      </c>
      <c r="AJ161" s="84">
        <f t="shared" si="103"/>
        <v>0</v>
      </c>
      <c r="AK161" s="84">
        <f t="shared" si="103"/>
        <v>0</v>
      </c>
      <c r="AL161" s="84">
        <f t="shared" si="103"/>
        <v>0</v>
      </c>
      <c r="AM161" s="84">
        <f t="shared" si="103"/>
        <v>0</v>
      </c>
      <c r="AN161" s="84">
        <f t="shared" si="103"/>
        <v>0</v>
      </c>
      <c r="AO161" s="84">
        <f t="shared" si="103"/>
        <v>0</v>
      </c>
      <c r="AP161" s="84">
        <f t="shared" si="103"/>
        <v>0</v>
      </c>
      <c r="AQ161" s="84">
        <f t="shared" si="103"/>
        <v>0</v>
      </c>
      <c r="AR161" s="84">
        <f t="shared" si="103"/>
        <v>0</v>
      </c>
      <c r="AS161" s="84">
        <f t="shared" si="103"/>
        <v>0</v>
      </c>
      <c r="AT161" s="84">
        <f t="shared" si="103"/>
        <v>0</v>
      </c>
      <c r="AU161" s="84">
        <f t="shared" si="103"/>
        <v>0</v>
      </c>
      <c r="AV161" s="84">
        <f t="shared" si="103"/>
        <v>0</v>
      </c>
      <c r="AW161" s="84">
        <f t="shared" si="103"/>
        <v>0</v>
      </c>
      <c r="AX161" s="142"/>
      <c r="AY161" s="84">
        <f t="shared" si="103"/>
        <v>867392.9</v>
      </c>
      <c r="AZ161" s="84">
        <f t="shared" si="103"/>
        <v>864296</v>
      </c>
      <c r="BA161" s="84">
        <f t="shared" si="53"/>
        <v>-3096.9000000000233</v>
      </c>
    </row>
    <row r="162" spans="1:53" ht="31.5">
      <c r="A162" s="44" t="s">
        <v>398</v>
      </c>
      <c r="B162" s="45" t="s">
        <v>388</v>
      </c>
      <c r="C162" s="45" t="s">
        <v>374</v>
      </c>
      <c r="D162" s="45" t="s">
        <v>41</v>
      </c>
      <c r="E162" s="45">
        <v>327</v>
      </c>
      <c r="F162" s="84">
        <v>845856</v>
      </c>
      <c r="G162" s="84">
        <f>F162+H162</f>
        <v>842375</v>
      </c>
      <c r="H162" s="84">
        <f t="shared" si="49"/>
        <v>-3481</v>
      </c>
      <c r="I162" s="84">
        <v>5300</v>
      </c>
      <c r="J162" s="84">
        <v>-1851</v>
      </c>
      <c r="K162" s="84"/>
      <c r="L162" s="84"/>
      <c r="M162" s="84">
        <v>-11730</v>
      </c>
      <c r="N162" s="84"/>
      <c r="O162" s="84"/>
      <c r="P162" s="84"/>
      <c r="Q162" s="247"/>
      <c r="R162" s="263">
        <v>4800</v>
      </c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142"/>
      <c r="AY162" s="84">
        <v>867392.9</v>
      </c>
      <c r="AZ162" s="84">
        <v>864296</v>
      </c>
      <c r="BA162" s="84">
        <f t="shared" si="53"/>
        <v>-3096.9000000000233</v>
      </c>
    </row>
    <row r="163" spans="1:53" ht="15.75">
      <c r="A163" s="44" t="s">
        <v>42</v>
      </c>
      <c r="B163" s="45" t="s">
        <v>388</v>
      </c>
      <c r="C163" s="45" t="s">
        <v>374</v>
      </c>
      <c r="D163" s="45" t="s">
        <v>43</v>
      </c>
      <c r="E163" s="45" t="s">
        <v>366</v>
      </c>
      <c r="F163" s="84">
        <f>SUM(F164)</f>
        <v>61489</v>
      </c>
      <c r="G163" s="84">
        <f>SUM(G164)</f>
        <v>62424</v>
      </c>
      <c r="H163" s="84">
        <f t="shared" si="49"/>
        <v>935</v>
      </c>
      <c r="I163" s="84">
        <f aca="true" t="shared" si="104" ref="I163:AZ163">SUM(I164)</f>
        <v>0</v>
      </c>
      <c r="J163" s="84">
        <f t="shared" si="104"/>
        <v>467</v>
      </c>
      <c r="K163" s="84">
        <f t="shared" si="104"/>
        <v>0</v>
      </c>
      <c r="L163" s="84">
        <f t="shared" si="104"/>
        <v>0</v>
      </c>
      <c r="M163" s="84">
        <f t="shared" si="104"/>
        <v>468</v>
      </c>
      <c r="N163" s="84">
        <f t="shared" si="104"/>
        <v>0</v>
      </c>
      <c r="O163" s="84">
        <f t="shared" si="104"/>
        <v>0</v>
      </c>
      <c r="P163" s="84">
        <f t="shared" si="104"/>
        <v>0</v>
      </c>
      <c r="Q163" s="84">
        <f t="shared" si="104"/>
        <v>0</v>
      </c>
      <c r="R163" s="84">
        <f t="shared" si="104"/>
        <v>0</v>
      </c>
      <c r="S163" s="84">
        <f t="shared" si="104"/>
        <v>0</v>
      </c>
      <c r="T163" s="84">
        <f t="shared" si="104"/>
        <v>0</v>
      </c>
      <c r="U163" s="84">
        <f t="shared" si="104"/>
        <v>0</v>
      </c>
      <c r="V163" s="84">
        <f t="shared" si="104"/>
        <v>0</v>
      </c>
      <c r="W163" s="84">
        <f t="shared" si="104"/>
        <v>0</v>
      </c>
      <c r="X163" s="84">
        <f t="shared" si="104"/>
        <v>0</v>
      </c>
      <c r="Y163" s="84">
        <f t="shared" si="104"/>
        <v>0</v>
      </c>
      <c r="Z163" s="84">
        <f t="shared" si="104"/>
        <v>0</v>
      </c>
      <c r="AA163" s="84">
        <f t="shared" si="104"/>
        <v>0</v>
      </c>
      <c r="AB163" s="84">
        <f t="shared" si="104"/>
        <v>0</v>
      </c>
      <c r="AC163" s="84">
        <f t="shared" si="104"/>
        <v>0</v>
      </c>
      <c r="AD163" s="84">
        <f t="shared" si="104"/>
        <v>0</v>
      </c>
      <c r="AE163" s="84">
        <f t="shared" si="104"/>
        <v>0</v>
      </c>
      <c r="AF163" s="84">
        <f t="shared" si="104"/>
        <v>0</v>
      </c>
      <c r="AG163" s="84">
        <f t="shared" si="104"/>
        <v>0</v>
      </c>
      <c r="AH163" s="84">
        <f t="shared" si="104"/>
        <v>0</v>
      </c>
      <c r="AI163" s="84">
        <f t="shared" si="104"/>
        <v>0</v>
      </c>
      <c r="AJ163" s="84">
        <f t="shared" si="104"/>
        <v>0</v>
      </c>
      <c r="AK163" s="84">
        <f t="shared" si="104"/>
        <v>0</v>
      </c>
      <c r="AL163" s="84">
        <f t="shared" si="104"/>
        <v>0</v>
      </c>
      <c r="AM163" s="84">
        <f t="shared" si="104"/>
        <v>0</v>
      </c>
      <c r="AN163" s="84">
        <f t="shared" si="104"/>
        <v>0</v>
      </c>
      <c r="AO163" s="84">
        <f t="shared" si="104"/>
        <v>0</v>
      </c>
      <c r="AP163" s="84">
        <f t="shared" si="104"/>
        <v>0</v>
      </c>
      <c r="AQ163" s="84">
        <f t="shared" si="104"/>
        <v>0</v>
      </c>
      <c r="AR163" s="84">
        <f t="shared" si="104"/>
        <v>0</v>
      </c>
      <c r="AS163" s="84">
        <f t="shared" si="104"/>
        <v>0</v>
      </c>
      <c r="AT163" s="84">
        <f t="shared" si="104"/>
        <v>0</v>
      </c>
      <c r="AU163" s="84">
        <f t="shared" si="104"/>
        <v>0</v>
      </c>
      <c r="AV163" s="84">
        <f t="shared" si="104"/>
        <v>0</v>
      </c>
      <c r="AW163" s="84">
        <f t="shared" si="104"/>
        <v>0</v>
      </c>
      <c r="AX163" s="142"/>
      <c r="AY163" s="84">
        <f t="shared" si="104"/>
        <v>60525.1</v>
      </c>
      <c r="AZ163" s="84">
        <f t="shared" si="104"/>
        <v>59903</v>
      </c>
      <c r="BA163" s="84">
        <f t="shared" si="53"/>
        <v>-622.0999999999985</v>
      </c>
    </row>
    <row r="164" spans="1:53" ht="31.5">
      <c r="A164" s="44" t="s">
        <v>398</v>
      </c>
      <c r="B164" s="45" t="s">
        <v>388</v>
      </c>
      <c r="C164" s="45" t="s">
        <v>374</v>
      </c>
      <c r="D164" s="45" t="s">
        <v>43</v>
      </c>
      <c r="E164" s="45">
        <v>327</v>
      </c>
      <c r="F164" s="84">
        <v>61489</v>
      </c>
      <c r="G164" s="84">
        <f>F164+H164</f>
        <v>62424</v>
      </c>
      <c r="H164" s="84">
        <f aca="true" t="shared" si="105" ref="H164:H248">SUM(I164:AX164)</f>
        <v>935</v>
      </c>
      <c r="I164" s="84"/>
      <c r="J164" s="84">
        <v>467</v>
      </c>
      <c r="K164" s="84"/>
      <c r="L164" s="84"/>
      <c r="M164" s="84">
        <v>468</v>
      </c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142"/>
      <c r="AY164" s="84">
        <v>60525.1</v>
      </c>
      <c r="AZ164" s="84">
        <v>59903</v>
      </c>
      <c r="BA164" s="84">
        <f t="shared" si="53"/>
        <v>-622.0999999999985</v>
      </c>
    </row>
    <row r="165" spans="1:53" ht="31.5">
      <c r="A165" s="44" t="s">
        <v>44</v>
      </c>
      <c r="B165" s="45" t="s">
        <v>388</v>
      </c>
      <c r="C165" s="45" t="s">
        <v>374</v>
      </c>
      <c r="D165" s="45" t="s">
        <v>45</v>
      </c>
      <c r="E165" s="45" t="s">
        <v>366</v>
      </c>
      <c r="F165" s="84">
        <f>SUM(F166)</f>
        <v>233448.5</v>
      </c>
      <c r="G165" s="84">
        <f>SUM(G166)</f>
        <v>236249.5</v>
      </c>
      <c r="H165" s="84">
        <f t="shared" si="105"/>
        <v>2801</v>
      </c>
      <c r="I165" s="84">
        <f aca="true" t="shared" si="106" ref="I165:AZ165">SUM(I166)</f>
        <v>0</v>
      </c>
      <c r="J165" s="84">
        <f t="shared" si="106"/>
        <v>401</v>
      </c>
      <c r="K165" s="84">
        <f t="shared" si="106"/>
        <v>0</v>
      </c>
      <c r="L165" s="84">
        <f t="shared" si="106"/>
        <v>0</v>
      </c>
      <c r="M165" s="84">
        <f t="shared" si="106"/>
        <v>2400</v>
      </c>
      <c r="N165" s="84">
        <f t="shared" si="106"/>
        <v>0</v>
      </c>
      <c r="O165" s="84">
        <f t="shared" si="106"/>
        <v>0</v>
      </c>
      <c r="P165" s="84">
        <f t="shared" si="106"/>
        <v>0</v>
      </c>
      <c r="Q165" s="84">
        <f t="shared" si="106"/>
        <v>0</v>
      </c>
      <c r="R165" s="84">
        <f t="shared" si="106"/>
        <v>0</v>
      </c>
      <c r="S165" s="84">
        <f t="shared" si="106"/>
        <v>0</v>
      </c>
      <c r="T165" s="84">
        <f t="shared" si="106"/>
        <v>0</v>
      </c>
      <c r="U165" s="84">
        <f t="shared" si="106"/>
        <v>0</v>
      </c>
      <c r="V165" s="84">
        <f t="shared" si="106"/>
        <v>0</v>
      </c>
      <c r="W165" s="84">
        <f t="shared" si="106"/>
        <v>0</v>
      </c>
      <c r="X165" s="84">
        <f t="shared" si="106"/>
        <v>0</v>
      </c>
      <c r="Y165" s="84">
        <f t="shared" si="106"/>
        <v>0</v>
      </c>
      <c r="Z165" s="84">
        <f t="shared" si="106"/>
        <v>0</v>
      </c>
      <c r="AA165" s="84">
        <f t="shared" si="106"/>
        <v>0</v>
      </c>
      <c r="AB165" s="84">
        <f t="shared" si="106"/>
        <v>0</v>
      </c>
      <c r="AC165" s="84">
        <f t="shared" si="106"/>
        <v>0</v>
      </c>
      <c r="AD165" s="84">
        <f t="shared" si="106"/>
        <v>0</v>
      </c>
      <c r="AE165" s="84">
        <f t="shared" si="106"/>
        <v>0</v>
      </c>
      <c r="AF165" s="84">
        <f t="shared" si="106"/>
        <v>0</v>
      </c>
      <c r="AG165" s="84">
        <f t="shared" si="106"/>
        <v>0</v>
      </c>
      <c r="AH165" s="84">
        <f t="shared" si="106"/>
        <v>0</v>
      </c>
      <c r="AI165" s="84">
        <f t="shared" si="106"/>
        <v>0</v>
      </c>
      <c r="AJ165" s="84">
        <f t="shared" si="106"/>
        <v>0</v>
      </c>
      <c r="AK165" s="84">
        <f t="shared" si="106"/>
        <v>0</v>
      </c>
      <c r="AL165" s="84">
        <f t="shared" si="106"/>
        <v>0</v>
      </c>
      <c r="AM165" s="84">
        <f t="shared" si="106"/>
        <v>0</v>
      </c>
      <c r="AN165" s="84">
        <f t="shared" si="106"/>
        <v>0</v>
      </c>
      <c r="AO165" s="84">
        <f t="shared" si="106"/>
        <v>0</v>
      </c>
      <c r="AP165" s="84">
        <f t="shared" si="106"/>
        <v>0</v>
      </c>
      <c r="AQ165" s="84">
        <f t="shared" si="106"/>
        <v>0</v>
      </c>
      <c r="AR165" s="84">
        <f t="shared" si="106"/>
        <v>0</v>
      </c>
      <c r="AS165" s="84">
        <f t="shared" si="106"/>
        <v>0</v>
      </c>
      <c r="AT165" s="84">
        <f t="shared" si="106"/>
        <v>0</v>
      </c>
      <c r="AU165" s="84">
        <f t="shared" si="106"/>
        <v>0</v>
      </c>
      <c r="AV165" s="84">
        <f t="shared" si="106"/>
        <v>0</v>
      </c>
      <c r="AW165" s="84">
        <f t="shared" si="106"/>
        <v>0</v>
      </c>
      <c r="AX165" s="142"/>
      <c r="AY165" s="84">
        <f t="shared" si="106"/>
        <v>226473.9</v>
      </c>
      <c r="AZ165" s="84">
        <f t="shared" si="106"/>
        <v>226541.4</v>
      </c>
      <c r="BA165" s="84">
        <f aca="true" t="shared" si="107" ref="BA165:BA249">AZ165-AY165</f>
        <v>67.5</v>
      </c>
    </row>
    <row r="166" spans="1:53" ht="47.25">
      <c r="A166" s="51" t="s">
        <v>46</v>
      </c>
      <c r="B166" s="45" t="s">
        <v>388</v>
      </c>
      <c r="C166" s="45" t="s">
        <v>374</v>
      </c>
      <c r="D166" s="45" t="s">
        <v>45</v>
      </c>
      <c r="E166" s="45">
        <v>327</v>
      </c>
      <c r="F166" s="84">
        <v>233448.5</v>
      </c>
      <c r="G166" s="84">
        <f>F166+H166</f>
        <v>236249.5</v>
      </c>
      <c r="H166" s="84">
        <f t="shared" si="105"/>
        <v>2801</v>
      </c>
      <c r="I166" s="84"/>
      <c r="J166" s="84">
        <v>401</v>
      </c>
      <c r="K166" s="84"/>
      <c r="L166" s="84"/>
      <c r="M166" s="84">
        <v>2400</v>
      </c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142"/>
      <c r="AY166" s="84">
        <v>226473.9</v>
      </c>
      <c r="AZ166" s="84">
        <v>226541.4</v>
      </c>
      <c r="BA166" s="84">
        <f t="shared" si="107"/>
        <v>67.5</v>
      </c>
    </row>
    <row r="167" spans="1:53" ht="15.75">
      <c r="A167" s="44" t="s">
        <v>47</v>
      </c>
      <c r="B167" s="45" t="s">
        <v>388</v>
      </c>
      <c r="C167" s="45" t="s">
        <v>374</v>
      </c>
      <c r="D167" s="45" t="s">
        <v>48</v>
      </c>
      <c r="E167" s="45" t="s">
        <v>366</v>
      </c>
      <c r="F167" s="84">
        <f>F168</f>
        <v>72688</v>
      </c>
      <c r="G167" s="84">
        <f>G168</f>
        <v>72927</v>
      </c>
      <c r="H167" s="84">
        <f t="shared" si="105"/>
        <v>239</v>
      </c>
      <c r="I167" s="84">
        <f aca="true" t="shared" si="108" ref="I167:AZ167">I168</f>
        <v>0</v>
      </c>
      <c r="J167" s="84">
        <f t="shared" si="108"/>
        <v>52</v>
      </c>
      <c r="K167" s="84">
        <f t="shared" si="108"/>
        <v>0</v>
      </c>
      <c r="L167" s="84">
        <f t="shared" si="108"/>
        <v>0</v>
      </c>
      <c r="M167" s="84">
        <f t="shared" si="108"/>
        <v>187</v>
      </c>
      <c r="N167" s="84">
        <f t="shared" si="108"/>
        <v>0</v>
      </c>
      <c r="O167" s="84">
        <f t="shared" si="108"/>
        <v>0</v>
      </c>
      <c r="P167" s="84">
        <f t="shared" si="108"/>
        <v>0</v>
      </c>
      <c r="Q167" s="84">
        <f t="shared" si="108"/>
        <v>0</v>
      </c>
      <c r="R167" s="84">
        <f t="shared" si="108"/>
        <v>0</v>
      </c>
      <c r="S167" s="84">
        <f t="shared" si="108"/>
        <v>0</v>
      </c>
      <c r="T167" s="84">
        <f t="shared" si="108"/>
        <v>0</v>
      </c>
      <c r="U167" s="84">
        <f t="shared" si="108"/>
        <v>0</v>
      </c>
      <c r="V167" s="84">
        <f t="shared" si="108"/>
        <v>0</v>
      </c>
      <c r="W167" s="84">
        <f t="shared" si="108"/>
        <v>0</v>
      </c>
      <c r="X167" s="84">
        <f t="shared" si="108"/>
        <v>0</v>
      </c>
      <c r="Y167" s="84">
        <f t="shared" si="108"/>
        <v>0</v>
      </c>
      <c r="Z167" s="84">
        <f t="shared" si="108"/>
        <v>0</v>
      </c>
      <c r="AA167" s="84">
        <f t="shared" si="108"/>
        <v>0</v>
      </c>
      <c r="AB167" s="84">
        <f t="shared" si="108"/>
        <v>0</v>
      </c>
      <c r="AC167" s="84">
        <f t="shared" si="108"/>
        <v>0</v>
      </c>
      <c r="AD167" s="84">
        <f t="shared" si="108"/>
        <v>0</v>
      </c>
      <c r="AE167" s="84">
        <f t="shared" si="108"/>
        <v>0</v>
      </c>
      <c r="AF167" s="84">
        <f t="shared" si="108"/>
        <v>0</v>
      </c>
      <c r="AG167" s="84">
        <f t="shared" si="108"/>
        <v>0</v>
      </c>
      <c r="AH167" s="84">
        <f t="shared" si="108"/>
        <v>0</v>
      </c>
      <c r="AI167" s="84">
        <f t="shared" si="108"/>
        <v>0</v>
      </c>
      <c r="AJ167" s="84">
        <f t="shared" si="108"/>
        <v>0</v>
      </c>
      <c r="AK167" s="84">
        <f t="shared" si="108"/>
        <v>0</v>
      </c>
      <c r="AL167" s="84">
        <f t="shared" si="108"/>
        <v>0</v>
      </c>
      <c r="AM167" s="84">
        <f t="shared" si="108"/>
        <v>0</v>
      </c>
      <c r="AN167" s="84">
        <f t="shared" si="108"/>
        <v>0</v>
      </c>
      <c r="AO167" s="84">
        <f t="shared" si="108"/>
        <v>0</v>
      </c>
      <c r="AP167" s="84">
        <f t="shared" si="108"/>
        <v>0</v>
      </c>
      <c r="AQ167" s="84">
        <f t="shared" si="108"/>
        <v>0</v>
      </c>
      <c r="AR167" s="84">
        <f t="shared" si="108"/>
        <v>0</v>
      </c>
      <c r="AS167" s="84">
        <f t="shared" si="108"/>
        <v>0</v>
      </c>
      <c r="AT167" s="84">
        <f t="shared" si="108"/>
        <v>0</v>
      </c>
      <c r="AU167" s="84">
        <f t="shared" si="108"/>
        <v>0</v>
      </c>
      <c r="AV167" s="84">
        <f t="shared" si="108"/>
        <v>0</v>
      </c>
      <c r="AW167" s="84">
        <f t="shared" si="108"/>
        <v>0</v>
      </c>
      <c r="AX167" s="142"/>
      <c r="AY167" s="84">
        <f t="shared" si="108"/>
        <v>73151</v>
      </c>
      <c r="AZ167" s="84">
        <f t="shared" si="108"/>
        <v>73038</v>
      </c>
      <c r="BA167" s="84">
        <f t="shared" si="107"/>
        <v>-113</v>
      </c>
    </row>
    <row r="168" spans="1:53" ht="31.5">
      <c r="A168" s="44" t="s">
        <v>398</v>
      </c>
      <c r="B168" s="45" t="s">
        <v>388</v>
      </c>
      <c r="C168" s="45" t="s">
        <v>374</v>
      </c>
      <c r="D168" s="45" t="s">
        <v>48</v>
      </c>
      <c r="E168" s="45">
        <v>327</v>
      </c>
      <c r="F168" s="84">
        <v>72688</v>
      </c>
      <c r="G168" s="84">
        <f>F168+H168</f>
        <v>72927</v>
      </c>
      <c r="H168" s="84">
        <f t="shared" si="105"/>
        <v>239</v>
      </c>
      <c r="I168" s="84"/>
      <c r="J168" s="84">
        <v>52</v>
      </c>
      <c r="K168" s="84"/>
      <c r="L168" s="84"/>
      <c r="M168" s="84">
        <v>187</v>
      </c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142"/>
      <c r="AY168" s="84">
        <v>73151</v>
      </c>
      <c r="AZ168" s="84">
        <v>73038</v>
      </c>
      <c r="BA168" s="84">
        <f t="shared" si="107"/>
        <v>-113</v>
      </c>
    </row>
    <row r="169" spans="1:53" ht="31.5">
      <c r="A169" s="44" t="s">
        <v>49</v>
      </c>
      <c r="B169" s="45" t="s">
        <v>388</v>
      </c>
      <c r="C169" s="45" t="s">
        <v>374</v>
      </c>
      <c r="D169" s="45" t="s">
        <v>50</v>
      </c>
      <c r="E169" s="45" t="s">
        <v>366</v>
      </c>
      <c r="F169" s="84">
        <f>F170</f>
        <v>17514</v>
      </c>
      <c r="G169" s="84">
        <f>G170</f>
        <v>16605</v>
      </c>
      <c r="H169" s="84">
        <f t="shared" si="105"/>
        <v>-909</v>
      </c>
      <c r="I169" s="84">
        <f aca="true" t="shared" si="109" ref="I169:AZ175">I170</f>
        <v>0</v>
      </c>
      <c r="J169" s="84">
        <f t="shared" si="109"/>
        <v>-909</v>
      </c>
      <c r="K169" s="84">
        <f t="shared" si="109"/>
        <v>0</v>
      </c>
      <c r="L169" s="84">
        <f t="shared" si="109"/>
        <v>0</v>
      </c>
      <c r="M169" s="84">
        <f t="shared" si="109"/>
        <v>0</v>
      </c>
      <c r="N169" s="84">
        <f t="shared" si="109"/>
        <v>0</v>
      </c>
      <c r="O169" s="84">
        <f t="shared" si="109"/>
        <v>0</v>
      </c>
      <c r="P169" s="84">
        <f t="shared" si="109"/>
        <v>0</v>
      </c>
      <c r="Q169" s="84">
        <f t="shared" si="109"/>
        <v>0</v>
      </c>
      <c r="R169" s="84">
        <f t="shared" si="109"/>
        <v>0</v>
      </c>
      <c r="S169" s="84">
        <f t="shared" si="109"/>
        <v>0</v>
      </c>
      <c r="T169" s="84">
        <f t="shared" si="109"/>
        <v>0</v>
      </c>
      <c r="U169" s="84">
        <f t="shared" si="109"/>
        <v>0</v>
      </c>
      <c r="V169" s="84">
        <f t="shared" si="109"/>
        <v>0</v>
      </c>
      <c r="W169" s="84">
        <f t="shared" si="109"/>
        <v>0</v>
      </c>
      <c r="X169" s="84">
        <f t="shared" si="109"/>
        <v>0</v>
      </c>
      <c r="Y169" s="84">
        <f t="shared" si="109"/>
        <v>0</v>
      </c>
      <c r="Z169" s="84">
        <f t="shared" si="109"/>
        <v>0</v>
      </c>
      <c r="AA169" s="84">
        <f t="shared" si="109"/>
        <v>0</v>
      </c>
      <c r="AB169" s="84">
        <f t="shared" si="109"/>
        <v>0</v>
      </c>
      <c r="AC169" s="84">
        <f t="shared" si="109"/>
        <v>0</v>
      </c>
      <c r="AD169" s="84">
        <f t="shared" si="109"/>
        <v>0</v>
      </c>
      <c r="AE169" s="84">
        <f t="shared" si="109"/>
        <v>0</v>
      </c>
      <c r="AF169" s="84">
        <f t="shared" si="109"/>
        <v>0</v>
      </c>
      <c r="AG169" s="84">
        <f t="shared" si="109"/>
        <v>0</v>
      </c>
      <c r="AH169" s="84">
        <f t="shared" si="109"/>
        <v>0</v>
      </c>
      <c r="AI169" s="84">
        <f t="shared" si="109"/>
        <v>0</v>
      </c>
      <c r="AJ169" s="84">
        <f t="shared" si="109"/>
        <v>0</v>
      </c>
      <c r="AK169" s="84">
        <f t="shared" si="109"/>
        <v>0</v>
      </c>
      <c r="AL169" s="84">
        <f t="shared" si="109"/>
        <v>0</v>
      </c>
      <c r="AM169" s="84">
        <f t="shared" si="109"/>
        <v>0</v>
      </c>
      <c r="AN169" s="84">
        <f t="shared" si="109"/>
        <v>0</v>
      </c>
      <c r="AO169" s="84">
        <f t="shared" si="109"/>
        <v>0</v>
      </c>
      <c r="AP169" s="84">
        <f t="shared" si="109"/>
        <v>0</v>
      </c>
      <c r="AQ169" s="84">
        <f t="shared" si="109"/>
        <v>0</v>
      </c>
      <c r="AR169" s="84">
        <f t="shared" si="109"/>
        <v>0</v>
      </c>
      <c r="AS169" s="84">
        <f t="shared" si="109"/>
        <v>0</v>
      </c>
      <c r="AT169" s="84">
        <f t="shared" si="109"/>
        <v>0</v>
      </c>
      <c r="AU169" s="84">
        <f t="shared" si="109"/>
        <v>0</v>
      </c>
      <c r="AV169" s="84">
        <f t="shared" si="109"/>
        <v>0</v>
      </c>
      <c r="AW169" s="84">
        <f t="shared" si="109"/>
        <v>0</v>
      </c>
      <c r="AX169" s="142"/>
      <c r="AY169" s="84">
        <f t="shared" si="109"/>
        <v>17594</v>
      </c>
      <c r="AZ169" s="84">
        <f t="shared" si="109"/>
        <v>17594</v>
      </c>
      <c r="BA169" s="84">
        <f t="shared" si="107"/>
        <v>0</v>
      </c>
    </row>
    <row r="170" spans="1:53" ht="31.5">
      <c r="A170" s="44" t="s">
        <v>398</v>
      </c>
      <c r="B170" s="45" t="s">
        <v>388</v>
      </c>
      <c r="C170" s="45" t="s">
        <v>374</v>
      </c>
      <c r="D170" s="45" t="s">
        <v>50</v>
      </c>
      <c r="E170" s="45">
        <v>327</v>
      </c>
      <c r="F170" s="84">
        <v>17514</v>
      </c>
      <c r="G170" s="84">
        <f>F170+H170</f>
        <v>16605</v>
      </c>
      <c r="H170" s="84">
        <f t="shared" si="105"/>
        <v>-909</v>
      </c>
      <c r="I170" s="84"/>
      <c r="J170" s="84">
        <v>-909</v>
      </c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142"/>
      <c r="AY170" s="84">
        <v>17594</v>
      </c>
      <c r="AZ170" s="84">
        <v>17594</v>
      </c>
      <c r="BA170" s="84">
        <f t="shared" si="107"/>
        <v>0</v>
      </c>
    </row>
    <row r="171" spans="1:53" ht="15.75">
      <c r="A171" s="44" t="s">
        <v>127</v>
      </c>
      <c r="B171" s="45" t="s">
        <v>388</v>
      </c>
      <c r="C171" s="45" t="s">
        <v>374</v>
      </c>
      <c r="D171" s="45" t="s">
        <v>128</v>
      </c>
      <c r="E171" s="45" t="s">
        <v>366</v>
      </c>
      <c r="F171" s="84">
        <f>F172</f>
        <v>18231</v>
      </c>
      <c r="G171" s="84">
        <f>G172</f>
        <v>18401</v>
      </c>
      <c r="H171" s="84">
        <f aca="true" t="shared" si="110" ref="H171:H176">SUM(I171:AX171)</f>
        <v>170</v>
      </c>
      <c r="I171" s="84">
        <f t="shared" si="109"/>
        <v>170</v>
      </c>
      <c r="J171" s="84">
        <f t="shared" si="109"/>
        <v>0</v>
      </c>
      <c r="K171" s="84">
        <f t="shared" si="109"/>
        <v>0</v>
      </c>
      <c r="L171" s="84">
        <f t="shared" si="109"/>
        <v>0</v>
      </c>
      <c r="M171" s="84">
        <f t="shared" si="109"/>
        <v>0</v>
      </c>
      <c r="N171" s="84">
        <f t="shared" si="109"/>
        <v>0</v>
      </c>
      <c r="O171" s="84">
        <f t="shared" si="109"/>
        <v>0</v>
      </c>
      <c r="P171" s="84">
        <f t="shared" si="109"/>
        <v>0</v>
      </c>
      <c r="Q171" s="84">
        <f t="shared" si="109"/>
        <v>0</v>
      </c>
      <c r="R171" s="84">
        <f t="shared" si="109"/>
        <v>0</v>
      </c>
      <c r="S171" s="84">
        <f t="shared" si="109"/>
        <v>0</v>
      </c>
      <c r="T171" s="84">
        <f t="shared" si="109"/>
        <v>0</v>
      </c>
      <c r="U171" s="84">
        <f t="shared" si="109"/>
        <v>0</v>
      </c>
      <c r="V171" s="84">
        <f t="shared" si="109"/>
        <v>0</v>
      </c>
      <c r="W171" s="84">
        <f t="shared" si="109"/>
        <v>0</v>
      </c>
      <c r="X171" s="84">
        <f t="shared" si="109"/>
        <v>0</v>
      </c>
      <c r="Y171" s="84">
        <f t="shared" si="109"/>
        <v>0</v>
      </c>
      <c r="Z171" s="84">
        <f t="shared" si="109"/>
        <v>0</v>
      </c>
      <c r="AA171" s="84">
        <f t="shared" si="109"/>
        <v>0</v>
      </c>
      <c r="AB171" s="84">
        <f t="shared" si="109"/>
        <v>0</v>
      </c>
      <c r="AC171" s="84">
        <f t="shared" si="109"/>
        <v>0</v>
      </c>
      <c r="AD171" s="84">
        <f t="shared" si="109"/>
        <v>0</v>
      </c>
      <c r="AE171" s="84">
        <f t="shared" si="109"/>
        <v>0</v>
      </c>
      <c r="AF171" s="84">
        <f t="shared" si="109"/>
        <v>0</v>
      </c>
      <c r="AG171" s="84">
        <f t="shared" si="109"/>
        <v>0</v>
      </c>
      <c r="AH171" s="84">
        <f t="shared" si="109"/>
        <v>0</v>
      </c>
      <c r="AI171" s="84">
        <f t="shared" si="109"/>
        <v>0</v>
      </c>
      <c r="AJ171" s="84">
        <f t="shared" si="109"/>
        <v>0</v>
      </c>
      <c r="AK171" s="84">
        <f t="shared" si="109"/>
        <v>0</v>
      </c>
      <c r="AL171" s="84">
        <f t="shared" si="109"/>
        <v>0</v>
      </c>
      <c r="AM171" s="84">
        <f t="shared" si="109"/>
        <v>0</v>
      </c>
      <c r="AN171" s="84">
        <f t="shared" si="109"/>
        <v>0</v>
      </c>
      <c r="AO171" s="84">
        <f t="shared" si="109"/>
        <v>0</v>
      </c>
      <c r="AP171" s="84">
        <f t="shared" si="109"/>
        <v>0</v>
      </c>
      <c r="AQ171" s="84">
        <f t="shared" si="109"/>
        <v>0</v>
      </c>
      <c r="AR171" s="84">
        <f t="shared" si="109"/>
        <v>0</v>
      </c>
      <c r="AS171" s="84">
        <f t="shared" si="109"/>
        <v>0</v>
      </c>
      <c r="AT171" s="84">
        <f t="shared" si="109"/>
        <v>0</v>
      </c>
      <c r="AU171" s="84">
        <f t="shared" si="109"/>
        <v>0</v>
      </c>
      <c r="AV171" s="84">
        <f t="shared" si="109"/>
        <v>0</v>
      </c>
      <c r="AW171" s="84">
        <f t="shared" si="109"/>
        <v>0</v>
      </c>
      <c r="AX171" s="142"/>
      <c r="AY171" s="84">
        <f t="shared" si="109"/>
        <v>17594</v>
      </c>
      <c r="AZ171" s="84">
        <f t="shared" si="109"/>
        <v>17594</v>
      </c>
      <c r="BA171" s="84">
        <f>AZ171-AY171</f>
        <v>0</v>
      </c>
    </row>
    <row r="172" spans="1:53" ht="47.25">
      <c r="A172" s="44" t="s">
        <v>645</v>
      </c>
      <c r="B172" s="45" t="s">
        <v>388</v>
      </c>
      <c r="C172" s="45" t="s">
        <v>374</v>
      </c>
      <c r="D172" s="45" t="s">
        <v>128</v>
      </c>
      <c r="E172" s="45" t="s">
        <v>644</v>
      </c>
      <c r="F172" s="84">
        <v>18231</v>
      </c>
      <c r="G172" s="84">
        <f>F172+H172</f>
        <v>18401</v>
      </c>
      <c r="H172" s="84">
        <f t="shared" si="110"/>
        <v>170</v>
      </c>
      <c r="I172" s="84">
        <v>170</v>
      </c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142"/>
      <c r="AY172" s="84">
        <v>17594</v>
      </c>
      <c r="AZ172" s="84">
        <v>17594</v>
      </c>
      <c r="BA172" s="84">
        <f>AZ172-AY172</f>
        <v>0</v>
      </c>
    </row>
    <row r="173" spans="1:53" ht="31.5">
      <c r="A173" s="44" t="s">
        <v>653</v>
      </c>
      <c r="B173" s="45" t="s">
        <v>388</v>
      </c>
      <c r="C173" s="45" t="s">
        <v>374</v>
      </c>
      <c r="D173" s="45" t="s">
        <v>651</v>
      </c>
      <c r="E173" s="45" t="s">
        <v>366</v>
      </c>
      <c r="F173" s="84">
        <f>F174</f>
        <v>0</v>
      </c>
      <c r="G173" s="84">
        <f>G174</f>
        <v>10900</v>
      </c>
      <c r="H173" s="84">
        <f t="shared" si="110"/>
        <v>10900</v>
      </c>
      <c r="I173" s="84">
        <f t="shared" si="109"/>
        <v>10900</v>
      </c>
      <c r="J173" s="84">
        <f t="shared" si="109"/>
        <v>0</v>
      </c>
      <c r="K173" s="84">
        <f t="shared" si="109"/>
        <v>0</v>
      </c>
      <c r="L173" s="84">
        <f t="shared" si="109"/>
        <v>0</v>
      </c>
      <c r="M173" s="84">
        <f t="shared" si="109"/>
        <v>0</v>
      </c>
      <c r="N173" s="84">
        <f t="shared" si="109"/>
        <v>0</v>
      </c>
      <c r="O173" s="84">
        <f t="shared" si="109"/>
        <v>0</v>
      </c>
      <c r="P173" s="84">
        <f t="shared" si="109"/>
        <v>0</v>
      </c>
      <c r="Q173" s="84">
        <f t="shared" si="109"/>
        <v>0</v>
      </c>
      <c r="R173" s="84">
        <f t="shared" si="109"/>
        <v>0</v>
      </c>
      <c r="S173" s="84">
        <f t="shared" si="109"/>
        <v>0</v>
      </c>
      <c r="T173" s="84">
        <f t="shared" si="109"/>
        <v>0</v>
      </c>
      <c r="U173" s="84">
        <f t="shared" si="109"/>
        <v>0</v>
      </c>
      <c r="V173" s="84">
        <f t="shared" si="109"/>
        <v>0</v>
      </c>
      <c r="W173" s="84">
        <f t="shared" si="109"/>
        <v>0</v>
      </c>
      <c r="X173" s="84">
        <f t="shared" si="109"/>
        <v>0</v>
      </c>
      <c r="Y173" s="84">
        <f t="shared" si="109"/>
        <v>0</v>
      </c>
      <c r="Z173" s="84">
        <f t="shared" si="109"/>
        <v>0</v>
      </c>
      <c r="AA173" s="84">
        <f t="shared" si="109"/>
        <v>0</v>
      </c>
      <c r="AB173" s="84">
        <f t="shared" si="109"/>
        <v>0</v>
      </c>
      <c r="AC173" s="84">
        <f t="shared" si="109"/>
        <v>0</v>
      </c>
      <c r="AD173" s="84">
        <f t="shared" si="109"/>
        <v>0</v>
      </c>
      <c r="AE173" s="84">
        <f t="shared" si="109"/>
        <v>0</v>
      </c>
      <c r="AF173" s="84">
        <f t="shared" si="109"/>
        <v>0</v>
      </c>
      <c r="AG173" s="84">
        <f t="shared" si="109"/>
        <v>0</v>
      </c>
      <c r="AH173" s="84">
        <f t="shared" si="109"/>
        <v>0</v>
      </c>
      <c r="AI173" s="84">
        <f t="shared" si="109"/>
        <v>0</v>
      </c>
      <c r="AJ173" s="84">
        <f t="shared" si="109"/>
        <v>0</v>
      </c>
      <c r="AK173" s="84">
        <f t="shared" si="109"/>
        <v>0</v>
      </c>
      <c r="AL173" s="84">
        <f t="shared" si="109"/>
        <v>0</v>
      </c>
      <c r="AM173" s="84">
        <f t="shared" si="109"/>
        <v>0</v>
      </c>
      <c r="AN173" s="84">
        <f t="shared" si="109"/>
        <v>0</v>
      </c>
      <c r="AO173" s="84">
        <f t="shared" si="109"/>
        <v>0</v>
      </c>
      <c r="AP173" s="84">
        <f t="shared" si="109"/>
        <v>0</v>
      </c>
      <c r="AQ173" s="84">
        <f t="shared" si="109"/>
        <v>0</v>
      </c>
      <c r="AR173" s="84">
        <f t="shared" si="109"/>
        <v>0</v>
      </c>
      <c r="AS173" s="84">
        <f t="shared" si="109"/>
        <v>0</v>
      </c>
      <c r="AT173" s="84">
        <f t="shared" si="109"/>
        <v>0</v>
      </c>
      <c r="AU173" s="84">
        <f t="shared" si="109"/>
        <v>0</v>
      </c>
      <c r="AV173" s="84">
        <f t="shared" si="109"/>
        <v>0</v>
      </c>
      <c r="AW173" s="84">
        <f t="shared" si="109"/>
        <v>0</v>
      </c>
      <c r="AX173" s="142"/>
      <c r="AY173" s="84">
        <f t="shared" si="109"/>
        <v>0</v>
      </c>
      <c r="AZ173" s="84">
        <f t="shared" si="109"/>
        <v>0</v>
      </c>
      <c r="BA173" s="84">
        <f>AZ173-AY173</f>
        <v>0</v>
      </c>
    </row>
    <row r="174" spans="1:53" s="256" customFormat="1" ht="60" customHeight="1">
      <c r="A174" s="44" t="s">
        <v>688</v>
      </c>
      <c r="B174" s="45" t="s">
        <v>388</v>
      </c>
      <c r="C174" s="45" t="s">
        <v>374</v>
      </c>
      <c r="D174" s="45" t="s">
        <v>651</v>
      </c>
      <c r="E174" s="45" t="s">
        <v>689</v>
      </c>
      <c r="F174" s="84"/>
      <c r="G174" s="84">
        <f>F174+H174</f>
        <v>10900</v>
      </c>
      <c r="H174" s="84">
        <f t="shared" si="110"/>
        <v>10900</v>
      </c>
      <c r="I174" s="84">
        <v>10900</v>
      </c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255"/>
      <c r="AY174" s="84"/>
      <c r="AZ174" s="84"/>
      <c r="BA174" s="84"/>
    </row>
    <row r="175" spans="1:53" ht="31.5">
      <c r="A175" s="50" t="s">
        <v>425</v>
      </c>
      <c r="B175" s="45" t="s">
        <v>388</v>
      </c>
      <c r="C175" s="45" t="s">
        <v>374</v>
      </c>
      <c r="D175" s="45" t="s">
        <v>426</v>
      </c>
      <c r="E175" s="45" t="s">
        <v>366</v>
      </c>
      <c r="F175" s="84">
        <f>F176</f>
        <v>0</v>
      </c>
      <c r="G175" s="84">
        <f>G176</f>
        <v>7200</v>
      </c>
      <c r="H175" s="84">
        <f t="shared" si="110"/>
        <v>7200</v>
      </c>
      <c r="I175" s="84">
        <f t="shared" si="109"/>
        <v>0</v>
      </c>
      <c r="J175" s="84">
        <f t="shared" si="109"/>
        <v>0</v>
      </c>
      <c r="K175" s="84">
        <f t="shared" si="109"/>
        <v>0</v>
      </c>
      <c r="L175" s="84">
        <f t="shared" si="109"/>
        <v>0</v>
      </c>
      <c r="M175" s="84">
        <f t="shared" si="109"/>
        <v>0</v>
      </c>
      <c r="N175" s="84">
        <f t="shared" si="109"/>
        <v>0</v>
      </c>
      <c r="O175" s="84">
        <f t="shared" si="109"/>
        <v>0</v>
      </c>
      <c r="P175" s="84">
        <f t="shared" si="109"/>
        <v>7200</v>
      </c>
      <c r="Q175" s="84">
        <f t="shared" si="109"/>
        <v>0</v>
      </c>
      <c r="R175" s="84">
        <f t="shared" si="109"/>
        <v>0</v>
      </c>
      <c r="S175" s="84">
        <f t="shared" si="109"/>
        <v>0</v>
      </c>
      <c r="T175" s="84">
        <f t="shared" si="109"/>
        <v>0</v>
      </c>
      <c r="U175" s="84">
        <f t="shared" si="109"/>
        <v>0</v>
      </c>
      <c r="V175" s="84">
        <f t="shared" si="109"/>
        <v>0</v>
      </c>
      <c r="W175" s="84">
        <f t="shared" si="109"/>
        <v>0</v>
      </c>
      <c r="X175" s="84">
        <f t="shared" si="109"/>
        <v>0</v>
      </c>
      <c r="Y175" s="84">
        <f t="shared" si="109"/>
        <v>0</v>
      </c>
      <c r="Z175" s="84">
        <f t="shared" si="109"/>
        <v>0</v>
      </c>
      <c r="AA175" s="84">
        <f t="shared" si="109"/>
        <v>0</v>
      </c>
      <c r="AB175" s="84">
        <f t="shared" si="109"/>
        <v>0</v>
      </c>
      <c r="AC175" s="84">
        <f t="shared" si="109"/>
        <v>0</v>
      </c>
      <c r="AD175" s="84">
        <f t="shared" si="109"/>
        <v>0</v>
      </c>
      <c r="AE175" s="84">
        <f t="shared" si="109"/>
        <v>0</v>
      </c>
      <c r="AF175" s="84">
        <f t="shared" si="109"/>
        <v>0</v>
      </c>
      <c r="AG175" s="84">
        <f t="shared" si="109"/>
        <v>0</v>
      </c>
      <c r="AH175" s="84">
        <f t="shared" si="109"/>
        <v>0</v>
      </c>
      <c r="AI175" s="84">
        <f t="shared" si="109"/>
        <v>0</v>
      </c>
      <c r="AJ175" s="84">
        <f t="shared" si="109"/>
        <v>0</v>
      </c>
      <c r="AK175" s="84">
        <f t="shared" si="109"/>
        <v>0</v>
      </c>
      <c r="AL175" s="84">
        <f t="shared" si="109"/>
        <v>0</v>
      </c>
      <c r="AM175" s="84">
        <f t="shared" si="109"/>
        <v>0</v>
      </c>
      <c r="AN175" s="84">
        <f t="shared" si="109"/>
        <v>0</v>
      </c>
      <c r="AO175" s="84">
        <f t="shared" si="109"/>
        <v>0</v>
      </c>
      <c r="AP175" s="84">
        <f t="shared" si="109"/>
        <v>0</v>
      </c>
      <c r="AQ175" s="84">
        <f t="shared" si="109"/>
        <v>0</v>
      </c>
      <c r="AR175" s="84">
        <f t="shared" si="109"/>
        <v>0</v>
      </c>
      <c r="AS175" s="84">
        <f t="shared" si="109"/>
        <v>0</v>
      </c>
      <c r="AT175" s="84">
        <f t="shared" si="109"/>
        <v>0</v>
      </c>
      <c r="AU175" s="84">
        <f t="shared" si="109"/>
        <v>0</v>
      </c>
      <c r="AV175" s="84">
        <f t="shared" si="109"/>
        <v>0</v>
      </c>
      <c r="AW175" s="84">
        <f t="shared" si="109"/>
        <v>0</v>
      </c>
      <c r="AX175" s="142"/>
      <c r="AY175" s="84">
        <f t="shared" si="109"/>
        <v>0</v>
      </c>
      <c r="AZ175" s="84">
        <f t="shared" si="109"/>
        <v>0</v>
      </c>
      <c r="BA175" s="84">
        <f>AZ175-AY175</f>
        <v>0</v>
      </c>
    </row>
    <row r="176" spans="1:53" s="256" customFormat="1" ht="31.5">
      <c r="A176" s="50" t="s">
        <v>427</v>
      </c>
      <c r="B176" s="45" t="s">
        <v>388</v>
      </c>
      <c r="C176" s="45" t="s">
        <v>374</v>
      </c>
      <c r="D176" s="45" t="s">
        <v>426</v>
      </c>
      <c r="E176" s="45" t="s">
        <v>16</v>
      </c>
      <c r="F176" s="84"/>
      <c r="G176" s="84">
        <f>F176+H176</f>
        <v>7200</v>
      </c>
      <c r="H176" s="84">
        <f t="shared" si="110"/>
        <v>7200</v>
      </c>
      <c r="I176" s="84"/>
      <c r="J176" s="84"/>
      <c r="K176" s="84"/>
      <c r="L176" s="84"/>
      <c r="M176" s="84"/>
      <c r="N176" s="84"/>
      <c r="O176" s="84"/>
      <c r="P176" s="84">
        <v>7200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255"/>
      <c r="AY176" s="84"/>
      <c r="AZ176" s="84"/>
      <c r="BA176" s="84"/>
    </row>
    <row r="177" spans="1:53" s="43" customFormat="1" ht="31.5">
      <c r="A177" s="46" t="s">
        <v>244</v>
      </c>
      <c r="B177" s="42" t="s">
        <v>388</v>
      </c>
      <c r="C177" s="42" t="s">
        <v>17</v>
      </c>
      <c r="D177" s="52" t="s">
        <v>51</v>
      </c>
      <c r="E177" s="42" t="s">
        <v>366</v>
      </c>
      <c r="F177" s="85">
        <f>SUM(F178)</f>
        <v>452</v>
      </c>
      <c r="G177" s="85">
        <f>SUM(G178)</f>
        <v>410</v>
      </c>
      <c r="H177" s="84">
        <f t="shared" si="105"/>
        <v>-42</v>
      </c>
      <c r="I177" s="85">
        <f aca="true" t="shared" si="111" ref="I177:AZ177">SUM(I178)</f>
        <v>0</v>
      </c>
      <c r="J177" s="85">
        <f t="shared" si="111"/>
        <v>0</v>
      </c>
      <c r="K177" s="85">
        <f t="shared" si="111"/>
        <v>0</v>
      </c>
      <c r="L177" s="85">
        <f t="shared" si="111"/>
        <v>0</v>
      </c>
      <c r="M177" s="85">
        <f t="shared" si="111"/>
        <v>-42</v>
      </c>
      <c r="N177" s="85">
        <f t="shared" si="111"/>
        <v>0</v>
      </c>
      <c r="O177" s="85">
        <f t="shared" si="111"/>
        <v>0</v>
      </c>
      <c r="P177" s="85">
        <f t="shared" si="111"/>
        <v>0</v>
      </c>
      <c r="Q177" s="85">
        <f t="shared" si="111"/>
        <v>0</v>
      </c>
      <c r="R177" s="85">
        <f t="shared" si="111"/>
        <v>0</v>
      </c>
      <c r="S177" s="85">
        <f t="shared" si="111"/>
        <v>0</v>
      </c>
      <c r="T177" s="85">
        <f t="shared" si="111"/>
        <v>0</v>
      </c>
      <c r="U177" s="85">
        <f t="shared" si="111"/>
        <v>0</v>
      </c>
      <c r="V177" s="85">
        <f t="shared" si="111"/>
        <v>0</v>
      </c>
      <c r="W177" s="85">
        <f t="shared" si="111"/>
        <v>0</v>
      </c>
      <c r="X177" s="85">
        <f t="shared" si="111"/>
        <v>0</v>
      </c>
      <c r="Y177" s="85">
        <f t="shared" si="111"/>
        <v>0</v>
      </c>
      <c r="Z177" s="85">
        <f t="shared" si="111"/>
        <v>0</v>
      </c>
      <c r="AA177" s="85">
        <f t="shared" si="111"/>
        <v>0</v>
      </c>
      <c r="AB177" s="85">
        <f t="shared" si="111"/>
        <v>0</v>
      </c>
      <c r="AC177" s="85">
        <f t="shared" si="111"/>
        <v>0</v>
      </c>
      <c r="AD177" s="85">
        <f t="shared" si="111"/>
        <v>0</v>
      </c>
      <c r="AE177" s="85">
        <f t="shared" si="111"/>
        <v>0</v>
      </c>
      <c r="AF177" s="85">
        <f t="shared" si="111"/>
        <v>0</v>
      </c>
      <c r="AG177" s="85">
        <f t="shared" si="111"/>
        <v>0</v>
      </c>
      <c r="AH177" s="85">
        <f t="shared" si="111"/>
        <v>0</v>
      </c>
      <c r="AI177" s="85">
        <f t="shared" si="111"/>
        <v>0</v>
      </c>
      <c r="AJ177" s="85">
        <f t="shared" si="111"/>
        <v>0</v>
      </c>
      <c r="AK177" s="85">
        <f t="shared" si="111"/>
        <v>0</v>
      </c>
      <c r="AL177" s="85">
        <f t="shared" si="111"/>
        <v>0</v>
      </c>
      <c r="AM177" s="85">
        <f t="shared" si="111"/>
        <v>0</v>
      </c>
      <c r="AN177" s="85">
        <f t="shared" si="111"/>
        <v>0</v>
      </c>
      <c r="AO177" s="85">
        <f t="shared" si="111"/>
        <v>0</v>
      </c>
      <c r="AP177" s="85">
        <f t="shared" si="111"/>
        <v>0</v>
      </c>
      <c r="AQ177" s="85">
        <f t="shared" si="111"/>
        <v>0</v>
      </c>
      <c r="AR177" s="85">
        <f t="shared" si="111"/>
        <v>0</v>
      </c>
      <c r="AS177" s="85">
        <f t="shared" si="111"/>
        <v>0</v>
      </c>
      <c r="AT177" s="85">
        <f t="shared" si="111"/>
        <v>0</v>
      </c>
      <c r="AU177" s="85">
        <f t="shared" si="111"/>
        <v>0</v>
      </c>
      <c r="AV177" s="85">
        <f t="shared" si="111"/>
        <v>0</v>
      </c>
      <c r="AW177" s="85">
        <f t="shared" si="111"/>
        <v>0</v>
      </c>
      <c r="AX177" s="210"/>
      <c r="AY177" s="85">
        <f t="shared" si="111"/>
        <v>452</v>
      </c>
      <c r="AZ177" s="85">
        <f t="shared" si="111"/>
        <v>472</v>
      </c>
      <c r="BA177" s="84">
        <f t="shared" si="107"/>
        <v>20</v>
      </c>
    </row>
    <row r="178" spans="1:53" ht="31.5">
      <c r="A178" s="44" t="s">
        <v>52</v>
      </c>
      <c r="B178" s="45" t="s">
        <v>388</v>
      </c>
      <c r="C178" s="45" t="s">
        <v>17</v>
      </c>
      <c r="D178" s="45" t="s">
        <v>51</v>
      </c>
      <c r="E178" s="45">
        <v>450</v>
      </c>
      <c r="F178" s="84">
        <v>452</v>
      </c>
      <c r="G178" s="84">
        <f>F178+H178</f>
        <v>410</v>
      </c>
      <c r="H178" s="84">
        <f t="shared" si="105"/>
        <v>-42</v>
      </c>
      <c r="I178" s="84"/>
      <c r="J178" s="84"/>
      <c r="K178" s="84"/>
      <c r="L178" s="84"/>
      <c r="M178" s="84">
        <v>-42</v>
      </c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142"/>
      <c r="AY178" s="84">
        <v>452</v>
      </c>
      <c r="AZ178" s="84">
        <v>472</v>
      </c>
      <c r="BA178" s="84">
        <f t="shared" si="107"/>
        <v>20</v>
      </c>
    </row>
    <row r="179" spans="1:53" s="43" customFormat="1" ht="31.5">
      <c r="A179" s="46" t="s">
        <v>246</v>
      </c>
      <c r="B179" s="42" t="s">
        <v>388</v>
      </c>
      <c r="C179" s="42" t="s">
        <v>388</v>
      </c>
      <c r="D179" s="42" t="s">
        <v>365</v>
      </c>
      <c r="E179" s="42" t="s">
        <v>366</v>
      </c>
      <c r="F179" s="85">
        <f aca="true" t="shared" si="112" ref="F179:R179">F182+F184+F187+F191+F180+F189</f>
        <v>122668</v>
      </c>
      <c r="G179" s="85">
        <f t="shared" si="112"/>
        <v>128099</v>
      </c>
      <c r="H179" s="85">
        <f t="shared" si="112"/>
        <v>5431</v>
      </c>
      <c r="I179" s="85">
        <f t="shared" si="112"/>
        <v>1588</v>
      </c>
      <c r="J179" s="85">
        <f t="shared" si="112"/>
        <v>-3610</v>
      </c>
      <c r="K179" s="85">
        <f t="shared" si="112"/>
        <v>0</v>
      </c>
      <c r="L179" s="85">
        <f t="shared" si="112"/>
        <v>0</v>
      </c>
      <c r="M179" s="85">
        <f t="shared" si="112"/>
        <v>-1277</v>
      </c>
      <c r="N179" s="85">
        <f t="shared" si="112"/>
        <v>0</v>
      </c>
      <c r="O179" s="85">
        <f t="shared" si="112"/>
        <v>-590</v>
      </c>
      <c r="P179" s="85">
        <f t="shared" si="112"/>
        <v>2796</v>
      </c>
      <c r="Q179" s="85">
        <f t="shared" si="112"/>
        <v>0</v>
      </c>
      <c r="R179" s="85">
        <f t="shared" si="112"/>
        <v>6524</v>
      </c>
      <c r="S179" s="85">
        <f aca="true" t="shared" si="113" ref="S179:BA179">S182+S184+S187+S191+S180+S189</f>
        <v>0</v>
      </c>
      <c r="T179" s="85">
        <f t="shared" si="113"/>
        <v>0</v>
      </c>
      <c r="U179" s="85">
        <f t="shared" si="113"/>
        <v>0</v>
      </c>
      <c r="V179" s="85">
        <f t="shared" si="113"/>
        <v>0</v>
      </c>
      <c r="W179" s="85">
        <f t="shared" si="113"/>
        <v>0</v>
      </c>
      <c r="X179" s="85">
        <f t="shared" si="113"/>
        <v>0</v>
      </c>
      <c r="Y179" s="85">
        <f t="shared" si="113"/>
        <v>0</v>
      </c>
      <c r="Z179" s="85">
        <f t="shared" si="113"/>
        <v>0</v>
      </c>
      <c r="AA179" s="85">
        <f t="shared" si="113"/>
        <v>0</v>
      </c>
      <c r="AB179" s="85">
        <f t="shared" si="113"/>
        <v>0</v>
      </c>
      <c r="AC179" s="85">
        <f t="shared" si="113"/>
        <v>0</v>
      </c>
      <c r="AD179" s="85">
        <f t="shared" si="113"/>
        <v>0</v>
      </c>
      <c r="AE179" s="85">
        <f t="shared" si="113"/>
        <v>0</v>
      </c>
      <c r="AF179" s="85">
        <f t="shared" si="113"/>
        <v>0</v>
      </c>
      <c r="AG179" s="85">
        <f t="shared" si="113"/>
        <v>0</v>
      </c>
      <c r="AH179" s="85">
        <f t="shared" si="113"/>
        <v>0</v>
      </c>
      <c r="AI179" s="85">
        <f t="shared" si="113"/>
        <v>0</v>
      </c>
      <c r="AJ179" s="85">
        <f t="shared" si="113"/>
        <v>0</v>
      </c>
      <c r="AK179" s="85">
        <f t="shared" si="113"/>
        <v>0</v>
      </c>
      <c r="AL179" s="85">
        <f t="shared" si="113"/>
        <v>0</v>
      </c>
      <c r="AM179" s="85">
        <f t="shared" si="113"/>
        <v>0</v>
      </c>
      <c r="AN179" s="85">
        <f t="shared" si="113"/>
        <v>0</v>
      </c>
      <c r="AO179" s="85">
        <f t="shared" si="113"/>
        <v>0</v>
      </c>
      <c r="AP179" s="85">
        <f t="shared" si="113"/>
        <v>0</v>
      </c>
      <c r="AQ179" s="85">
        <f t="shared" si="113"/>
        <v>0</v>
      </c>
      <c r="AR179" s="85">
        <f t="shared" si="113"/>
        <v>0</v>
      </c>
      <c r="AS179" s="85">
        <f t="shared" si="113"/>
        <v>0</v>
      </c>
      <c r="AT179" s="85">
        <f t="shared" si="113"/>
        <v>0</v>
      </c>
      <c r="AU179" s="85">
        <f t="shared" si="113"/>
        <v>0</v>
      </c>
      <c r="AV179" s="85">
        <f t="shared" si="113"/>
        <v>0</v>
      </c>
      <c r="AW179" s="85">
        <f t="shared" si="113"/>
        <v>0</v>
      </c>
      <c r="AX179" s="85">
        <f t="shared" si="113"/>
        <v>0</v>
      </c>
      <c r="AY179" s="85">
        <f t="shared" si="113"/>
        <v>122071.3</v>
      </c>
      <c r="AZ179" s="85">
        <f t="shared" si="113"/>
        <v>121994</v>
      </c>
      <c r="BA179" s="85">
        <f t="shared" si="113"/>
        <v>-77.30000000000291</v>
      </c>
    </row>
    <row r="180" spans="1:53" ht="31.5">
      <c r="A180" s="44" t="s">
        <v>428</v>
      </c>
      <c r="B180" s="45" t="s">
        <v>388</v>
      </c>
      <c r="C180" s="45" t="s">
        <v>388</v>
      </c>
      <c r="D180" s="45" t="s">
        <v>429</v>
      </c>
      <c r="E180" s="45" t="s">
        <v>366</v>
      </c>
      <c r="F180" s="84">
        <f>F181</f>
        <v>5553</v>
      </c>
      <c r="G180" s="84">
        <f>G181</f>
        <v>0</v>
      </c>
      <c r="H180" s="84">
        <f>SUM(I180:AX180)</f>
        <v>-5553</v>
      </c>
      <c r="I180" s="84">
        <f aca="true" t="shared" si="114" ref="I180:AZ180">I181</f>
        <v>1588</v>
      </c>
      <c r="J180" s="84">
        <f t="shared" si="114"/>
        <v>0</v>
      </c>
      <c r="K180" s="84">
        <f t="shared" si="114"/>
        <v>0</v>
      </c>
      <c r="L180" s="84">
        <f t="shared" si="114"/>
        <v>0</v>
      </c>
      <c r="M180" s="84">
        <f t="shared" si="114"/>
        <v>794</v>
      </c>
      <c r="N180" s="84">
        <f t="shared" si="114"/>
        <v>0</v>
      </c>
      <c r="O180" s="84">
        <f t="shared" si="114"/>
        <v>0</v>
      </c>
      <c r="P180" s="84">
        <f t="shared" si="114"/>
        <v>-7935</v>
      </c>
      <c r="Q180" s="84">
        <f t="shared" si="114"/>
        <v>0</v>
      </c>
      <c r="R180" s="84">
        <f t="shared" si="114"/>
        <v>0</v>
      </c>
      <c r="S180" s="247">
        <f t="shared" si="114"/>
        <v>0</v>
      </c>
      <c r="T180" s="84">
        <f t="shared" si="114"/>
        <v>0</v>
      </c>
      <c r="U180" s="84">
        <f t="shared" si="114"/>
        <v>0</v>
      </c>
      <c r="V180" s="84">
        <f t="shared" si="114"/>
        <v>0</v>
      </c>
      <c r="W180" s="84">
        <f t="shared" si="114"/>
        <v>0</v>
      </c>
      <c r="X180" s="84">
        <f t="shared" si="114"/>
        <v>0</v>
      </c>
      <c r="Y180" s="84">
        <f t="shared" si="114"/>
        <v>0</v>
      </c>
      <c r="Z180" s="84">
        <f t="shared" si="114"/>
        <v>0</v>
      </c>
      <c r="AA180" s="84">
        <f t="shared" si="114"/>
        <v>0</v>
      </c>
      <c r="AB180" s="84">
        <f t="shared" si="114"/>
        <v>0</v>
      </c>
      <c r="AC180" s="84">
        <f t="shared" si="114"/>
        <v>0</v>
      </c>
      <c r="AD180" s="84">
        <f t="shared" si="114"/>
        <v>0</v>
      </c>
      <c r="AE180" s="84">
        <f t="shared" si="114"/>
        <v>0</v>
      </c>
      <c r="AF180" s="84">
        <f t="shared" si="114"/>
        <v>0</v>
      </c>
      <c r="AG180" s="84">
        <f t="shared" si="114"/>
        <v>0</v>
      </c>
      <c r="AH180" s="84">
        <f t="shared" si="114"/>
        <v>0</v>
      </c>
      <c r="AI180" s="84">
        <f t="shared" si="114"/>
        <v>0</v>
      </c>
      <c r="AJ180" s="84">
        <f t="shared" si="114"/>
        <v>0</v>
      </c>
      <c r="AK180" s="84">
        <f t="shared" si="114"/>
        <v>0</v>
      </c>
      <c r="AL180" s="84">
        <f t="shared" si="114"/>
        <v>0</v>
      </c>
      <c r="AM180" s="84">
        <f t="shared" si="114"/>
        <v>0</v>
      </c>
      <c r="AN180" s="84">
        <f t="shared" si="114"/>
        <v>0</v>
      </c>
      <c r="AO180" s="84">
        <f t="shared" si="114"/>
        <v>0</v>
      </c>
      <c r="AP180" s="84">
        <f t="shared" si="114"/>
        <v>0</v>
      </c>
      <c r="AQ180" s="84">
        <f t="shared" si="114"/>
        <v>0</v>
      </c>
      <c r="AR180" s="84">
        <f t="shared" si="114"/>
        <v>0</v>
      </c>
      <c r="AS180" s="84">
        <f t="shared" si="114"/>
        <v>0</v>
      </c>
      <c r="AT180" s="84">
        <f t="shared" si="114"/>
        <v>0</v>
      </c>
      <c r="AU180" s="84">
        <f t="shared" si="114"/>
        <v>0</v>
      </c>
      <c r="AV180" s="84">
        <f t="shared" si="114"/>
        <v>0</v>
      </c>
      <c r="AW180" s="84">
        <f t="shared" si="114"/>
        <v>0</v>
      </c>
      <c r="AX180" s="142"/>
      <c r="AY180" s="84">
        <f t="shared" si="114"/>
        <v>2500</v>
      </c>
      <c r="AZ180" s="84">
        <f t="shared" si="114"/>
        <v>2500</v>
      </c>
      <c r="BA180" s="84">
        <f t="shared" si="107"/>
        <v>0</v>
      </c>
    </row>
    <row r="181" spans="1:53" ht="31.5">
      <c r="A181" s="44" t="s">
        <v>430</v>
      </c>
      <c r="B181" s="45" t="s">
        <v>388</v>
      </c>
      <c r="C181" s="45" t="s">
        <v>388</v>
      </c>
      <c r="D181" s="45" t="s">
        <v>431</v>
      </c>
      <c r="E181" s="45" t="s">
        <v>8</v>
      </c>
      <c r="F181" s="84">
        <v>5553</v>
      </c>
      <c r="G181" s="84">
        <f>F181+H181</f>
        <v>0</v>
      </c>
      <c r="H181" s="84">
        <f>SUM(I181:AX181)</f>
        <v>-5553</v>
      </c>
      <c r="I181" s="84">
        <v>1588</v>
      </c>
      <c r="J181" s="84"/>
      <c r="K181" s="84"/>
      <c r="L181" s="84"/>
      <c r="M181" s="84">
        <v>794</v>
      </c>
      <c r="N181" s="84"/>
      <c r="O181" s="84"/>
      <c r="P181" s="84">
        <v>-7935</v>
      </c>
      <c r="Q181" s="84"/>
      <c r="R181" s="84"/>
      <c r="S181" s="247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142"/>
      <c r="AY181" s="84">
        <v>2500</v>
      </c>
      <c r="AZ181" s="84">
        <v>2500</v>
      </c>
      <c r="BA181" s="84">
        <f t="shared" si="107"/>
        <v>0</v>
      </c>
    </row>
    <row r="182" spans="1:53" ht="31.5">
      <c r="A182" s="44" t="s">
        <v>201</v>
      </c>
      <c r="B182" s="45" t="s">
        <v>388</v>
      </c>
      <c r="C182" s="45" t="s">
        <v>388</v>
      </c>
      <c r="D182" s="45" t="s">
        <v>372</v>
      </c>
      <c r="E182" s="45" t="s">
        <v>366</v>
      </c>
      <c r="F182" s="84">
        <f>F183</f>
        <v>2955</v>
      </c>
      <c r="G182" s="84">
        <f>G183</f>
        <v>2955</v>
      </c>
      <c r="H182" s="84">
        <f t="shared" si="105"/>
        <v>0</v>
      </c>
      <c r="I182" s="84">
        <f aca="true" t="shared" si="115" ref="I182:AZ182">I183</f>
        <v>0</v>
      </c>
      <c r="J182" s="84">
        <f t="shared" si="115"/>
        <v>0</v>
      </c>
      <c r="K182" s="84">
        <f t="shared" si="115"/>
        <v>0</v>
      </c>
      <c r="L182" s="84">
        <f t="shared" si="115"/>
        <v>0</v>
      </c>
      <c r="M182" s="84">
        <f t="shared" si="115"/>
        <v>0</v>
      </c>
      <c r="N182" s="84">
        <f t="shared" si="115"/>
        <v>0</v>
      </c>
      <c r="O182" s="84">
        <f t="shared" si="115"/>
        <v>0</v>
      </c>
      <c r="P182" s="84">
        <f t="shared" si="115"/>
        <v>0</v>
      </c>
      <c r="Q182" s="84">
        <f t="shared" si="115"/>
        <v>0</v>
      </c>
      <c r="R182" s="84">
        <f t="shared" si="115"/>
        <v>0</v>
      </c>
      <c r="S182" s="84">
        <f t="shared" si="115"/>
        <v>0</v>
      </c>
      <c r="T182" s="84">
        <f t="shared" si="115"/>
        <v>0</v>
      </c>
      <c r="U182" s="84">
        <f t="shared" si="115"/>
        <v>0</v>
      </c>
      <c r="V182" s="84">
        <f t="shared" si="115"/>
        <v>0</v>
      </c>
      <c r="W182" s="84">
        <f t="shared" si="115"/>
        <v>0</v>
      </c>
      <c r="X182" s="84">
        <f t="shared" si="115"/>
        <v>0</v>
      </c>
      <c r="Y182" s="84">
        <f t="shared" si="115"/>
        <v>0</v>
      </c>
      <c r="Z182" s="84">
        <f t="shared" si="115"/>
        <v>0</v>
      </c>
      <c r="AA182" s="84">
        <f t="shared" si="115"/>
        <v>0</v>
      </c>
      <c r="AB182" s="84">
        <f t="shared" si="115"/>
        <v>0</v>
      </c>
      <c r="AC182" s="84">
        <f t="shared" si="115"/>
        <v>0</v>
      </c>
      <c r="AD182" s="84">
        <f t="shared" si="115"/>
        <v>0</v>
      </c>
      <c r="AE182" s="84">
        <f t="shared" si="115"/>
        <v>0</v>
      </c>
      <c r="AF182" s="84">
        <f t="shared" si="115"/>
        <v>0</v>
      </c>
      <c r="AG182" s="84">
        <f t="shared" si="115"/>
        <v>0</v>
      </c>
      <c r="AH182" s="84">
        <f t="shared" si="115"/>
        <v>0</v>
      </c>
      <c r="AI182" s="84">
        <f t="shared" si="115"/>
        <v>0</v>
      </c>
      <c r="AJ182" s="84">
        <f t="shared" si="115"/>
        <v>0</v>
      </c>
      <c r="AK182" s="84">
        <f t="shared" si="115"/>
        <v>0</v>
      </c>
      <c r="AL182" s="84">
        <f t="shared" si="115"/>
        <v>0</v>
      </c>
      <c r="AM182" s="84">
        <f t="shared" si="115"/>
        <v>0</v>
      </c>
      <c r="AN182" s="84">
        <f t="shared" si="115"/>
        <v>0</v>
      </c>
      <c r="AO182" s="84">
        <f t="shared" si="115"/>
        <v>0</v>
      </c>
      <c r="AP182" s="84">
        <f t="shared" si="115"/>
        <v>0</v>
      </c>
      <c r="AQ182" s="84">
        <f t="shared" si="115"/>
        <v>0</v>
      </c>
      <c r="AR182" s="84">
        <f t="shared" si="115"/>
        <v>0</v>
      </c>
      <c r="AS182" s="84">
        <f t="shared" si="115"/>
        <v>0</v>
      </c>
      <c r="AT182" s="84">
        <f t="shared" si="115"/>
        <v>0</v>
      </c>
      <c r="AU182" s="84">
        <f t="shared" si="115"/>
        <v>0</v>
      </c>
      <c r="AV182" s="84">
        <f t="shared" si="115"/>
        <v>0</v>
      </c>
      <c r="AW182" s="84">
        <f t="shared" si="115"/>
        <v>0</v>
      </c>
      <c r="AX182" s="142"/>
      <c r="AY182" s="84">
        <f t="shared" si="115"/>
        <v>2955</v>
      </c>
      <c r="AZ182" s="84">
        <f t="shared" si="115"/>
        <v>2955</v>
      </c>
      <c r="BA182" s="84">
        <f t="shared" si="107"/>
        <v>0</v>
      </c>
    </row>
    <row r="183" spans="1:53" ht="15.75">
      <c r="A183" s="44" t="s">
        <v>377</v>
      </c>
      <c r="B183" s="45" t="s">
        <v>388</v>
      </c>
      <c r="C183" s="45" t="s">
        <v>388</v>
      </c>
      <c r="D183" s="45" t="s">
        <v>372</v>
      </c>
      <c r="E183" s="45" t="s">
        <v>378</v>
      </c>
      <c r="F183" s="84">
        <v>2955</v>
      </c>
      <c r="G183" s="84">
        <f>F183+H183</f>
        <v>2955</v>
      </c>
      <c r="H183" s="84">
        <f t="shared" si="105"/>
        <v>0</v>
      </c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142"/>
      <c r="AY183" s="84">
        <v>2955</v>
      </c>
      <c r="AZ183" s="84">
        <v>2955</v>
      </c>
      <c r="BA183" s="84">
        <f t="shared" si="107"/>
        <v>0</v>
      </c>
    </row>
    <row r="184" spans="1:53" ht="47.25">
      <c r="A184" s="44" t="s">
        <v>53</v>
      </c>
      <c r="B184" s="45" t="s">
        <v>388</v>
      </c>
      <c r="C184" s="45" t="s">
        <v>388</v>
      </c>
      <c r="D184" s="45" t="s">
        <v>54</v>
      </c>
      <c r="E184" s="45" t="s">
        <v>366</v>
      </c>
      <c r="F184" s="84">
        <f>SUM(F185:F186)</f>
        <v>56038</v>
      </c>
      <c r="G184" s="84">
        <f>SUM(G185:G186)</f>
        <v>55295</v>
      </c>
      <c r="H184" s="84">
        <f t="shared" si="105"/>
        <v>-743</v>
      </c>
      <c r="I184" s="84">
        <f>SUM(I185:I186)</f>
        <v>0</v>
      </c>
      <c r="J184" s="84">
        <f aca="true" t="shared" si="116" ref="J184:AD184">SUM(J185:J186)</f>
        <v>-198</v>
      </c>
      <c r="K184" s="84">
        <f t="shared" si="116"/>
        <v>0</v>
      </c>
      <c r="L184" s="84">
        <f t="shared" si="116"/>
        <v>0</v>
      </c>
      <c r="M184" s="84">
        <f t="shared" si="116"/>
        <v>-545</v>
      </c>
      <c r="N184" s="84">
        <f t="shared" si="116"/>
        <v>0</v>
      </c>
      <c r="O184" s="84">
        <f t="shared" si="116"/>
        <v>0</v>
      </c>
      <c r="P184" s="84">
        <f>SUM(P185:P186)</f>
        <v>0</v>
      </c>
      <c r="Q184" s="84">
        <f t="shared" si="116"/>
        <v>0</v>
      </c>
      <c r="R184" s="84">
        <f t="shared" si="116"/>
        <v>0</v>
      </c>
      <c r="S184" s="84">
        <f t="shared" si="116"/>
        <v>0</v>
      </c>
      <c r="T184" s="84">
        <f t="shared" si="116"/>
        <v>0</v>
      </c>
      <c r="U184" s="84">
        <f t="shared" si="116"/>
        <v>0</v>
      </c>
      <c r="V184" s="84">
        <f t="shared" si="116"/>
        <v>0</v>
      </c>
      <c r="W184" s="84">
        <f t="shared" si="116"/>
        <v>0</v>
      </c>
      <c r="X184" s="84">
        <f t="shared" si="116"/>
        <v>0</v>
      </c>
      <c r="Y184" s="84">
        <f t="shared" si="116"/>
        <v>0</v>
      </c>
      <c r="Z184" s="84">
        <f t="shared" si="116"/>
        <v>0</v>
      </c>
      <c r="AA184" s="84">
        <f t="shared" si="116"/>
        <v>0</v>
      </c>
      <c r="AB184" s="84">
        <f t="shared" si="116"/>
        <v>0</v>
      </c>
      <c r="AC184" s="84">
        <f t="shared" si="116"/>
        <v>0</v>
      </c>
      <c r="AD184" s="84">
        <f t="shared" si="116"/>
        <v>0</v>
      </c>
      <c r="AE184" s="84">
        <f aca="true" t="shared" si="117" ref="AE184:AW184">SUM(AE185:AE186)</f>
        <v>0</v>
      </c>
      <c r="AF184" s="84">
        <f t="shared" si="117"/>
        <v>0</v>
      </c>
      <c r="AG184" s="84">
        <f t="shared" si="117"/>
        <v>0</v>
      </c>
      <c r="AH184" s="84">
        <f t="shared" si="117"/>
        <v>0</v>
      </c>
      <c r="AI184" s="84">
        <f t="shared" si="117"/>
        <v>0</v>
      </c>
      <c r="AJ184" s="84">
        <f t="shared" si="117"/>
        <v>0</v>
      </c>
      <c r="AK184" s="84">
        <f t="shared" si="117"/>
        <v>0</v>
      </c>
      <c r="AL184" s="84">
        <f t="shared" si="117"/>
        <v>0</v>
      </c>
      <c r="AM184" s="84">
        <f t="shared" si="117"/>
        <v>0</v>
      </c>
      <c r="AN184" s="84">
        <f t="shared" si="117"/>
        <v>0</v>
      </c>
      <c r="AO184" s="84">
        <f t="shared" si="117"/>
        <v>0</v>
      </c>
      <c r="AP184" s="84">
        <f t="shared" si="117"/>
        <v>0</v>
      </c>
      <c r="AQ184" s="84">
        <f t="shared" si="117"/>
        <v>0</v>
      </c>
      <c r="AR184" s="84">
        <f t="shared" si="117"/>
        <v>0</v>
      </c>
      <c r="AS184" s="84">
        <f t="shared" si="117"/>
        <v>0</v>
      </c>
      <c r="AT184" s="84">
        <f t="shared" si="117"/>
        <v>0</v>
      </c>
      <c r="AU184" s="84">
        <f t="shared" si="117"/>
        <v>0</v>
      </c>
      <c r="AV184" s="84">
        <f t="shared" si="117"/>
        <v>0</v>
      </c>
      <c r="AW184" s="84">
        <f t="shared" si="117"/>
        <v>0</v>
      </c>
      <c r="AX184" s="142"/>
      <c r="AY184" s="84">
        <f>SUM(AY185:AY186)</f>
        <v>68505.3</v>
      </c>
      <c r="AZ184" s="84">
        <f>SUM(AZ185:AZ186)</f>
        <v>68428</v>
      </c>
      <c r="BA184" s="84">
        <f t="shared" si="107"/>
        <v>-77.30000000000291</v>
      </c>
    </row>
    <row r="185" spans="1:53" ht="31.5">
      <c r="A185" s="44" t="s">
        <v>398</v>
      </c>
      <c r="B185" s="45" t="s">
        <v>388</v>
      </c>
      <c r="C185" s="45" t="s">
        <v>388</v>
      </c>
      <c r="D185" s="45" t="s">
        <v>54</v>
      </c>
      <c r="E185" s="45">
        <v>327</v>
      </c>
      <c r="F185" s="84">
        <v>35438</v>
      </c>
      <c r="G185" s="84">
        <f>F185+H185</f>
        <v>34335</v>
      </c>
      <c r="H185" s="84">
        <f t="shared" si="105"/>
        <v>-1103</v>
      </c>
      <c r="I185" s="84"/>
      <c r="J185" s="84">
        <v>-198</v>
      </c>
      <c r="K185" s="84"/>
      <c r="L185" s="84"/>
      <c r="M185" s="84">
        <v>-905</v>
      </c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142"/>
      <c r="AY185" s="84">
        <v>47786</v>
      </c>
      <c r="AZ185" s="84">
        <v>47828</v>
      </c>
      <c r="BA185" s="84">
        <f t="shared" si="107"/>
        <v>42</v>
      </c>
    </row>
    <row r="186" spans="1:53" ht="31.5">
      <c r="A186" s="44" t="s">
        <v>55</v>
      </c>
      <c r="B186" s="45" t="s">
        <v>388</v>
      </c>
      <c r="C186" s="45" t="s">
        <v>388</v>
      </c>
      <c r="D186" s="45" t="s">
        <v>54</v>
      </c>
      <c r="E186" s="45">
        <v>447</v>
      </c>
      <c r="F186" s="84">
        <v>20600</v>
      </c>
      <c r="G186" s="84">
        <f>F186+H186</f>
        <v>20960</v>
      </c>
      <c r="H186" s="84">
        <f t="shared" si="105"/>
        <v>360</v>
      </c>
      <c r="I186" s="84"/>
      <c r="J186" s="84"/>
      <c r="K186" s="84"/>
      <c r="L186" s="84"/>
      <c r="M186" s="84">
        <v>360</v>
      </c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142"/>
      <c r="AY186" s="84">
        <v>20719.3</v>
      </c>
      <c r="AZ186" s="84">
        <v>20600</v>
      </c>
      <c r="BA186" s="84">
        <f t="shared" si="107"/>
        <v>-119.29999999999927</v>
      </c>
    </row>
    <row r="187" spans="1:53" ht="47.25">
      <c r="A187" s="44" t="s">
        <v>56</v>
      </c>
      <c r="B187" s="45" t="s">
        <v>388</v>
      </c>
      <c r="C187" s="45" t="s">
        <v>388</v>
      </c>
      <c r="D187" s="45" t="s">
        <v>57</v>
      </c>
      <c r="E187" s="45" t="s">
        <v>366</v>
      </c>
      <c r="F187" s="84">
        <f>F188</f>
        <v>27898</v>
      </c>
      <c r="G187" s="84">
        <f>G188</f>
        <v>26253</v>
      </c>
      <c r="H187" s="84">
        <f t="shared" si="105"/>
        <v>-1645</v>
      </c>
      <c r="I187" s="84">
        <f aca="true" t="shared" si="118" ref="I187:AZ191">I188</f>
        <v>0</v>
      </c>
      <c r="J187" s="84">
        <f t="shared" si="118"/>
        <v>-38</v>
      </c>
      <c r="K187" s="84">
        <f t="shared" si="118"/>
        <v>0</v>
      </c>
      <c r="L187" s="84">
        <f t="shared" si="118"/>
        <v>0</v>
      </c>
      <c r="M187" s="84">
        <f t="shared" si="118"/>
        <v>-1017</v>
      </c>
      <c r="N187" s="84">
        <f t="shared" si="118"/>
        <v>0</v>
      </c>
      <c r="O187" s="84">
        <f t="shared" si="118"/>
        <v>-590</v>
      </c>
      <c r="P187" s="84">
        <f t="shared" si="118"/>
        <v>0</v>
      </c>
      <c r="Q187" s="84">
        <f t="shared" si="118"/>
        <v>0</v>
      </c>
      <c r="R187" s="84">
        <f t="shared" si="118"/>
        <v>0</v>
      </c>
      <c r="S187" s="84">
        <f t="shared" si="118"/>
        <v>0</v>
      </c>
      <c r="T187" s="84">
        <f t="shared" si="118"/>
        <v>0</v>
      </c>
      <c r="U187" s="84">
        <f t="shared" si="118"/>
        <v>0</v>
      </c>
      <c r="V187" s="84">
        <f t="shared" si="118"/>
        <v>0</v>
      </c>
      <c r="W187" s="84">
        <f t="shared" si="118"/>
        <v>0</v>
      </c>
      <c r="X187" s="84">
        <f t="shared" si="118"/>
        <v>0</v>
      </c>
      <c r="Y187" s="84">
        <f t="shared" si="118"/>
        <v>0</v>
      </c>
      <c r="Z187" s="84">
        <f t="shared" si="118"/>
        <v>0</v>
      </c>
      <c r="AA187" s="84">
        <f t="shared" si="118"/>
        <v>0</v>
      </c>
      <c r="AB187" s="84">
        <f t="shared" si="118"/>
        <v>0</v>
      </c>
      <c r="AC187" s="84">
        <f t="shared" si="118"/>
        <v>0</v>
      </c>
      <c r="AD187" s="84">
        <f t="shared" si="118"/>
        <v>0</v>
      </c>
      <c r="AE187" s="84">
        <f t="shared" si="118"/>
        <v>0</v>
      </c>
      <c r="AF187" s="84">
        <f t="shared" si="118"/>
        <v>0</v>
      </c>
      <c r="AG187" s="84">
        <f t="shared" si="118"/>
        <v>0</v>
      </c>
      <c r="AH187" s="84">
        <f t="shared" si="118"/>
        <v>0</v>
      </c>
      <c r="AI187" s="84">
        <f t="shared" si="118"/>
        <v>0</v>
      </c>
      <c r="AJ187" s="84">
        <f t="shared" si="118"/>
        <v>0</v>
      </c>
      <c r="AK187" s="84">
        <f t="shared" si="118"/>
        <v>0</v>
      </c>
      <c r="AL187" s="84">
        <f t="shared" si="118"/>
        <v>0</v>
      </c>
      <c r="AM187" s="84">
        <f t="shared" si="118"/>
        <v>0</v>
      </c>
      <c r="AN187" s="84">
        <f t="shared" si="118"/>
        <v>0</v>
      </c>
      <c r="AO187" s="84">
        <f t="shared" si="118"/>
        <v>0</v>
      </c>
      <c r="AP187" s="84">
        <f t="shared" si="118"/>
        <v>0</v>
      </c>
      <c r="AQ187" s="84">
        <f t="shared" si="118"/>
        <v>0</v>
      </c>
      <c r="AR187" s="84">
        <f t="shared" si="118"/>
        <v>0</v>
      </c>
      <c r="AS187" s="84">
        <f t="shared" si="118"/>
        <v>0</v>
      </c>
      <c r="AT187" s="84">
        <f t="shared" si="118"/>
        <v>0</v>
      </c>
      <c r="AU187" s="84">
        <f t="shared" si="118"/>
        <v>0</v>
      </c>
      <c r="AV187" s="84">
        <f t="shared" si="118"/>
        <v>0</v>
      </c>
      <c r="AW187" s="84">
        <f t="shared" si="118"/>
        <v>0</v>
      </c>
      <c r="AX187" s="142"/>
      <c r="AY187" s="84">
        <f t="shared" si="118"/>
        <v>16037</v>
      </c>
      <c r="AZ187" s="84">
        <f t="shared" si="118"/>
        <v>16037</v>
      </c>
      <c r="BA187" s="84">
        <f t="shared" si="107"/>
        <v>0</v>
      </c>
    </row>
    <row r="188" spans="1:53" ht="31.5">
      <c r="A188" s="44" t="s">
        <v>58</v>
      </c>
      <c r="B188" s="45" t="s">
        <v>388</v>
      </c>
      <c r="C188" s="45" t="s">
        <v>388</v>
      </c>
      <c r="D188" s="45" t="s">
        <v>59</v>
      </c>
      <c r="E188" s="45">
        <v>452</v>
      </c>
      <c r="F188" s="84">
        <v>27898</v>
      </c>
      <c r="G188" s="84">
        <f>F188+H188</f>
        <v>26253</v>
      </c>
      <c r="H188" s="84">
        <f t="shared" si="105"/>
        <v>-1645</v>
      </c>
      <c r="I188" s="84"/>
      <c r="J188" s="84">
        <v>-38</v>
      </c>
      <c r="K188" s="84"/>
      <c r="L188" s="84"/>
      <c r="M188" s="84">
        <v>-1017</v>
      </c>
      <c r="N188" s="84"/>
      <c r="O188" s="84">
        <v>-590</v>
      </c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142"/>
      <c r="AY188" s="84">
        <v>16037</v>
      </c>
      <c r="AZ188" s="84">
        <v>16037</v>
      </c>
      <c r="BA188" s="84">
        <f t="shared" si="107"/>
        <v>0</v>
      </c>
    </row>
    <row r="189" spans="1:53" ht="31.5">
      <c r="A189" s="50" t="s">
        <v>425</v>
      </c>
      <c r="B189" s="45" t="s">
        <v>388</v>
      </c>
      <c r="C189" s="45" t="s">
        <v>388</v>
      </c>
      <c r="D189" s="45" t="s">
        <v>704</v>
      </c>
      <c r="E189" s="45" t="s">
        <v>366</v>
      </c>
      <c r="F189" s="84">
        <f>F190</f>
        <v>0</v>
      </c>
      <c r="G189" s="84">
        <f>G190</f>
        <v>17255</v>
      </c>
      <c r="H189" s="84">
        <f>SUM(I189:AX189)</f>
        <v>17255</v>
      </c>
      <c r="I189" s="84">
        <f t="shared" si="118"/>
        <v>0</v>
      </c>
      <c r="J189" s="84">
        <f t="shared" si="118"/>
        <v>0</v>
      </c>
      <c r="K189" s="84">
        <f t="shared" si="118"/>
        <v>0</v>
      </c>
      <c r="L189" s="84">
        <f t="shared" si="118"/>
        <v>0</v>
      </c>
      <c r="M189" s="84">
        <f t="shared" si="118"/>
        <v>0</v>
      </c>
      <c r="N189" s="84">
        <f t="shared" si="118"/>
        <v>0</v>
      </c>
      <c r="O189" s="84">
        <f t="shared" si="118"/>
        <v>0</v>
      </c>
      <c r="P189" s="84">
        <f t="shared" si="118"/>
        <v>10731</v>
      </c>
      <c r="Q189" s="84">
        <f t="shared" si="118"/>
        <v>0</v>
      </c>
      <c r="R189" s="84">
        <f t="shared" si="118"/>
        <v>6524</v>
      </c>
      <c r="S189" s="84">
        <f t="shared" si="118"/>
        <v>0</v>
      </c>
      <c r="T189" s="84">
        <f t="shared" si="118"/>
        <v>0</v>
      </c>
      <c r="U189" s="84">
        <f t="shared" si="118"/>
        <v>0</v>
      </c>
      <c r="V189" s="84">
        <f t="shared" si="118"/>
        <v>0</v>
      </c>
      <c r="W189" s="84">
        <f t="shared" si="118"/>
        <v>0</v>
      </c>
      <c r="X189" s="84">
        <f t="shared" si="118"/>
        <v>0</v>
      </c>
      <c r="Y189" s="84">
        <f t="shared" si="118"/>
        <v>0</v>
      </c>
      <c r="Z189" s="84">
        <f t="shared" si="118"/>
        <v>0</v>
      </c>
      <c r="AA189" s="84">
        <f t="shared" si="118"/>
        <v>0</v>
      </c>
      <c r="AB189" s="84">
        <f t="shared" si="118"/>
        <v>0</v>
      </c>
      <c r="AC189" s="84">
        <f t="shared" si="118"/>
        <v>0</v>
      </c>
      <c r="AD189" s="84">
        <f t="shared" si="118"/>
        <v>0</v>
      </c>
      <c r="AE189" s="84">
        <f t="shared" si="118"/>
        <v>0</v>
      </c>
      <c r="AF189" s="84">
        <f t="shared" si="118"/>
        <v>0</v>
      </c>
      <c r="AG189" s="84">
        <f t="shared" si="118"/>
        <v>0</v>
      </c>
      <c r="AH189" s="84">
        <f t="shared" si="118"/>
        <v>0</v>
      </c>
      <c r="AI189" s="84">
        <f t="shared" si="118"/>
        <v>0</v>
      </c>
      <c r="AJ189" s="84">
        <f t="shared" si="118"/>
        <v>0</v>
      </c>
      <c r="AK189" s="84">
        <f t="shared" si="118"/>
        <v>0</v>
      </c>
      <c r="AL189" s="84">
        <f t="shared" si="118"/>
        <v>0</v>
      </c>
      <c r="AM189" s="84">
        <f t="shared" si="118"/>
        <v>0</v>
      </c>
      <c r="AN189" s="84">
        <f t="shared" si="118"/>
        <v>0</v>
      </c>
      <c r="AO189" s="84">
        <f t="shared" si="118"/>
        <v>0</v>
      </c>
      <c r="AP189" s="84">
        <f t="shared" si="118"/>
        <v>0</v>
      </c>
      <c r="AQ189" s="84">
        <f t="shared" si="118"/>
        <v>0</v>
      </c>
      <c r="AR189" s="84">
        <f t="shared" si="118"/>
        <v>0</v>
      </c>
      <c r="AS189" s="84">
        <f t="shared" si="118"/>
        <v>0</v>
      </c>
      <c r="AT189" s="84">
        <f t="shared" si="118"/>
        <v>0</v>
      </c>
      <c r="AU189" s="84">
        <f t="shared" si="118"/>
        <v>0</v>
      </c>
      <c r="AV189" s="84">
        <f t="shared" si="118"/>
        <v>0</v>
      </c>
      <c r="AW189" s="84">
        <f t="shared" si="118"/>
        <v>0</v>
      </c>
      <c r="AX189" s="142"/>
      <c r="AY189" s="84">
        <f t="shared" si="118"/>
        <v>16037</v>
      </c>
      <c r="AZ189" s="84">
        <f t="shared" si="118"/>
        <v>16037</v>
      </c>
      <c r="BA189" s="84">
        <f>AZ189-AY189</f>
        <v>0</v>
      </c>
    </row>
    <row r="190" spans="1:53" ht="31.5">
      <c r="A190" s="50" t="s">
        <v>427</v>
      </c>
      <c r="B190" s="45" t="s">
        <v>388</v>
      </c>
      <c r="C190" s="45" t="s">
        <v>388</v>
      </c>
      <c r="D190" s="45" t="s">
        <v>426</v>
      </c>
      <c r="E190" s="45" t="s">
        <v>16</v>
      </c>
      <c r="F190" s="84"/>
      <c r="G190" s="84">
        <f>F190+H190</f>
        <v>17255</v>
      </c>
      <c r="H190" s="84">
        <f>SUM(I190:AX190)</f>
        <v>17255</v>
      </c>
      <c r="I190" s="84"/>
      <c r="J190" s="84"/>
      <c r="K190" s="84"/>
      <c r="L190" s="84"/>
      <c r="M190" s="84"/>
      <c r="N190" s="84"/>
      <c r="O190" s="84"/>
      <c r="P190" s="84">
        <v>10731</v>
      </c>
      <c r="Q190" s="84"/>
      <c r="R190" s="84">
        <v>6524</v>
      </c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142"/>
      <c r="AY190" s="84">
        <v>16037</v>
      </c>
      <c r="AZ190" s="84">
        <v>16037</v>
      </c>
      <c r="BA190" s="84">
        <f>AZ190-AY190</f>
        <v>0</v>
      </c>
    </row>
    <row r="191" spans="1:53" ht="47.25">
      <c r="A191" s="44" t="s">
        <v>648</v>
      </c>
      <c r="B191" s="45" t="s">
        <v>388</v>
      </c>
      <c r="C191" s="45" t="s">
        <v>388</v>
      </c>
      <c r="D191" s="45" t="s">
        <v>646</v>
      </c>
      <c r="E191" s="45" t="s">
        <v>366</v>
      </c>
      <c r="F191" s="84">
        <f>F192</f>
        <v>30224</v>
      </c>
      <c r="G191" s="84">
        <f>G192</f>
        <v>26341</v>
      </c>
      <c r="H191" s="84">
        <f>SUM(I191:AX191)</f>
        <v>-3883</v>
      </c>
      <c r="I191" s="84">
        <f t="shared" si="118"/>
        <v>0</v>
      </c>
      <c r="J191" s="84">
        <f t="shared" si="118"/>
        <v>-3374</v>
      </c>
      <c r="K191" s="84">
        <f t="shared" si="118"/>
        <v>0</v>
      </c>
      <c r="L191" s="84">
        <f t="shared" si="118"/>
        <v>0</v>
      </c>
      <c r="M191" s="84">
        <f t="shared" si="118"/>
        <v>-509</v>
      </c>
      <c r="N191" s="84">
        <f t="shared" si="118"/>
        <v>0</v>
      </c>
      <c r="O191" s="84">
        <f t="shared" si="118"/>
        <v>0</v>
      </c>
      <c r="P191" s="84">
        <f t="shared" si="118"/>
        <v>0</v>
      </c>
      <c r="Q191" s="84">
        <f t="shared" si="118"/>
        <v>0</v>
      </c>
      <c r="R191" s="84">
        <f t="shared" si="118"/>
        <v>0</v>
      </c>
      <c r="S191" s="84">
        <f t="shared" si="118"/>
        <v>0</v>
      </c>
      <c r="T191" s="84">
        <f t="shared" si="118"/>
        <v>0</v>
      </c>
      <c r="U191" s="84">
        <f t="shared" si="118"/>
        <v>0</v>
      </c>
      <c r="V191" s="84">
        <f t="shared" si="118"/>
        <v>0</v>
      </c>
      <c r="W191" s="84">
        <f t="shared" si="118"/>
        <v>0</v>
      </c>
      <c r="X191" s="84">
        <f t="shared" si="118"/>
        <v>0</v>
      </c>
      <c r="Y191" s="84">
        <f t="shared" si="118"/>
        <v>0</v>
      </c>
      <c r="Z191" s="84">
        <f t="shared" si="118"/>
        <v>0</v>
      </c>
      <c r="AA191" s="84">
        <f t="shared" si="118"/>
        <v>0</v>
      </c>
      <c r="AB191" s="84">
        <f t="shared" si="118"/>
        <v>0</v>
      </c>
      <c r="AC191" s="84">
        <f t="shared" si="118"/>
        <v>0</v>
      </c>
      <c r="AD191" s="84">
        <f t="shared" si="118"/>
        <v>0</v>
      </c>
      <c r="AE191" s="84">
        <f t="shared" si="118"/>
        <v>0</v>
      </c>
      <c r="AF191" s="84">
        <f t="shared" si="118"/>
        <v>0</v>
      </c>
      <c r="AG191" s="84">
        <f t="shared" si="118"/>
        <v>0</v>
      </c>
      <c r="AH191" s="84">
        <f t="shared" si="118"/>
        <v>0</v>
      </c>
      <c r="AI191" s="84">
        <f t="shared" si="118"/>
        <v>0</v>
      </c>
      <c r="AJ191" s="84">
        <f t="shared" si="118"/>
        <v>0</v>
      </c>
      <c r="AK191" s="84">
        <f t="shared" si="118"/>
        <v>0</v>
      </c>
      <c r="AL191" s="84">
        <f t="shared" si="118"/>
        <v>0</v>
      </c>
      <c r="AM191" s="84">
        <f t="shared" si="118"/>
        <v>0</v>
      </c>
      <c r="AN191" s="84">
        <f t="shared" si="118"/>
        <v>0</v>
      </c>
      <c r="AO191" s="84">
        <f t="shared" si="118"/>
        <v>0</v>
      </c>
      <c r="AP191" s="84">
        <f t="shared" si="118"/>
        <v>0</v>
      </c>
      <c r="AQ191" s="84">
        <f t="shared" si="118"/>
        <v>0</v>
      </c>
      <c r="AR191" s="84">
        <f t="shared" si="118"/>
        <v>0</v>
      </c>
      <c r="AS191" s="84">
        <f t="shared" si="118"/>
        <v>0</v>
      </c>
      <c r="AT191" s="84">
        <f t="shared" si="118"/>
        <v>0</v>
      </c>
      <c r="AU191" s="84">
        <f t="shared" si="118"/>
        <v>0</v>
      </c>
      <c r="AV191" s="84">
        <f t="shared" si="118"/>
        <v>0</v>
      </c>
      <c r="AW191" s="84">
        <f t="shared" si="118"/>
        <v>0</v>
      </c>
      <c r="AX191" s="142"/>
      <c r="AY191" s="84">
        <f t="shared" si="118"/>
        <v>16037</v>
      </c>
      <c r="AZ191" s="84">
        <f t="shared" si="118"/>
        <v>16037</v>
      </c>
      <c r="BA191" s="84">
        <f>AZ191-AY191</f>
        <v>0</v>
      </c>
    </row>
    <row r="192" spans="1:53" ht="31.5">
      <c r="A192" s="44" t="s">
        <v>398</v>
      </c>
      <c r="B192" s="45" t="s">
        <v>388</v>
      </c>
      <c r="C192" s="45" t="s">
        <v>388</v>
      </c>
      <c r="D192" s="45" t="s">
        <v>647</v>
      </c>
      <c r="E192" s="45" t="s">
        <v>399</v>
      </c>
      <c r="F192" s="84">
        <v>30224</v>
      </c>
      <c r="G192" s="84">
        <f>F192+H192</f>
        <v>26341</v>
      </c>
      <c r="H192" s="84">
        <f>SUM(I192:AX192)</f>
        <v>-3883</v>
      </c>
      <c r="I192" s="84"/>
      <c r="J192" s="84">
        <v>-3374</v>
      </c>
      <c r="K192" s="84"/>
      <c r="L192" s="84"/>
      <c r="M192" s="84">
        <v>-509</v>
      </c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142"/>
      <c r="AY192" s="84">
        <v>16037</v>
      </c>
      <c r="AZ192" s="84">
        <v>16037</v>
      </c>
      <c r="BA192" s="84">
        <f>AZ192-AY192</f>
        <v>0</v>
      </c>
    </row>
    <row r="193" spans="1:53" s="43" customFormat="1" ht="31.5">
      <c r="A193" s="46" t="s">
        <v>248</v>
      </c>
      <c r="B193" s="42" t="s">
        <v>388</v>
      </c>
      <c r="C193" s="42" t="s">
        <v>419</v>
      </c>
      <c r="D193" s="42" t="s">
        <v>365</v>
      </c>
      <c r="E193" s="42" t="s">
        <v>366</v>
      </c>
      <c r="F193" s="85">
        <f>F194+F198+F200+F202+F204+F197</f>
        <v>80166</v>
      </c>
      <c r="G193" s="85">
        <f aca="true" t="shared" si="119" ref="G193:BA193">G194+G198+G200+G202+G204+G197</f>
        <v>89135</v>
      </c>
      <c r="H193" s="85">
        <f t="shared" si="119"/>
        <v>8969</v>
      </c>
      <c r="I193" s="85">
        <f t="shared" si="119"/>
        <v>0</v>
      </c>
      <c r="J193" s="85">
        <f t="shared" si="119"/>
        <v>67</v>
      </c>
      <c r="K193" s="85">
        <f t="shared" si="119"/>
        <v>0</v>
      </c>
      <c r="L193" s="85">
        <f t="shared" si="119"/>
        <v>0</v>
      </c>
      <c r="M193" s="85">
        <f t="shared" si="119"/>
        <v>8902</v>
      </c>
      <c r="N193" s="85">
        <f t="shared" si="119"/>
        <v>0</v>
      </c>
      <c r="O193" s="85">
        <f t="shared" si="119"/>
        <v>0</v>
      </c>
      <c r="P193" s="85">
        <f t="shared" si="119"/>
        <v>0</v>
      </c>
      <c r="Q193" s="85">
        <f t="shared" si="119"/>
        <v>0</v>
      </c>
      <c r="R193" s="248">
        <f t="shared" si="119"/>
        <v>0</v>
      </c>
      <c r="S193" s="85">
        <f t="shared" si="119"/>
        <v>0</v>
      </c>
      <c r="T193" s="85">
        <f t="shared" si="119"/>
        <v>0</v>
      </c>
      <c r="U193" s="85">
        <f t="shared" si="119"/>
        <v>0</v>
      </c>
      <c r="V193" s="85">
        <f t="shared" si="119"/>
        <v>0</v>
      </c>
      <c r="W193" s="85">
        <f t="shared" si="119"/>
        <v>0</v>
      </c>
      <c r="X193" s="85">
        <f t="shared" si="119"/>
        <v>0</v>
      </c>
      <c r="Y193" s="85">
        <f t="shared" si="119"/>
        <v>0</v>
      </c>
      <c r="Z193" s="85">
        <f t="shared" si="119"/>
        <v>0</v>
      </c>
      <c r="AA193" s="85">
        <f t="shared" si="119"/>
        <v>0</v>
      </c>
      <c r="AB193" s="85">
        <f t="shared" si="119"/>
        <v>0</v>
      </c>
      <c r="AC193" s="85">
        <f t="shared" si="119"/>
        <v>0</v>
      </c>
      <c r="AD193" s="85">
        <f t="shared" si="119"/>
        <v>0</v>
      </c>
      <c r="AE193" s="85">
        <f t="shared" si="119"/>
        <v>0</v>
      </c>
      <c r="AF193" s="85">
        <f t="shared" si="119"/>
        <v>0</v>
      </c>
      <c r="AG193" s="85">
        <f t="shared" si="119"/>
        <v>0</v>
      </c>
      <c r="AH193" s="85">
        <f t="shared" si="119"/>
        <v>0</v>
      </c>
      <c r="AI193" s="85">
        <f t="shared" si="119"/>
        <v>0</v>
      </c>
      <c r="AJ193" s="85">
        <f t="shared" si="119"/>
        <v>0</v>
      </c>
      <c r="AK193" s="85">
        <f t="shared" si="119"/>
        <v>0</v>
      </c>
      <c r="AL193" s="85">
        <f t="shared" si="119"/>
        <v>0</v>
      </c>
      <c r="AM193" s="85">
        <f t="shared" si="119"/>
        <v>0</v>
      </c>
      <c r="AN193" s="85">
        <f t="shared" si="119"/>
        <v>0</v>
      </c>
      <c r="AO193" s="85">
        <f t="shared" si="119"/>
        <v>0</v>
      </c>
      <c r="AP193" s="85">
        <f t="shared" si="119"/>
        <v>0</v>
      </c>
      <c r="AQ193" s="85">
        <f t="shared" si="119"/>
        <v>0</v>
      </c>
      <c r="AR193" s="85">
        <f t="shared" si="119"/>
        <v>0</v>
      </c>
      <c r="AS193" s="85">
        <f t="shared" si="119"/>
        <v>0</v>
      </c>
      <c r="AT193" s="85">
        <f t="shared" si="119"/>
        <v>0</v>
      </c>
      <c r="AU193" s="85">
        <f t="shared" si="119"/>
        <v>0</v>
      </c>
      <c r="AV193" s="85">
        <f t="shared" si="119"/>
        <v>0</v>
      </c>
      <c r="AW193" s="85">
        <f t="shared" si="119"/>
        <v>0</v>
      </c>
      <c r="AX193" s="85">
        <f t="shared" si="119"/>
        <v>0</v>
      </c>
      <c r="AY193" s="85">
        <f t="shared" si="119"/>
        <v>71895</v>
      </c>
      <c r="AZ193" s="85">
        <f t="shared" si="119"/>
        <v>78175</v>
      </c>
      <c r="BA193" s="85">
        <f t="shared" si="119"/>
        <v>6280</v>
      </c>
    </row>
    <row r="194" spans="1:53" ht="31.5">
      <c r="A194" s="44" t="s">
        <v>201</v>
      </c>
      <c r="B194" s="45" t="s">
        <v>388</v>
      </c>
      <c r="C194" s="45" t="s">
        <v>419</v>
      </c>
      <c r="D194" s="45" t="s">
        <v>372</v>
      </c>
      <c r="E194" s="45" t="s">
        <v>366</v>
      </c>
      <c r="F194" s="84">
        <f>F195</f>
        <v>11807</v>
      </c>
      <c r="G194" s="84">
        <f>G195</f>
        <v>11807</v>
      </c>
      <c r="H194" s="84">
        <f t="shared" si="105"/>
        <v>0</v>
      </c>
      <c r="I194" s="84">
        <f aca="true" t="shared" si="120" ref="I194:AZ194">I195</f>
        <v>0</v>
      </c>
      <c r="J194" s="84">
        <f t="shared" si="120"/>
        <v>0</v>
      </c>
      <c r="K194" s="84">
        <f t="shared" si="120"/>
        <v>0</v>
      </c>
      <c r="L194" s="84">
        <f t="shared" si="120"/>
        <v>0</v>
      </c>
      <c r="M194" s="84">
        <f t="shared" si="120"/>
        <v>0</v>
      </c>
      <c r="N194" s="84">
        <f t="shared" si="120"/>
        <v>0</v>
      </c>
      <c r="O194" s="84">
        <f t="shared" si="120"/>
        <v>0</v>
      </c>
      <c r="P194" s="84">
        <f t="shared" si="120"/>
        <v>0</v>
      </c>
      <c r="Q194" s="84">
        <f t="shared" si="120"/>
        <v>0</v>
      </c>
      <c r="R194" s="84">
        <f t="shared" si="120"/>
        <v>0</v>
      </c>
      <c r="S194" s="84">
        <f t="shared" si="120"/>
        <v>0</v>
      </c>
      <c r="T194" s="84">
        <f t="shared" si="120"/>
        <v>0</v>
      </c>
      <c r="U194" s="84">
        <f t="shared" si="120"/>
        <v>0</v>
      </c>
      <c r="V194" s="84">
        <f t="shared" si="120"/>
        <v>0</v>
      </c>
      <c r="W194" s="84">
        <f t="shared" si="120"/>
        <v>0</v>
      </c>
      <c r="X194" s="84">
        <f t="shared" si="120"/>
        <v>0</v>
      </c>
      <c r="Y194" s="84">
        <f t="shared" si="120"/>
        <v>0</v>
      </c>
      <c r="Z194" s="84">
        <f t="shared" si="120"/>
        <v>0</v>
      </c>
      <c r="AA194" s="84">
        <f t="shared" si="120"/>
        <v>0</v>
      </c>
      <c r="AB194" s="84">
        <f t="shared" si="120"/>
        <v>0</v>
      </c>
      <c r="AC194" s="84">
        <f t="shared" si="120"/>
        <v>0</v>
      </c>
      <c r="AD194" s="84">
        <f t="shared" si="120"/>
        <v>0</v>
      </c>
      <c r="AE194" s="84">
        <f t="shared" si="120"/>
        <v>0</v>
      </c>
      <c r="AF194" s="84">
        <f t="shared" si="120"/>
        <v>0</v>
      </c>
      <c r="AG194" s="84">
        <f t="shared" si="120"/>
        <v>0</v>
      </c>
      <c r="AH194" s="84">
        <f t="shared" si="120"/>
        <v>0</v>
      </c>
      <c r="AI194" s="84">
        <f t="shared" si="120"/>
        <v>0</v>
      </c>
      <c r="AJ194" s="84">
        <f t="shared" si="120"/>
        <v>0</v>
      </c>
      <c r="AK194" s="84">
        <f t="shared" si="120"/>
        <v>0</v>
      </c>
      <c r="AL194" s="84">
        <f t="shared" si="120"/>
        <v>0</v>
      </c>
      <c r="AM194" s="84">
        <f t="shared" si="120"/>
        <v>0</v>
      </c>
      <c r="AN194" s="84">
        <f t="shared" si="120"/>
        <v>0</v>
      </c>
      <c r="AO194" s="84">
        <f t="shared" si="120"/>
        <v>0</v>
      </c>
      <c r="AP194" s="84">
        <f t="shared" si="120"/>
        <v>0</v>
      </c>
      <c r="AQ194" s="84">
        <f t="shared" si="120"/>
        <v>0</v>
      </c>
      <c r="AR194" s="84">
        <f t="shared" si="120"/>
        <v>0</v>
      </c>
      <c r="AS194" s="84">
        <f t="shared" si="120"/>
        <v>0</v>
      </c>
      <c r="AT194" s="84">
        <f t="shared" si="120"/>
        <v>0</v>
      </c>
      <c r="AU194" s="84">
        <f t="shared" si="120"/>
        <v>0</v>
      </c>
      <c r="AV194" s="84">
        <f t="shared" si="120"/>
        <v>0</v>
      </c>
      <c r="AW194" s="84">
        <f t="shared" si="120"/>
        <v>0</v>
      </c>
      <c r="AX194" s="142"/>
      <c r="AY194" s="84">
        <f t="shared" si="120"/>
        <v>11727</v>
      </c>
      <c r="AZ194" s="84">
        <f t="shared" si="120"/>
        <v>11807</v>
      </c>
      <c r="BA194" s="84">
        <f t="shared" si="107"/>
        <v>80</v>
      </c>
    </row>
    <row r="195" spans="1:53" ht="15.75">
      <c r="A195" s="44" t="s">
        <v>377</v>
      </c>
      <c r="B195" s="45" t="s">
        <v>388</v>
      </c>
      <c r="C195" s="45" t="s">
        <v>419</v>
      </c>
      <c r="D195" s="45" t="s">
        <v>372</v>
      </c>
      <c r="E195" s="45" t="s">
        <v>378</v>
      </c>
      <c r="F195" s="84">
        <v>11807</v>
      </c>
      <c r="G195" s="84">
        <f>F195+H195</f>
        <v>11807</v>
      </c>
      <c r="H195" s="84">
        <f t="shared" si="105"/>
        <v>0</v>
      </c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142"/>
      <c r="AY195" s="84">
        <v>11727</v>
      </c>
      <c r="AZ195" s="84">
        <v>11807</v>
      </c>
      <c r="BA195" s="84">
        <f t="shared" si="107"/>
        <v>80</v>
      </c>
    </row>
    <row r="196" spans="1:53" ht="31.5">
      <c r="A196" s="44" t="s">
        <v>428</v>
      </c>
      <c r="B196" s="45" t="s">
        <v>388</v>
      </c>
      <c r="C196" s="45" t="s">
        <v>419</v>
      </c>
      <c r="D196" s="45" t="s">
        <v>429</v>
      </c>
      <c r="E196" s="45" t="s">
        <v>366</v>
      </c>
      <c r="F196" s="84">
        <f>F197</f>
        <v>0</v>
      </c>
      <c r="G196" s="84">
        <f>G197</f>
        <v>0</v>
      </c>
      <c r="H196" s="84">
        <f t="shared" si="105"/>
        <v>0</v>
      </c>
      <c r="I196" s="84">
        <f aca="true" t="shared" si="121" ref="I196:AZ196">I197</f>
        <v>0</v>
      </c>
      <c r="J196" s="84">
        <f t="shared" si="121"/>
        <v>0</v>
      </c>
      <c r="K196" s="84">
        <f t="shared" si="121"/>
        <v>0</v>
      </c>
      <c r="L196" s="84">
        <f t="shared" si="121"/>
        <v>0</v>
      </c>
      <c r="M196" s="84">
        <f t="shared" si="121"/>
        <v>0</v>
      </c>
      <c r="N196" s="84">
        <f t="shared" si="121"/>
        <v>0</v>
      </c>
      <c r="O196" s="84">
        <f t="shared" si="121"/>
        <v>0</v>
      </c>
      <c r="P196" s="84">
        <f t="shared" si="121"/>
        <v>0</v>
      </c>
      <c r="Q196" s="84">
        <f t="shared" si="121"/>
        <v>0</v>
      </c>
      <c r="R196" s="84">
        <f t="shared" si="121"/>
        <v>0</v>
      </c>
      <c r="S196" s="84">
        <f t="shared" si="121"/>
        <v>0</v>
      </c>
      <c r="T196" s="84">
        <f t="shared" si="121"/>
        <v>0</v>
      </c>
      <c r="U196" s="84">
        <f t="shared" si="121"/>
        <v>0</v>
      </c>
      <c r="V196" s="84">
        <f t="shared" si="121"/>
        <v>0</v>
      </c>
      <c r="W196" s="84">
        <f t="shared" si="121"/>
        <v>0</v>
      </c>
      <c r="X196" s="84">
        <f t="shared" si="121"/>
        <v>0</v>
      </c>
      <c r="Y196" s="84">
        <f t="shared" si="121"/>
        <v>0</v>
      </c>
      <c r="Z196" s="84">
        <f t="shared" si="121"/>
        <v>0</v>
      </c>
      <c r="AA196" s="84">
        <f t="shared" si="121"/>
        <v>0</v>
      </c>
      <c r="AB196" s="84">
        <f t="shared" si="121"/>
        <v>0</v>
      </c>
      <c r="AC196" s="84">
        <f t="shared" si="121"/>
        <v>0</v>
      </c>
      <c r="AD196" s="84">
        <f t="shared" si="121"/>
        <v>0</v>
      </c>
      <c r="AE196" s="84">
        <f t="shared" si="121"/>
        <v>0</v>
      </c>
      <c r="AF196" s="84">
        <f t="shared" si="121"/>
        <v>0</v>
      </c>
      <c r="AG196" s="84">
        <f t="shared" si="121"/>
        <v>0</v>
      </c>
      <c r="AH196" s="84">
        <f t="shared" si="121"/>
        <v>0</v>
      </c>
      <c r="AI196" s="84">
        <f t="shared" si="121"/>
        <v>0</v>
      </c>
      <c r="AJ196" s="84">
        <f t="shared" si="121"/>
        <v>0</v>
      </c>
      <c r="AK196" s="84">
        <f t="shared" si="121"/>
        <v>0</v>
      </c>
      <c r="AL196" s="84">
        <f t="shared" si="121"/>
        <v>0</v>
      </c>
      <c r="AM196" s="84">
        <f t="shared" si="121"/>
        <v>0</v>
      </c>
      <c r="AN196" s="84">
        <f t="shared" si="121"/>
        <v>0</v>
      </c>
      <c r="AO196" s="84">
        <f t="shared" si="121"/>
        <v>0</v>
      </c>
      <c r="AP196" s="84">
        <f t="shared" si="121"/>
        <v>0</v>
      </c>
      <c r="AQ196" s="84">
        <f t="shared" si="121"/>
        <v>0</v>
      </c>
      <c r="AR196" s="84">
        <f t="shared" si="121"/>
        <v>0</v>
      </c>
      <c r="AS196" s="84">
        <f t="shared" si="121"/>
        <v>0</v>
      </c>
      <c r="AT196" s="84">
        <f t="shared" si="121"/>
        <v>0</v>
      </c>
      <c r="AU196" s="84">
        <f t="shared" si="121"/>
        <v>0</v>
      </c>
      <c r="AV196" s="84">
        <f t="shared" si="121"/>
        <v>0</v>
      </c>
      <c r="AW196" s="84">
        <f t="shared" si="121"/>
        <v>0</v>
      </c>
      <c r="AX196" s="142"/>
      <c r="AY196" s="84">
        <f t="shared" si="121"/>
        <v>2500</v>
      </c>
      <c r="AZ196" s="84">
        <f t="shared" si="121"/>
        <v>2500</v>
      </c>
      <c r="BA196" s="84">
        <f t="shared" si="107"/>
        <v>0</v>
      </c>
    </row>
    <row r="197" spans="1:53" ht="31.5">
      <c r="A197" s="44" t="s">
        <v>430</v>
      </c>
      <c r="B197" s="45" t="s">
        <v>388</v>
      </c>
      <c r="C197" s="45" t="s">
        <v>419</v>
      </c>
      <c r="D197" s="45" t="s">
        <v>431</v>
      </c>
      <c r="E197" s="45" t="s">
        <v>8</v>
      </c>
      <c r="F197" s="84"/>
      <c r="G197" s="84">
        <f>F197+H197</f>
        <v>0</v>
      </c>
      <c r="H197" s="84">
        <f t="shared" si="105"/>
        <v>0</v>
      </c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142"/>
      <c r="AY197" s="84">
        <v>2500</v>
      </c>
      <c r="AZ197" s="84">
        <v>2500</v>
      </c>
      <c r="BA197" s="84">
        <f t="shared" si="107"/>
        <v>0</v>
      </c>
    </row>
    <row r="198" spans="1:53" ht="47.25">
      <c r="A198" s="44" t="s">
        <v>60</v>
      </c>
      <c r="B198" s="45" t="s">
        <v>388</v>
      </c>
      <c r="C198" s="45" t="s">
        <v>419</v>
      </c>
      <c r="D198" s="45" t="s">
        <v>61</v>
      </c>
      <c r="E198" s="45" t="s">
        <v>366</v>
      </c>
      <c r="F198" s="84">
        <f>F199</f>
        <v>31520</v>
      </c>
      <c r="G198" s="84">
        <f>G199</f>
        <v>40028</v>
      </c>
      <c r="H198" s="84">
        <f t="shared" si="105"/>
        <v>8508</v>
      </c>
      <c r="I198" s="84">
        <f aca="true" t="shared" si="122" ref="I198:AZ198">I199</f>
        <v>0</v>
      </c>
      <c r="J198" s="84">
        <f t="shared" si="122"/>
        <v>67</v>
      </c>
      <c r="K198" s="84">
        <f t="shared" si="122"/>
        <v>0</v>
      </c>
      <c r="L198" s="84">
        <f t="shared" si="122"/>
        <v>0</v>
      </c>
      <c r="M198" s="84">
        <f t="shared" si="122"/>
        <v>8441</v>
      </c>
      <c r="N198" s="84">
        <f t="shared" si="122"/>
        <v>0</v>
      </c>
      <c r="O198" s="84">
        <f t="shared" si="122"/>
        <v>0</v>
      </c>
      <c r="P198" s="84">
        <f t="shared" si="122"/>
        <v>0</v>
      </c>
      <c r="Q198" s="84">
        <f t="shared" si="122"/>
        <v>0</v>
      </c>
      <c r="R198" s="84">
        <f t="shared" si="122"/>
        <v>0</v>
      </c>
      <c r="S198" s="84">
        <f t="shared" si="122"/>
        <v>0</v>
      </c>
      <c r="T198" s="84">
        <f t="shared" si="122"/>
        <v>0</v>
      </c>
      <c r="U198" s="84">
        <f t="shared" si="122"/>
        <v>0</v>
      </c>
      <c r="V198" s="84">
        <f t="shared" si="122"/>
        <v>0</v>
      </c>
      <c r="W198" s="84">
        <f t="shared" si="122"/>
        <v>0</v>
      </c>
      <c r="X198" s="84">
        <f t="shared" si="122"/>
        <v>0</v>
      </c>
      <c r="Y198" s="84">
        <f t="shared" si="122"/>
        <v>0</v>
      </c>
      <c r="Z198" s="84">
        <f t="shared" si="122"/>
        <v>0</v>
      </c>
      <c r="AA198" s="84">
        <f t="shared" si="122"/>
        <v>0</v>
      </c>
      <c r="AB198" s="84">
        <f t="shared" si="122"/>
        <v>0</v>
      </c>
      <c r="AC198" s="84">
        <f t="shared" si="122"/>
        <v>0</v>
      </c>
      <c r="AD198" s="84">
        <f t="shared" si="122"/>
        <v>0</v>
      </c>
      <c r="AE198" s="84">
        <f t="shared" si="122"/>
        <v>0</v>
      </c>
      <c r="AF198" s="84">
        <f t="shared" si="122"/>
        <v>0</v>
      </c>
      <c r="AG198" s="84">
        <f t="shared" si="122"/>
        <v>0</v>
      </c>
      <c r="AH198" s="84">
        <f t="shared" si="122"/>
        <v>0</v>
      </c>
      <c r="AI198" s="84">
        <f t="shared" si="122"/>
        <v>0</v>
      </c>
      <c r="AJ198" s="84">
        <f t="shared" si="122"/>
        <v>0</v>
      </c>
      <c r="AK198" s="84">
        <f t="shared" si="122"/>
        <v>0</v>
      </c>
      <c r="AL198" s="84">
        <f t="shared" si="122"/>
        <v>0</v>
      </c>
      <c r="AM198" s="84">
        <f t="shared" si="122"/>
        <v>0</v>
      </c>
      <c r="AN198" s="84">
        <f t="shared" si="122"/>
        <v>0</v>
      </c>
      <c r="AO198" s="84">
        <f t="shared" si="122"/>
        <v>0</v>
      </c>
      <c r="AP198" s="84">
        <f t="shared" si="122"/>
        <v>0</v>
      </c>
      <c r="AQ198" s="84">
        <f t="shared" si="122"/>
        <v>0</v>
      </c>
      <c r="AR198" s="84">
        <f t="shared" si="122"/>
        <v>0</v>
      </c>
      <c r="AS198" s="84">
        <f t="shared" si="122"/>
        <v>0</v>
      </c>
      <c r="AT198" s="84">
        <f t="shared" si="122"/>
        <v>0</v>
      </c>
      <c r="AU198" s="84">
        <f t="shared" si="122"/>
        <v>0</v>
      </c>
      <c r="AV198" s="84">
        <f t="shared" si="122"/>
        <v>0</v>
      </c>
      <c r="AW198" s="84">
        <f t="shared" si="122"/>
        <v>0</v>
      </c>
      <c r="AX198" s="142"/>
      <c r="AY198" s="84">
        <f t="shared" si="122"/>
        <v>30672.8</v>
      </c>
      <c r="AZ198" s="84">
        <f t="shared" si="122"/>
        <v>29945</v>
      </c>
      <c r="BA198" s="84">
        <f t="shared" si="107"/>
        <v>-727.7999999999993</v>
      </c>
    </row>
    <row r="199" spans="1:53" ht="31.5">
      <c r="A199" s="44" t="s">
        <v>398</v>
      </c>
      <c r="B199" s="45" t="s">
        <v>388</v>
      </c>
      <c r="C199" s="45" t="s">
        <v>419</v>
      </c>
      <c r="D199" s="45" t="s">
        <v>61</v>
      </c>
      <c r="E199" s="45">
        <v>327</v>
      </c>
      <c r="F199" s="84">
        <v>31520</v>
      </c>
      <c r="G199" s="84">
        <f>F199+H199</f>
        <v>40028</v>
      </c>
      <c r="H199" s="84">
        <f t="shared" si="105"/>
        <v>8508</v>
      </c>
      <c r="I199" s="84"/>
      <c r="J199" s="84">
        <v>67</v>
      </c>
      <c r="K199" s="84"/>
      <c r="L199" s="84"/>
      <c r="M199" s="84">
        <v>8441</v>
      </c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142"/>
      <c r="AY199" s="84">
        <v>30672.8</v>
      </c>
      <c r="AZ199" s="84">
        <v>29945</v>
      </c>
      <c r="BA199" s="84">
        <f t="shared" si="107"/>
        <v>-727.7999999999993</v>
      </c>
    </row>
    <row r="200" spans="1:53" ht="31.5">
      <c r="A200" s="44" t="s">
        <v>62</v>
      </c>
      <c r="B200" s="45" t="s">
        <v>388</v>
      </c>
      <c r="C200" s="45" t="s">
        <v>419</v>
      </c>
      <c r="D200" s="45" t="s">
        <v>63</v>
      </c>
      <c r="E200" s="45" t="s">
        <v>366</v>
      </c>
      <c r="F200" s="84">
        <f>F201</f>
        <v>3942</v>
      </c>
      <c r="G200" s="84">
        <f>G201</f>
        <v>3942</v>
      </c>
      <c r="H200" s="84">
        <f t="shared" si="105"/>
        <v>0</v>
      </c>
      <c r="I200" s="84">
        <f aca="true" t="shared" si="123" ref="I200:AZ200">I201</f>
        <v>0</v>
      </c>
      <c r="J200" s="84">
        <f t="shared" si="123"/>
        <v>0</v>
      </c>
      <c r="K200" s="84">
        <f t="shared" si="123"/>
        <v>0</v>
      </c>
      <c r="L200" s="84">
        <f t="shared" si="123"/>
        <v>0</v>
      </c>
      <c r="M200" s="84">
        <f t="shared" si="123"/>
        <v>0</v>
      </c>
      <c r="N200" s="84">
        <f t="shared" si="123"/>
        <v>0</v>
      </c>
      <c r="O200" s="84">
        <f t="shared" si="123"/>
        <v>0</v>
      </c>
      <c r="P200" s="84">
        <f t="shared" si="123"/>
        <v>0</v>
      </c>
      <c r="Q200" s="84">
        <f t="shared" si="123"/>
        <v>0</v>
      </c>
      <c r="R200" s="84">
        <f t="shared" si="123"/>
        <v>0</v>
      </c>
      <c r="S200" s="84">
        <f t="shared" si="123"/>
        <v>0</v>
      </c>
      <c r="T200" s="84">
        <f t="shared" si="123"/>
        <v>0</v>
      </c>
      <c r="U200" s="84">
        <f t="shared" si="123"/>
        <v>0</v>
      </c>
      <c r="V200" s="84">
        <f t="shared" si="123"/>
        <v>0</v>
      </c>
      <c r="W200" s="84">
        <f t="shared" si="123"/>
        <v>0</v>
      </c>
      <c r="X200" s="84">
        <f t="shared" si="123"/>
        <v>0</v>
      </c>
      <c r="Y200" s="84">
        <f t="shared" si="123"/>
        <v>0</v>
      </c>
      <c r="Z200" s="84">
        <f t="shared" si="123"/>
        <v>0</v>
      </c>
      <c r="AA200" s="84">
        <f t="shared" si="123"/>
        <v>0</v>
      </c>
      <c r="AB200" s="84">
        <f t="shared" si="123"/>
        <v>0</v>
      </c>
      <c r="AC200" s="84">
        <f t="shared" si="123"/>
        <v>0</v>
      </c>
      <c r="AD200" s="84">
        <f t="shared" si="123"/>
        <v>0</v>
      </c>
      <c r="AE200" s="84">
        <f t="shared" si="123"/>
        <v>0</v>
      </c>
      <c r="AF200" s="84">
        <f t="shared" si="123"/>
        <v>0</v>
      </c>
      <c r="AG200" s="84">
        <f t="shared" si="123"/>
        <v>0</v>
      </c>
      <c r="AH200" s="84">
        <f t="shared" si="123"/>
        <v>0</v>
      </c>
      <c r="AI200" s="84">
        <f t="shared" si="123"/>
        <v>0</v>
      </c>
      <c r="AJ200" s="84">
        <f t="shared" si="123"/>
        <v>0</v>
      </c>
      <c r="AK200" s="84">
        <f t="shared" si="123"/>
        <v>0</v>
      </c>
      <c r="AL200" s="84">
        <f t="shared" si="123"/>
        <v>0</v>
      </c>
      <c r="AM200" s="84">
        <f t="shared" si="123"/>
        <v>0</v>
      </c>
      <c r="AN200" s="84">
        <f t="shared" si="123"/>
        <v>0</v>
      </c>
      <c r="AO200" s="84">
        <f t="shared" si="123"/>
        <v>0</v>
      </c>
      <c r="AP200" s="84">
        <f t="shared" si="123"/>
        <v>0</v>
      </c>
      <c r="AQ200" s="84">
        <f t="shared" si="123"/>
        <v>0</v>
      </c>
      <c r="AR200" s="84">
        <f t="shared" si="123"/>
        <v>0</v>
      </c>
      <c r="AS200" s="84">
        <f t="shared" si="123"/>
        <v>0</v>
      </c>
      <c r="AT200" s="84">
        <f t="shared" si="123"/>
        <v>0</v>
      </c>
      <c r="AU200" s="84">
        <f t="shared" si="123"/>
        <v>0</v>
      </c>
      <c r="AV200" s="84">
        <f t="shared" si="123"/>
        <v>0</v>
      </c>
      <c r="AW200" s="84">
        <f t="shared" si="123"/>
        <v>0</v>
      </c>
      <c r="AX200" s="142"/>
      <c r="AY200" s="84">
        <f t="shared" si="123"/>
        <v>1672</v>
      </c>
      <c r="AZ200" s="84">
        <f t="shared" si="123"/>
        <v>3942</v>
      </c>
      <c r="BA200" s="84">
        <f t="shared" si="107"/>
        <v>2270</v>
      </c>
    </row>
    <row r="201" spans="1:53" ht="31.5">
      <c r="A201" s="44" t="s">
        <v>55</v>
      </c>
      <c r="B201" s="45" t="s">
        <v>388</v>
      </c>
      <c r="C201" s="45" t="s">
        <v>419</v>
      </c>
      <c r="D201" s="45" t="s">
        <v>63</v>
      </c>
      <c r="E201" s="45">
        <v>447</v>
      </c>
      <c r="F201" s="84">
        <v>3942</v>
      </c>
      <c r="G201" s="84">
        <f>F201+H201</f>
        <v>3942</v>
      </c>
      <c r="H201" s="84">
        <f t="shared" si="105"/>
        <v>0</v>
      </c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142"/>
      <c r="AY201" s="84">
        <v>1672</v>
      </c>
      <c r="AZ201" s="84">
        <v>3942</v>
      </c>
      <c r="BA201" s="84">
        <f t="shared" si="107"/>
        <v>2270</v>
      </c>
    </row>
    <row r="202" spans="1:53" ht="126">
      <c r="A202" s="44" t="s">
        <v>64</v>
      </c>
      <c r="B202" s="45" t="s">
        <v>388</v>
      </c>
      <c r="C202" s="45" t="s">
        <v>419</v>
      </c>
      <c r="D202" s="45" t="s">
        <v>65</v>
      </c>
      <c r="E202" s="45" t="s">
        <v>366</v>
      </c>
      <c r="F202" s="84">
        <f>F203</f>
        <v>32897</v>
      </c>
      <c r="G202" s="84">
        <f>G203</f>
        <v>33358</v>
      </c>
      <c r="H202" s="84">
        <f t="shared" si="105"/>
        <v>461</v>
      </c>
      <c r="I202" s="84">
        <f aca="true" t="shared" si="124" ref="I202:AZ202">I203</f>
        <v>0</v>
      </c>
      <c r="J202" s="84">
        <f t="shared" si="124"/>
        <v>0</v>
      </c>
      <c r="K202" s="84">
        <f t="shared" si="124"/>
        <v>0</v>
      </c>
      <c r="L202" s="84">
        <f t="shared" si="124"/>
        <v>0</v>
      </c>
      <c r="M202" s="84">
        <f t="shared" si="124"/>
        <v>461</v>
      </c>
      <c r="N202" s="84">
        <f t="shared" si="124"/>
        <v>0</v>
      </c>
      <c r="O202" s="84">
        <f t="shared" si="124"/>
        <v>0</v>
      </c>
      <c r="P202" s="84">
        <f t="shared" si="124"/>
        <v>0</v>
      </c>
      <c r="Q202" s="84">
        <f t="shared" si="124"/>
        <v>0</v>
      </c>
      <c r="R202" s="247">
        <f t="shared" si="124"/>
        <v>0</v>
      </c>
      <c r="S202" s="84">
        <f t="shared" si="124"/>
        <v>0</v>
      </c>
      <c r="T202" s="84">
        <f t="shared" si="124"/>
        <v>0</v>
      </c>
      <c r="U202" s="84">
        <f t="shared" si="124"/>
        <v>0</v>
      </c>
      <c r="V202" s="84">
        <f t="shared" si="124"/>
        <v>0</v>
      </c>
      <c r="W202" s="84">
        <f t="shared" si="124"/>
        <v>0</v>
      </c>
      <c r="X202" s="84">
        <f t="shared" si="124"/>
        <v>0</v>
      </c>
      <c r="Y202" s="84">
        <f t="shared" si="124"/>
        <v>0</v>
      </c>
      <c r="Z202" s="84">
        <f t="shared" si="124"/>
        <v>0</v>
      </c>
      <c r="AA202" s="84">
        <f t="shared" si="124"/>
        <v>0</v>
      </c>
      <c r="AB202" s="84">
        <f t="shared" si="124"/>
        <v>0</v>
      </c>
      <c r="AC202" s="84">
        <f t="shared" si="124"/>
        <v>0</v>
      </c>
      <c r="AD202" s="84">
        <f t="shared" si="124"/>
        <v>0</v>
      </c>
      <c r="AE202" s="84">
        <f t="shared" si="124"/>
        <v>0</v>
      </c>
      <c r="AF202" s="84">
        <f t="shared" si="124"/>
        <v>0</v>
      </c>
      <c r="AG202" s="84">
        <f t="shared" si="124"/>
        <v>0</v>
      </c>
      <c r="AH202" s="84">
        <f t="shared" si="124"/>
        <v>0</v>
      </c>
      <c r="AI202" s="84">
        <f t="shared" si="124"/>
        <v>0</v>
      </c>
      <c r="AJ202" s="84">
        <f t="shared" si="124"/>
        <v>0</v>
      </c>
      <c r="AK202" s="84">
        <f t="shared" si="124"/>
        <v>0</v>
      </c>
      <c r="AL202" s="84">
        <f t="shared" si="124"/>
        <v>0</v>
      </c>
      <c r="AM202" s="84">
        <f t="shared" si="124"/>
        <v>0</v>
      </c>
      <c r="AN202" s="84">
        <f t="shared" si="124"/>
        <v>0</v>
      </c>
      <c r="AO202" s="84">
        <f t="shared" si="124"/>
        <v>0</v>
      </c>
      <c r="AP202" s="84">
        <f t="shared" si="124"/>
        <v>0</v>
      </c>
      <c r="AQ202" s="84">
        <f t="shared" si="124"/>
        <v>0</v>
      </c>
      <c r="AR202" s="84">
        <f t="shared" si="124"/>
        <v>0</v>
      </c>
      <c r="AS202" s="84">
        <f t="shared" si="124"/>
        <v>0</v>
      </c>
      <c r="AT202" s="84">
        <f t="shared" si="124"/>
        <v>0</v>
      </c>
      <c r="AU202" s="84">
        <f t="shared" si="124"/>
        <v>0</v>
      </c>
      <c r="AV202" s="84">
        <f t="shared" si="124"/>
        <v>0</v>
      </c>
      <c r="AW202" s="84">
        <f t="shared" si="124"/>
        <v>0</v>
      </c>
      <c r="AX202" s="142"/>
      <c r="AY202" s="84">
        <f t="shared" si="124"/>
        <v>25323.2</v>
      </c>
      <c r="AZ202" s="84">
        <f t="shared" si="124"/>
        <v>29981</v>
      </c>
      <c r="BA202" s="84">
        <f t="shared" si="107"/>
        <v>4657.799999999999</v>
      </c>
    </row>
    <row r="203" spans="1:53" ht="31.5">
      <c r="A203" s="44" t="s">
        <v>398</v>
      </c>
      <c r="B203" s="45" t="s">
        <v>388</v>
      </c>
      <c r="C203" s="45" t="s">
        <v>419</v>
      </c>
      <c r="D203" s="45" t="s">
        <v>65</v>
      </c>
      <c r="E203" s="45">
        <v>327</v>
      </c>
      <c r="F203" s="84">
        <v>32897</v>
      </c>
      <c r="G203" s="84">
        <f>F203+H203</f>
        <v>33358</v>
      </c>
      <c r="H203" s="84">
        <f t="shared" si="105"/>
        <v>461</v>
      </c>
      <c r="I203" s="84"/>
      <c r="J203" s="84"/>
      <c r="K203" s="84"/>
      <c r="L203" s="84"/>
      <c r="M203" s="84">
        <v>461</v>
      </c>
      <c r="N203" s="84"/>
      <c r="O203" s="84"/>
      <c r="P203" s="84"/>
      <c r="Q203" s="84"/>
      <c r="R203" s="247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142"/>
      <c r="AY203" s="84">
        <v>25323.2</v>
      </c>
      <c r="AZ203" s="84">
        <v>29981</v>
      </c>
      <c r="BA203" s="84">
        <f t="shared" si="107"/>
        <v>4657.799999999999</v>
      </c>
    </row>
    <row r="204" spans="1:53" ht="31.5">
      <c r="A204" s="50" t="s">
        <v>425</v>
      </c>
      <c r="B204" s="45" t="s">
        <v>388</v>
      </c>
      <c r="C204" s="45" t="s">
        <v>419</v>
      </c>
      <c r="D204" s="45" t="s">
        <v>426</v>
      </c>
      <c r="E204" s="45" t="s">
        <v>366</v>
      </c>
      <c r="F204" s="84">
        <f>F205</f>
        <v>0</v>
      </c>
      <c r="G204" s="84">
        <f>G205</f>
        <v>0</v>
      </c>
      <c r="H204" s="84">
        <f t="shared" si="105"/>
        <v>0</v>
      </c>
      <c r="I204" s="84">
        <f aca="true" t="shared" si="125" ref="I204:AZ204">I205</f>
        <v>0</v>
      </c>
      <c r="J204" s="84">
        <f t="shared" si="125"/>
        <v>0</v>
      </c>
      <c r="K204" s="84">
        <f t="shared" si="125"/>
        <v>0</v>
      </c>
      <c r="L204" s="84">
        <f t="shared" si="125"/>
        <v>0</v>
      </c>
      <c r="M204" s="84">
        <f t="shared" si="125"/>
        <v>0</v>
      </c>
      <c r="N204" s="84">
        <f t="shared" si="125"/>
        <v>0</v>
      </c>
      <c r="O204" s="84">
        <f t="shared" si="125"/>
        <v>0</v>
      </c>
      <c r="P204" s="84">
        <f t="shared" si="125"/>
        <v>0</v>
      </c>
      <c r="Q204" s="84">
        <f t="shared" si="125"/>
        <v>0</v>
      </c>
      <c r="R204" s="84">
        <f t="shared" si="125"/>
        <v>0</v>
      </c>
      <c r="S204" s="84">
        <f t="shared" si="125"/>
        <v>0</v>
      </c>
      <c r="T204" s="84">
        <f t="shared" si="125"/>
        <v>0</v>
      </c>
      <c r="U204" s="84">
        <f t="shared" si="125"/>
        <v>0</v>
      </c>
      <c r="V204" s="84">
        <f t="shared" si="125"/>
        <v>0</v>
      </c>
      <c r="W204" s="84">
        <f t="shared" si="125"/>
        <v>0</v>
      </c>
      <c r="X204" s="84">
        <f t="shared" si="125"/>
        <v>0</v>
      </c>
      <c r="Y204" s="84">
        <f t="shared" si="125"/>
        <v>0</v>
      </c>
      <c r="Z204" s="84">
        <f t="shared" si="125"/>
        <v>0</v>
      </c>
      <c r="AA204" s="84">
        <f t="shared" si="125"/>
        <v>0</v>
      </c>
      <c r="AB204" s="84">
        <f t="shared" si="125"/>
        <v>0</v>
      </c>
      <c r="AC204" s="84">
        <f t="shared" si="125"/>
        <v>0</v>
      </c>
      <c r="AD204" s="84">
        <f t="shared" si="125"/>
        <v>0</v>
      </c>
      <c r="AE204" s="84">
        <f t="shared" si="125"/>
        <v>0</v>
      </c>
      <c r="AF204" s="84">
        <f t="shared" si="125"/>
        <v>0</v>
      </c>
      <c r="AG204" s="84">
        <f t="shared" si="125"/>
        <v>0</v>
      </c>
      <c r="AH204" s="84">
        <f t="shared" si="125"/>
        <v>0</v>
      </c>
      <c r="AI204" s="84">
        <f t="shared" si="125"/>
        <v>0</v>
      </c>
      <c r="AJ204" s="84">
        <f t="shared" si="125"/>
        <v>0</v>
      </c>
      <c r="AK204" s="84">
        <f t="shared" si="125"/>
        <v>0</v>
      </c>
      <c r="AL204" s="84">
        <f t="shared" si="125"/>
        <v>0</v>
      </c>
      <c r="AM204" s="84">
        <f t="shared" si="125"/>
        <v>0</v>
      </c>
      <c r="AN204" s="84">
        <f t="shared" si="125"/>
        <v>0</v>
      </c>
      <c r="AO204" s="84">
        <f t="shared" si="125"/>
        <v>0</v>
      </c>
      <c r="AP204" s="84">
        <f t="shared" si="125"/>
        <v>0</v>
      </c>
      <c r="AQ204" s="84">
        <f t="shared" si="125"/>
        <v>0</v>
      </c>
      <c r="AR204" s="84">
        <f t="shared" si="125"/>
        <v>0</v>
      </c>
      <c r="AS204" s="84">
        <f t="shared" si="125"/>
        <v>0</v>
      </c>
      <c r="AT204" s="84">
        <f t="shared" si="125"/>
        <v>0</v>
      </c>
      <c r="AU204" s="84">
        <f t="shared" si="125"/>
        <v>0</v>
      </c>
      <c r="AV204" s="84">
        <f t="shared" si="125"/>
        <v>0</v>
      </c>
      <c r="AW204" s="84">
        <f t="shared" si="125"/>
        <v>0</v>
      </c>
      <c r="AX204" s="142"/>
      <c r="AY204" s="84">
        <f t="shared" si="125"/>
        <v>0</v>
      </c>
      <c r="AZ204" s="84">
        <f t="shared" si="125"/>
        <v>0</v>
      </c>
      <c r="BA204" s="84">
        <f t="shared" si="107"/>
        <v>0</v>
      </c>
    </row>
    <row r="205" spans="1:53" ht="31.5">
      <c r="A205" s="50" t="s">
        <v>66</v>
      </c>
      <c r="B205" s="45" t="s">
        <v>388</v>
      </c>
      <c r="C205" s="45" t="s">
        <v>419</v>
      </c>
      <c r="D205" s="45" t="s">
        <v>426</v>
      </c>
      <c r="E205" s="45" t="s">
        <v>67</v>
      </c>
      <c r="F205" s="84">
        <f>SUM(I205:AW205)</f>
        <v>0</v>
      </c>
      <c r="G205" s="84">
        <f>SUM(J205:AX205)</f>
        <v>0</v>
      </c>
      <c r="H205" s="84">
        <f t="shared" si="105"/>
        <v>0</v>
      </c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142"/>
      <c r="AY205" s="84"/>
      <c r="AZ205" s="84"/>
      <c r="BA205" s="84">
        <f t="shared" si="107"/>
        <v>0</v>
      </c>
    </row>
    <row r="206" spans="1:53" s="40" customFormat="1" ht="47.25">
      <c r="A206" s="47" t="s">
        <v>68</v>
      </c>
      <c r="B206" s="39" t="s">
        <v>410</v>
      </c>
      <c r="C206" s="39" t="s">
        <v>364</v>
      </c>
      <c r="D206" s="39" t="s">
        <v>365</v>
      </c>
      <c r="E206" s="39" t="s">
        <v>366</v>
      </c>
      <c r="F206" s="88">
        <f aca="true" t="shared" si="126" ref="F206:AW206">F207+F218+F220+F225</f>
        <v>162795.4</v>
      </c>
      <c r="G206" s="88">
        <f t="shared" si="126"/>
        <v>203969.4</v>
      </c>
      <c r="H206" s="84">
        <f t="shared" si="105"/>
        <v>41174</v>
      </c>
      <c r="I206" s="88">
        <f t="shared" si="126"/>
        <v>0</v>
      </c>
      <c r="J206" s="88">
        <f t="shared" si="126"/>
        <v>1234</v>
      </c>
      <c r="K206" s="88">
        <f t="shared" si="126"/>
        <v>0</v>
      </c>
      <c r="L206" s="88">
        <f t="shared" si="126"/>
        <v>0</v>
      </c>
      <c r="M206" s="88">
        <f t="shared" si="126"/>
        <v>-310</v>
      </c>
      <c r="N206" s="88">
        <f t="shared" si="126"/>
        <v>0</v>
      </c>
      <c r="O206" s="88">
        <f t="shared" si="126"/>
        <v>0</v>
      </c>
      <c r="P206" s="88">
        <f t="shared" si="126"/>
        <v>0</v>
      </c>
      <c r="Q206" s="88">
        <f t="shared" si="126"/>
        <v>0</v>
      </c>
      <c r="R206" s="88">
        <f t="shared" si="126"/>
        <v>40250</v>
      </c>
      <c r="S206" s="88">
        <f t="shared" si="126"/>
        <v>0</v>
      </c>
      <c r="T206" s="88">
        <f t="shared" si="126"/>
        <v>0</v>
      </c>
      <c r="U206" s="88">
        <f t="shared" si="126"/>
        <v>0</v>
      </c>
      <c r="V206" s="88">
        <f t="shared" si="126"/>
        <v>0</v>
      </c>
      <c r="W206" s="88">
        <f t="shared" si="126"/>
        <v>0</v>
      </c>
      <c r="X206" s="88">
        <f t="shared" si="126"/>
        <v>0</v>
      </c>
      <c r="Y206" s="88">
        <f t="shared" si="126"/>
        <v>0</v>
      </c>
      <c r="Z206" s="88">
        <f t="shared" si="126"/>
        <v>0</v>
      </c>
      <c r="AA206" s="88">
        <f t="shared" si="126"/>
        <v>0</v>
      </c>
      <c r="AB206" s="88">
        <f t="shared" si="126"/>
        <v>0</v>
      </c>
      <c r="AC206" s="88">
        <f t="shared" si="126"/>
        <v>0</v>
      </c>
      <c r="AD206" s="88">
        <f t="shared" si="126"/>
        <v>0</v>
      </c>
      <c r="AE206" s="88">
        <f t="shared" si="126"/>
        <v>0</v>
      </c>
      <c r="AF206" s="88">
        <f t="shared" si="126"/>
        <v>0</v>
      </c>
      <c r="AG206" s="88">
        <f t="shared" si="126"/>
        <v>0</v>
      </c>
      <c r="AH206" s="88">
        <f t="shared" si="126"/>
        <v>0</v>
      </c>
      <c r="AI206" s="88">
        <f t="shared" si="126"/>
        <v>0</v>
      </c>
      <c r="AJ206" s="88">
        <f t="shared" si="126"/>
        <v>0</v>
      </c>
      <c r="AK206" s="88">
        <f t="shared" si="126"/>
        <v>0</v>
      </c>
      <c r="AL206" s="88">
        <f t="shared" si="126"/>
        <v>0</v>
      </c>
      <c r="AM206" s="88">
        <f t="shared" si="126"/>
        <v>0</v>
      </c>
      <c r="AN206" s="88">
        <f t="shared" si="126"/>
        <v>0</v>
      </c>
      <c r="AO206" s="88">
        <f t="shared" si="126"/>
        <v>0</v>
      </c>
      <c r="AP206" s="88">
        <f t="shared" si="126"/>
        <v>0</v>
      </c>
      <c r="AQ206" s="88">
        <f t="shared" si="126"/>
        <v>0</v>
      </c>
      <c r="AR206" s="88">
        <f t="shared" si="126"/>
        <v>0</v>
      </c>
      <c r="AS206" s="88">
        <f t="shared" si="126"/>
        <v>0</v>
      </c>
      <c r="AT206" s="88">
        <f t="shared" si="126"/>
        <v>0</v>
      </c>
      <c r="AU206" s="88">
        <f t="shared" si="126"/>
        <v>0</v>
      </c>
      <c r="AV206" s="88">
        <f t="shared" si="126"/>
        <v>0</v>
      </c>
      <c r="AW206" s="88">
        <f t="shared" si="126"/>
        <v>0</v>
      </c>
      <c r="AX206" s="209"/>
      <c r="AY206" s="88">
        <f>AY207+AY218+AY220+AY225</f>
        <v>156668.4</v>
      </c>
      <c r="AZ206" s="88">
        <f>AZ207+AZ218+AZ220+AZ225</f>
        <v>156668.4</v>
      </c>
      <c r="BA206" s="84">
        <f t="shared" si="107"/>
        <v>0</v>
      </c>
    </row>
    <row r="207" spans="1:53" s="43" customFormat="1" ht="15.75">
      <c r="A207" s="46" t="s">
        <v>69</v>
      </c>
      <c r="B207" s="42" t="s">
        <v>410</v>
      </c>
      <c r="C207" s="42" t="s">
        <v>363</v>
      </c>
      <c r="D207" s="42" t="s">
        <v>365</v>
      </c>
      <c r="E207" s="42" t="s">
        <v>366</v>
      </c>
      <c r="F207" s="85">
        <f aca="true" t="shared" si="127" ref="F207:N207">F210+F216+F212+F214+F208</f>
        <v>127204.4</v>
      </c>
      <c r="G207" s="85">
        <f t="shared" si="127"/>
        <v>167472.4</v>
      </c>
      <c r="H207" s="85">
        <f t="shared" si="127"/>
        <v>40268</v>
      </c>
      <c r="I207" s="85">
        <f t="shared" si="127"/>
        <v>0</v>
      </c>
      <c r="J207" s="85">
        <f t="shared" si="127"/>
        <v>1234</v>
      </c>
      <c r="K207" s="85">
        <f t="shared" si="127"/>
        <v>0</v>
      </c>
      <c r="L207" s="85">
        <f t="shared" si="127"/>
        <v>0</v>
      </c>
      <c r="M207" s="85">
        <f t="shared" si="127"/>
        <v>-466</v>
      </c>
      <c r="N207" s="85">
        <f t="shared" si="127"/>
        <v>0</v>
      </c>
      <c r="O207" s="85">
        <f aca="true" t="shared" si="128" ref="O207:AW207">O210+O216+O212+O214+O208</f>
        <v>0</v>
      </c>
      <c r="P207" s="85">
        <f t="shared" si="128"/>
        <v>0</v>
      </c>
      <c r="Q207" s="85">
        <f t="shared" si="128"/>
        <v>0</v>
      </c>
      <c r="R207" s="85">
        <f t="shared" si="128"/>
        <v>39500</v>
      </c>
      <c r="S207" s="85">
        <f t="shared" si="128"/>
        <v>0</v>
      </c>
      <c r="T207" s="85">
        <f t="shared" si="128"/>
        <v>0</v>
      </c>
      <c r="U207" s="85">
        <f t="shared" si="128"/>
        <v>0</v>
      </c>
      <c r="V207" s="85">
        <f t="shared" si="128"/>
        <v>0</v>
      </c>
      <c r="W207" s="85">
        <f t="shared" si="128"/>
        <v>0</v>
      </c>
      <c r="X207" s="85">
        <f t="shared" si="128"/>
        <v>0</v>
      </c>
      <c r="Y207" s="85">
        <f t="shared" si="128"/>
        <v>0</v>
      </c>
      <c r="Z207" s="85">
        <f t="shared" si="128"/>
        <v>0</v>
      </c>
      <c r="AA207" s="85">
        <f t="shared" si="128"/>
        <v>0</v>
      </c>
      <c r="AB207" s="85">
        <f t="shared" si="128"/>
        <v>0</v>
      </c>
      <c r="AC207" s="85">
        <f t="shared" si="128"/>
        <v>0</v>
      </c>
      <c r="AD207" s="85">
        <f t="shared" si="128"/>
        <v>0</v>
      </c>
      <c r="AE207" s="85">
        <f t="shared" si="128"/>
        <v>0</v>
      </c>
      <c r="AF207" s="85">
        <f t="shared" si="128"/>
        <v>0</v>
      </c>
      <c r="AG207" s="85">
        <f t="shared" si="128"/>
        <v>0</v>
      </c>
      <c r="AH207" s="85">
        <f t="shared" si="128"/>
        <v>0</v>
      </c>
      <c r="AI207" s="85">
        <f t="shared" si="128"/>
        <v>0</v>
      </c>
      <c r="AJ207" s="85">
        <f t="shared" si="128"/>
        <v>0</v>
      </c>
      <c r="AK207" s="85">
        <f t="shared" si="128"/>
        <v>0</v>
      </c>
      <c r="AL207" s="85">
        <f t="shared" si="128"/>
        <v>0</v>
      </c>
      <c r="AM207" s="85">
        <f t="shared" si="128"/>
        <v>0</v>
      </c>
      <c r="AN207" s="85">
        <f t="shared" si="128"/>
        <v>0</v>
      </c>
      <c r="AO207" s="85">
        <f t="shared" si="128"/>
        <v>0</v>
      </c>
      <c r="AP207" s="85">
        <f t="shared" si="128"/>
        <v>0</v>
      </c>
      <c r="AQ207" s="85">
        <f t="shared" si="128"/>
        <v>0</v>
      </c>
      <c r="AR207" s="85">
        <f t="shared" si="128"/>
        <v>0</v>
      </c>
      <c r="AS207" s="85">
        <f t="shared" si="128"/>
        <v>0</v>
      </c>
      <c r="AT207" s="85">
        <f t="shared" si="128"/>
        <v>0</v>
      </c>
      <c r="AU207" s="85">
        <f t="shared" si="128"/>
        <v>0</v>
      </c>
      <c r="AV207" s="85">
        <f t="shared" si="128"/>
        <v>0</v>
      </c>
      <c r="AW207" s="85">
        <f t="shared" si="128"/>
        <v>0</v>
      </c>
      <c r="AX207" s="210"/>
      <c r="AY207" s="85">
        <f>AY210+AY216+AY212+AY214</f>
        <v>127495.4</v>
      </c>
      <c r="AZ207" s="85">
        <f>AZ210+AZ216+AZ212+AZ214</f>
        <v>127495.4</v>
      </c>
      <c r="BA207" s="84">
        <f t="shared" si="107"/>
        <v>0</v>
      </c>
    </row>
    <row r="208" spans="1:53" ht="31.5">
      <c r="A208" s="44" t="s">
        <v>428</v>
      </c>
      <c r="B208" s="45" t="s">
        <v>410</v>
      </c>
      <c r="C208" s="45" t="s">
        <v>363</v>
      </c>
      <c r="D208" s="45" t="s">
        <v>431</v>
      </c>
      <c r="E208" s="45" t="s">
        <v>366</v>
      </c>
      <c r="F208" s="84">
        <f>F209</f>
        <v>7500</v>
      </c>
      <c r="G208" s="84">
        <f>G209</f>
        <v>47000</v>
      </c>
      <c r="H208" s="84">
        <f>SUM(I208:AX208)</f>
        <v>39500</v>
      </c>
      <c r="I208" s="84">
        <f aca="true" t="shared" si="129" ref="I208:AZ210">I209</f>
        <v>0</v>
      </c>
      <c r="J208" s="84">
        <f t="shared" si="129"/>
        <v>0</v>
      </c>
      <c r="K208" s="84">
        <f t="shared" si="129"/>
        <v>0</v>
      </c>
      <c r="L208" s="84">
        <f t="shared" si="129"/>
        <v>0</v>
      </c>
      <c r="M208" s="84">
        <f t="shared" si="129"/>
        <v>0</v>
      </c>
      <c r="N208" s="84">
        <f t="shared" si="129"/>
        <v>0</v>
      </c>
      <c r="O208" s="84">
        <f t="shared" si="129"/>
        <v>0</v>
      </c>
      <c r="P208" s="84">
        <f t="shared" si="129"/>
        <v>0</v>
      </c>
      <c r="Q208" s="84">
        <f t="shared" si="129"/>
        <v>0</v>
      </c>
      <c r="R208" s="84">
        <f t="shared" si="129"/>
        <v>39500</v>
      </c>
      <c r="S208" s="84">
        <f t="shared" si="129"/>
        <v>0</v>
      </c>
      <c r="T208" s="84">
        <f t="shared" si="129"/>
        <v>0</v>
      </c>
      <c r="U208" s="84">
        <f t="shared" si="129"/>
        <v>0</v>
      </c>
      <c r="V208" s="84">
        <f t="shared" si="129"/>
        <v>0</v>
      </c>
      <c r="W208" s="84">
        <f t="shared" si="129"/>
        <v>0</v>
      </c>
      <c r="X208" s="84">
        <f t="shared" si="129"/>
        <v>0</v>
      </c>
      <c r="Y208" s="84">
        <f t="shared" si="129"/>
        <v>0</v>
      </c>
      <c r="Z208" s="84">
        <f t="shared" si="129"/>
        <v>0</v>
      </c>
      <c r="AA208" s="84">
        <f t="shared" si="129"/>
        <v>0</v>
      </c>
      <c r="AB208" s="84">
        <f t="shared" si="129"/>
        <v>0</v>
      </c>
      <c r="AC208" s="84">
        <f t="shared" si="129"/>
        <v>0</v>
      </c>
      <c r="AD208" s="84">
        <f t="shared" si="129"/>
        <v>0</v>
      </c>
      <c r="AE208" s="84">
        <f t="shared" si="129"/>
        <v>0</v>
      </c>
      <c r="AF208" s="84">
        <f t="shared" si="129"/>
        <v>0</v>
      </c>
      <c r="AG208" s="84">
        <f t="shared" si="129"/>
        <v>0</v>
      </c>
      <c r="AH208" s="84">
        <f t="shared" si="129"/>
        <v>0</v>
      </c>
      <c r="AI208" s="84">
        <f t="shared" si="129"/>
        <v>0</v>
      </c>
      <c r="AJ208" s="84">
        <f t="shared" si="129"/>
        <v>0</v>
      </c>
      <c r="AK208" s="84">
        <f t="shared" si="129"/>
        <v>0</v>
      </c>
      <c r="AL208" s="84">
        <f t="shared" si="129"/>
        <v>0</v>
      </c>
      <c r="AM208" s="84">
        <f t="shared" si="129"/>
        <v>0</v>
      </c>
      <c r="AN208" s="84">
        <f t="shared" si="129"/>
        <v>0</v>
      </c>
      <c r="AO208" s="84">
        <f t="shared" si="129"/>
        <v>0</v>
      </c>
      <c r="AP208" s="84">
        <f t="shared" si="129"/>
        <v>0</v>
      </c>
      <c r="AQ208" s="84">
        <f t="shared" si="129"/>
        <v>0</v>
      </c>
      <c r="AR208" s="84">
        <f t="shared" si="129"/>
        <v>0</v>
      </c>
      <c r="AS208" s="84">
        <f t="shared" si="129"/>
        <v>0</v>
      </c>
      <c r="AT208" s="84">
        <f t="shared" si="129"/>
        <v>0</v>
      </c>
      <c r="AU208" s="84">
        <f t="shared" si="129"/>
        <v>0</v>
      </c>
      <c r="AV208" s="84">
        <f t="shared" si="129"/>
        <v>0</v>
      </c>
      <c r="AW208" s="84">
        <f t="shared" si="129"/>
        <v>0</v>
      </c>
      <c r="AX208" s="142"/>
      <c r="AY208" s="84">
        <f t="shared" si="129"/>
        <v>73385.4</v>
      </c>
      <c r="AZ208" s="84">
        <f t="shared" si="129"/>
        <v>73385.4</v>
      </c>
      <c r="BA208" s="84">
        <f>AZ208-AY208</f>
        <v>0</v>
      </c>
    </row>
    <row r="209" spans="1:53" ht="31.5">
      <c r="A209" s="44" t="s">
        <v>430</v>
      </c>
      <c r="B209" s="45" t="s">
        <v>410</v>
      </c>
      <c r="C209" s="45" t="s">
        <v>363</v>
      </c>
      <c r="D209" s="45" t="s">
        <v>431</v>
      </c>
      <c r="E209" s="45" t="s">
        <v>8</v>
      </c>
      <c r="F209" s="84">
        <v>7500</v>
      </c>
      <c r="G209" s="84">
        <f>F209+H209</f>
        <v>47000</v>
      </c>
      <c r="H209" s="84">
        <f>SUM(I209:AX209)</f>
        <v>39500</v>
      </c>
      <c r="I209" s="84"/>
      <c r="J209" s="84"/>
      <c r="K209" s="84"/>
      <c r="L209" s="84"/>
      <c r="M209" s="84"/>
      <c r="N209" s="84"/>
      <c r="O209" s="84"/>
      <c r="P209" s="84"/>
      <c r="Q209" s="84"/>
      <c r="R209" s="84">
        <v>39500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142"/>
      <c r="AY209" s="84">
        <v>73385.4</v>
      </c>
      <c r="AZ209" s="84">
        <v>73385.4</v>
      </c>
      <c r="BA209" s="84">
        <f>AZ209-AY209</f>
        <v>0</v>
      </c>
    </row>
    <row r="210" spans="1:53" ht="47.25">
      <c r="A210" s="44" t="s">
        <v>74</v>
      </c>
      <c r="B210" s="45" t="s">
        <v>410</v>
      </c>
      <c r="C210" s="45" t="s">
        <v>363</v>
      </c>
      <c r="D210" s="45" t="s">
        <v>75</v>
      </c>
      <c r="E210" s="45" t="s">
        <v>366</v>
      </c>
      <c r="F210" s="84">
        <f>F211</f>
        <v>72663.4</v>
      </c>
      <c r="G210" s="84">
        <f>G211</f>
        <v>73739.4</v>
      </c>
      <c r="H210" s="84">
        <f t="shared" si="105"/>
        <v>1076</v>
      </c>
      <c r="I210" s="84">
        <f t="shared" si="129"/>
        <v>0</v>
      </c>
      <c r="J210" s="84">
        <f t="shared" si="129"/>
        <v>1076</v>
      </c>
      <c r="K210" s="84">
        <f t="shared" si="129"/>
        <v>0</v>
      </c>
      <c r="L210" s="84">
        <f t="shared" si="129"/>
        <v>0</v>
      </c>
      <c r="M210" s="84">
        <f t="shared" si="129"/>
        <v>0</v>
      </c>
      <c r="N210" s="84">
        <f t="shared" si="129"/>
        <v>0</v>
      </c>
      <c r="O210" s="84">
        <f t="shared" si="129"/>
        <v>0</v>
      </c>
      <c r="P210" s="84">
        <f t="shared" si="129"/>
        <v>0</v>
      </c>
      <c r="Q210" s="84">
        <f t="shared" si="129"/>
        <v>0</v>
      </c>
      <c r="R210" s="84">
        <f t="shared" si="129"/>
        <v>0</v>
      </c>
      <c r="S210" s="84">
        <f t="shared" si="129"/>
        <v>0</v>
      </c>
      <c r="T210" s="84">
        <f t="shared" si="129"/>
        <v>0</v>
      </c>
      <c r="U210" s="84">
        <f t="shared" si="129"/>
        <v>0</v>
      </c>
      <c r="V210" s="84">
        <f t="shared" si="129"/>
        <v>0</v>
      </c>
      <c r="W210" s="84">
        <f t="shared" si="129"/>
        <v>0</v>
      </c>
      <c r="X210" s="84">
        <f t="shared" si="129"/>
        <v>0</v>
      </c>
      <c r="Y210" s="84">
        <f t="shared" si="129"/>
        <v>0</v>
      </c>
      <c r="Z210" s="84">
        <f t="shared" si="129"/>
        <v>0</v>
      </c>
      <c r="AA210" s="84">
        <f t="shared" si="129"/>
        <v>0</v>
      </c>
      <c r="AB210" s="84">
        <f t="shared" si="129"/>
        <v>0</v>
      </c>
      <c r="AC210" s="84">
        <f t="shared" si="129"/>
        <v>0</v>
      </c>
      <c r="AD210" s="84">
        <f t="shared" si="129"/>
        <v>0</v>
      </c>
      <c r="AE210" s="84">
        <f t="shared" si="129"/>
        <v>0</v>
      </c>
      <c r="AF210" s="84">
        <f t="shared" si="129"/>
        <v>0</v>
      </c>
      <c r="AG210" s="84">
        <f t="shared" si="129"/>
        <v>0</v>
      </c>
      <c r="AH210" s="84">
        <f t="shared" si="129"/>
        <v>0</v>
      </c>
      <c r="AI210" s="84">
        <f t="shared" si="129"/>
        <v>0</v>
      </c>
      <c r="AJ210" s="84">
        <f t="shared" si="129"/>
        <v>0</v>
      </c>
      <c r="AK210" s="84">
        <f t="shared" si="129"/>
        <v>0</v>
      </c>
      <c r="AL210" s="84">
        <f t="shared" si="129"/>
        <v>0</v>
      </c>
      <c r="AM210" s="84">
        <f t="shared" si="129"/>
        <v>0</v>
      </c>
      <c r="AN210" s="84">
        <f t="shared" si="129"/>
        <v>0</v>
      </c>
      <c r="AO210" s="84">
        <f t="shared" si="129"/>
        <v>0</v>
      </c>
      <c r="AP210" s="84">
        <f t="shared" si="129"/>
        <v>0</v>
      </c>
      <c r="AQ210" s="84">
        <f t="shared" si="129"/>
        <v>0</v>
      </c>
      <c r="AR210" s="84">
        <f t="shared" si="129"/>
        <v>0</v>
      </c>
      <c r="AS210" s="84">
        <f t="shared" si="129"/>
        <v>0</v>
      </c>
      <c r="AT210" s="84">
        <f t="shared" si="129"/>
        <v>0</v>
      </c>
      <c r="AU210" s="84">
        <f t="shared" si="129"/>
        <v>0</v>
      </c>
      <c r="AV210" s="84">
        <f t="shared" si="129"/>
        <v>0</v>
      </c>
      <c r="AW210" s="84">
        <f t="shared" si="129"/>
        <v>0</v>
      </c>
      <c r="AX210" s="142"/>
      <c r="AY210" s="84">
        <f t="shared" si="129"/>
        <v>73385.4</v>
      </c>
      <c r="AZ210" s="84">
        <f t="shared" si="129"/>
        <v>73385.4</v>
      </c>
      <c r="BA210" s="84">
        <f t="shared" si="107"/>
        <v>0</v>
      </c>
    </row>
    <row r="211" spans="1:53" ht="31.5">
      <c r="A211" s="44" t="s">
        <v>398</v>
      </c>
      <c r="B211" s="45" t="s">
        <v>410</v>
      </c>
      <c r="C211" s="45" t="s">
        <v>363</v>
      </c>
      <c r="D211" s="45" t="s">
        <v>75</v>
      </c>
      <c r="E211" s="45">
        <v>327</v>
      </c>
      <c r="F211" s="84">
        <v>72663.4</v>
      </c>
      <c r="G211" s="84">
        <f>F211+H211</f>
        <v>73739.4</v>
      </c>
      <c r="H211" s="84">
        <f t="shared" si="105"/>
        <v>1076</v>
      </c>
      <c r="I211" s="84"/>
      <c r="J211" s="84">
        <v>1076</v>
      </c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142"/>
      <c r="AY211" s="84">
        <v>73385.4</v>
      </c>
      <c r="AZ211" s="84">
        <v>73385.4</v>
      </c>
      <c r="BA211" s="84">
        <f t="shared" si="107"/>
        <v>0</v>
      </c>
    </row>
    <row r="212" spans="1:53" ht="15.75">
      <c r="A212" s="44" t="s">
        <v>76</v>
      </c>
      <c r="B212" s="45" t="s">
        <v>410</v>
      </c>
      <c r="C212" s="45" t="s">
        <v>363</v>
      </c>
      <c r="D212" s="45" t="s">
        <v>77</v>
      </c>
      <c r="E212" s="45" t="s">
        <v>366</v>
      </c>
      <c r="F212" s="84">
        <f>F213</f>
        <v>24809.4</v>
      </c>
      <c r="G212" s="84">
        <f>G213</f>
        <v>24967.4</v>
      </c>
      <c r="H212" s="84">
        <f t="shared" si="105"/>
        <v>158</v>
      </c>
      <c r="I212" s="84">
        <f aca="true" t="shared" si="130" ref="I212:AZ212">I213</f>
        <v>0</v>
      </c>
      <c r="J212" s="84">
        <f t="shared" si="130"/>
        <v>158</v>
      </c>
      <c r="K212" s="84">
        <f t="shared" si="130"/>
        <v>0</v>
      </c>
      <c r="L212" s="84">
        <f t="shared" si="130"/>
        <v>0</v>
      </c>
      <c r="M212" s="84">
        <f t="shared" si="130"/>
        <v>0</v>
      </c>
      <c r="N212" s="84">
        <f t="shared" si="130"/>
        <v>0</v>
      </c>
      <c r="O212" s="84">
        <f t="shared" si="130"/>
        <v>0</v>
      </c>
      <c r="P212" s="84">
        <f t="shared" si="130"/>
        <v>0</v>
      </c>
      <c r="Q212" s="247">
        <f t="shared" si="130"/>
        <v>0</v>
      </c>
      <c r="R212" s="84">
        <f t="shared" si="130"/>
        <v>0</v>
      </c>
      <c r="S212" s="84">
        <f t="shared" si="130"/>
        <v>0</v>
      </c>
      <c r="T212" s="84">
        <f t="shared" si="130"/>
        <v>0</v>
      </c>
      <c r="U212" s="84">
        <f t="shared" si="130"/>
        <v>0</v>
      </c>
      <c r="V212" s="84">
        <f t="shared" si="130"/>
        <v>0</v>
      </c>
      <c r="W212" s="84">
        <f t="shared" si="130"/>
        <v>0</v>
      </c>
      <c r="X212" s="84">
        <f t="shared" si="130"/>
        <v>0</v>
      </c>
      <c r="Y212" s="84">
        <f t="shared" si="130"/>
        <v>0</v>
      </c>
      <c r="Z212" s="84">
        <f t="shared" si="130"/>
        <v>0</v>
      </c>
      <c r="AA212" s="84">
        <f t="shared" si="130"/>
        <v>0</v>
      </c>
      <c r="AB212" s="84">
        <f t="shared" si="130"/>
        <v>0</v>
      </c>
      <c r="AC212" s="84">
        <f t="shared" si="130"/>
        <v>0</v>
      </c>
      <c r="AD212" s="84">
        <f t="shared" si="130"/>
        <v>0</v>
      </c>
      <c r="AE212" s="84">
        <f t="shared" si="130"/>
        <v>0</v>
      </c>
      <c r="AF212" s="84">
        <f t="shared" si="130"/>
        <v>0</v>
      </c>
      <c r="AG212" s="84">
        <f t="shared" si="130"/>
        <v>0</v>
      </c>
      <c r="AH212" s="84">
        <f t="shared" si="130"/>
        <v>0</v>
      </c>
      <c r="AI212" s="84">
        <f t="shared" si="130"/>
        <v>0</v>
      </c>
      <c r="AJ212" s="84">
        <f t="shared" si="130"/>
        <v>0</v>
      </c>
      <c r="AK212" s="84">
        <f t="shared" si="130"/>
        <v>0</v>
      </c>
      <c r="AL212" s="84">
        <f t="shared" si="130"/>
        <v>0</v>
      </c>
      <c r="AM212" s="84">
        <f t="shared" si="130"/>
        <v>0</v>
      </c>
      <c r="AN212" s="84">
        <f t="shared" si="130"/>
        <v>0</v>
      </c>
      <c r="AO212" s="84">
        <f t="shared" si="130"/>
        <v>0</v>
      </c>
      <c r="AP212" s="84">
        <f t="shared" si="130"/>
        <v>0</v>
      </c>
      <c r="AQ212" s="84">
        <f t="shared" si="130"/>
        <v>0</v>
      </c>
      <c r="AR212" s="84">
        <f t="shared" si="130"/>
        <v>0</v>
      </c>
      <c r="AS212" s="84">
        <f t="shared" si="130"/>
        <v>0</v>
      </c>
      <c r="AT212" s="84">
        <f t="shared" si="130"/>
        <v>0</v>
      </c>
      <c r="AU212" s="84">
        <f t="shared" si="130"/>
        <v>0</v>
      </c>
      <c r="AV212" s="84">
        <f t="shared" si="130"/>
        <v>0</v>
      </c>
      <c r="AW212" s="84">
        <f t="shared" si="130"/>
        <v>0</v>
      </c>
      <c r="AX212" s="142"/>
      <c r="AY212" s="84">
        <f t="shared" si="130"/>
        <v>24767.4</v>
      </c>
      <c r="AZ212" s="84">
        <f t="shared" si="130"/>
        <v>24767</v>
      </c>
      <c r="BA212" s="84">
        <f t="shared" si="107"/>
        <v>-0.4000000000014552</v>
      </c>
    </row>
    <row r="213" spans="1:53" ht="31.5">
      <c r="A213" s="44" t="s">
        <v>398</v>
      </c>
      <c r="B213" s="45" t="s">
        <v>410</v>
      </c>
      <c r="C213" s="45" t="s">
        <v>363</v>
      </c>
      <c r="D213" s="45" t="s">
        <v>77</v>
      </c>
      <c r="E213" s="45">
        <v>327</v>
      </c>
      <c r="F213" s="84">
        <v>24809.4</v>
      </c>
      <c r="G213" s="84">
        <f>F213+H213</f>
        <v>24967.4</v>
      </c>
      <c r="H213" s="84">
        <f t="shared" si="105"/>
        <v>158</v>
      </c>
      <c r="I213" s="84"/>
      <c r="J213" s="84">
        <v>158</v>
      </c>
      <c r="K213" s="84"/>
      <c r="L213" s="84"/>
      <c r="M213" s="84"/>
      <c r="N213" s="84"/>
      <c r="O213" s="84"/>
      <c r="P213" s="84"/>
      <c r="Q213" s="247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142"/>
      <c r="AY213" s="84">
        <v>24767.4</v>
      </c>
      <c r="AZ213" s="84">
        <v>24767</v>
      </c>
      <c r="BA213" s="84">
        <f t="shared" si="107"/>
        <v>-0.4000000000014552</v>
      </c>
    </row>
    <row r="214" spans="1:53" ht="51.75" customHeight="1">
      <c r="A214" s="44" t="s">
        <v>78</v>
      </c>
      <c r="B214" s="45" t="s">
        <v>410</v>
      </c>
      <c r="C214" s="45" t="s">
        <v>363</v>
      </c>
      <c r="D214" s="45" t="s">
        <v>79</v>
      </c>
      <c r="E214" s="45" t="s">
        <v>366</v>
      </c>
      <c r="F214" s="84">
        <f>F215</f>
        <v>22231.6</v>
      </c>
      <c r="G214" s="84">
        <f>G215</f>
        <v>21765.6</v>
      </c>
      <c r="H214" s="84">
        <f t="shared" si="105"/>
        <v>-466</v>
      </c>
      <c r="I214" s="84">
        <f aca="true" t="shared" si="131" ref="I214:AZ214">I215</f>
        <v>0</v>
      </c>
      <c r="J214" s="84">
        <f t="shared" si="131"/>
        <v>0</v>
      </c>
      <c r="K214" s="84">
        <f t="shared" si="131"/>
        <v>0</v>
      </c>
      <c r="L214" s="84">
        <f t="shared" si="131"/>
        <v>0</v>
      </c>
      <c r="M214" s="84">
        <f t="shared" si="131"/>
        <v>-466</v>
      </c>
      <c r="N214" s="84">
        <f t="shared" si="131"/>
        <v>0</v>
      </c>
      <c r="O214" s="84">
        <f t="shared" si="131"/>
        <v>0</v>
      </c>
      <c r="P214" s="84">
        <f t="shared" si="131"/>
        <v>0</v>
      </c>
      <c r="Q214" s="84">
        <f t="shared" si="131"/>
        <v>0</v>
      </c>
      <c r="R214" s="84">
        <f t="shared" si="131"/>
        <v>0</v>
      </c>
      <c r="S214" s="84">
        <f t="shared" si="131"/>
        <v>0</v>
      </c>
      <c r="T214" s="84">
        <f t="shared" si="131"/>
        <v>0</v>
      </c>
      <c r="U214" s="84">
        <f t="shared" si="131"/>
        <v>0</v>
      </c>
      <c r="V214" s="84">
        <f t="shared" si="131"/>
        <v>0</v>
      </c>
      <c r="W214" s="84">
        <f t="shared" si="131"/>
        <v>0</v>
      </c>
      <c r="X214" s="84">
        <f t="shared" si="131"/>
        <v>0</v>
      </c>
      <c r="Y214" s="84">
        <f t="shared" si="131"/>
        <v>0</v>
      </c>
      <c r="Z214" s="84">
        <f t="shared" si="131"/>
        <v>0</v>
      </c>
      <c r="AA214" s="84">
        <f t="shared" si="131"/>
        <v>0</v>
      </c>
      <c r="AB214" s="84">
        <f t="shared" si="131"/>
        <v>0</v>
      </c>
      <c r="AC214" s="84">
        <f t="shared" si="131"/>
        <v>0</v>
      </c>
      <c r="AD214" s="84">
        <f t="shared" si="131"/>
        <v>0</v>
      </c>
      <c r="AE214" s="84">
        <f t="shared" si="131"/>
        <v>0</v>
      </c>
      <c r="AF214" s="84">
        <f t="shared" si="131"/>
        <v>0</v>
      </c>
      <c r="AG214" s="84">
        <f t="shared" si="131"/>
        <v>0</v>
      </c>
      <c r="AH214" s="84">
        <f t="shared" si="131"/>
        <v>0</v>
      </c>
      <c r="AI214" s="84">
        <f t="shared" si="131"/>
        <v>0</v>
      </c>
      <c r="AJ214" s="84">
        <f t="shared" si="131"/>
        <v>0</v>
      </c>
      <c r="AK214" s="84">
        <f t="shared" si="131"/>
        <v>0</v>
      </c>
      <c r="AL214" s="84">
        <f t="shared" si="131"/>
        <v>0</v>
      </c>
      <c r="AM214" s="84">
        <f t="shared" si="131"/>
        <v>0</v>
      </c>
      <c r="AN214" s="84">
        <f t="shared" si="131"/>
        <v>0</v>
      </c>
      <c r="AO214" s="84">
        <f t="shared" si="131"/>
        <v>0</v>
      </c>
      <c r="AP214" s="84">
        <f t="shared" si="131"/>
        <v>0</v>
      </c>
      <c r="AQ214" s="84">
        <f t="shared" si="131"/>
        <v>0</v>
      </c>
      <c r="AR214" s="84">
        <f t="shared" si="131"/>
        <v>0</v>
      </c>
      <c r="AS214" s="84">
        <f t="shared" si="131"/>
        <v>0</v>
      </c>
      <c r="AT214" s="84">
        <f t="shared" si="131"/>
        <v>0</v>
      </c>
      <c r="AU214" s="84">
        <f t="shared" si="131"/>
        <v>0</v>
      </c>
      <c r="AV214" s="84">
        <f t="shared" si="131"/>
        <v>0</v>
      </c>
      <c r="AW214" s="84">
        <f t="shared" si="131"/>
        <v>0</v>
      </c>
      <c r="AX214" s="142"/>
      <c r="AY214" s="84">
        <f t="shared" si="131"/>
        <v>27974.6</v>
      </c>
      <c r="AZ214" s="84">
        <f t="shared" si="131"/>
        <v>27975</v>
      </c>
      <c r="BA214" s="84">
        <f t="shared" si="107"/>
        <v>0.4000000000014552</v>
      </c>
    </row>
    <row r="215" spans="1:53" ht="63">
      <c r="A215" s="44" t="s">
        <v>80</v>
      </c>
      <c r="B215" s="45" t="s">
        <v>410</v>
      </c>
      <c r="C215" s="45" t="s">
        <v>363</v>
      </c>
      <c r="D215" s="45" t="s">
        <v>79</v>
      </c>
      <c r="E215" s="45" t="s">
        <v>81</v>
      </c>
      <c r="F215" s="84">
        <v>22231.6</v>
      </c>
      <c r="G215" s="84">
        <f>F215+H215</f>
        <v>21765.6</v>
      </c>
      <c r="H215" s="84">
        <f t="shared" si="105"/>
        <v>-466</v>
      </c>
      <c r="I215" s="84"/>
      <c r="J215" s="84"/>
      <c r="K215" s="84"/>
      <c r="L215" s="84"/>
      <c r="M215" s="84">
        <v>-466</v>
      </c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142"/>
      <c r="AY215" s="84">
        <v>27974.6</v>
      </c>
      <c r="AZ215" s="84">
        <v>27975</v>
      </c>
      <c r="BA215" s="84">
        <f t="shared" si="107"/>
        <v>0.4000000000014552</v>
      </c>
    </row>
    <row r="216" spans="1:53" ht="15.75">
      <c r="A216" s="44" t="s">
        <v>82</v>
      </c>
      <c r="B216" s="45" t="s">
        <v>410</v>
      </c>
      <c r="C216" s="45" t="s">
        <v>363</v>
      </c>
      <c r="D216" s="45" t="s">
        <v>65</v>
      </c>
      <c r="E216" s="45" t="s">
        <v>366</v>
      </c>
      <c r="F216" s="84">
        <f>F217</f>
        <v>0</v>
      </c>
      <c r="G216" s="84">
        <f>G217</f>
        <v>0</v>
      </c>
      <c r="H216" s="84">
        <f t="shared" si="105"/>
        <v>0</v>
      </c>
      <c r="I216" s="84">
        <f aca="true" t="shared" si="132" ref="I216:AZ216">I217</f>
        <v>0</v>
      </c>
      <c r="J216" s="84">
        <f t="shared" si="132"/>
        <v>0</v>
      </c>
      <c r="K216" s="84">
        <f t="shared" si="132"/>
        <v>0</v>
      </c>
      <c r="L216" s="84">
        <f t="shared" si="132"/>
        <v>0</v>
      </c>
      <c r="M216" s="84">
        <f t="shared" si="132"/>
        <v>0</v>
      </c>
      <c r="N216" s="84">
        <f t="shared" si="132"/>
        <v>0</v>
      </c>
      <c r="O216" s="84">
        <f t="shared" si="132"/>
        <v>0</v>
      </c>
      <c r="P216" s="84">
        <f t="shared" si="132"/>
        <v>0</v>
      </c>
      <c r="Q216" s="84">
        <f t="shared" si="132"/>
        <v>0</v>
      </c>
      <c r="R216" s="84">
        <f t="shared" si="132"/>
        <v>0</v>
      </c>
      <c r="S216" s="84">
        <f t="shared" si="132"/>
        <v>0</v>
      </c>
      <c r="T216" s="84">
        <f t="shared" si="132"/>
        <v>0</v>
      </c>
      <c r="U216" s="84">
        <f t="shared" si="132"/>
        <v>0</v>
      </c>
      <c r="V216" s="84">
        <f t="shared" si="132"/>
        <v>0</v>
      </c>
      <c r="W216" s="84">
        <f t="shared" si="132"/>
        <v>0</v>
      </c>
      <c r="X216" s="84">
        <f t="shared" si="132"/>
        <v>0</v>
      </c>
      <c r="Y216" s="84">
        <f t="shared" si="132"/>
        <v>0</v>
      </c>
      <c r="Z216" s="84">
        <f t="shared" si="132"/>
        <v>0</v>
      </c>
      <c r="AA216" s="84">
        <f t="shared" si="132"/>
        <v>0</v>
      </c>
      <c r="AB216" s="84">
        <f t="shared" si="132"/>
        <v>0</v>
      </c>
      <c r="AC216" s="84">
        <f t="shared" si="132"/>
        <v>0</v>
      </c>
      <c r="AD216" s="84">
        <f t="shared" si="132"/>
        <v>0</v>
      </c>
      <c r="AE216" s="84">
        <f t="shared" si="132"/>
        <v>0</v>
      </c>
      <c r="AF216" s="84">
        <f t="shared" si="132"/>
        <v>0</v>
      </c>
      <c r="AG216" s="84">
        <f t="shared" si="132"/>
        <v>0</v>
      </c>
      <c r="AH216" s="84">
        <f t="shared" si="132"/>
        <v>0</v>
      </c>
      <c r="AI216" s="84">
        <f t="shared" si="132"/>
        <v>0</v>
      </c>
      <c r="AJ216" s="84">
        <f t="shared" si="132"/>
        <v>0</v>
      </c>
      <c r="AK216" s="84">
        <f t="shared" si="132"/>
        <v>0</v>
      </c>
      <c r="AL216" s="84">
        <f t="shared" si="132"/>
        <v>0</v>
      </c>
      <c r="AM216" s="84">
        <f t="shared" si="132"/>
        <v>0</v>
      </c>
      <c r="AN216" s="84">
        <f t="shared" si="132"/>
        <v>0</v>
      </c>
      <c r="AO216" s="84">
        <f t="shared" si="132"/>
        <v>0</v>
      </c>
      <c r="AP216" s="84">
        <f t="shared" si="132"/>
        <v>0</v>
      </c>
      <c r="AQ216" s="84">
        <f t="shared" si="132"/>
        <v>0</v>
      </c>
      <c r="AR216" s="84">
        <f t="shared" si="132"/>
        <v>0</v>
      </c>
      <c r="AS216" s="84">
        <f t="shared" si="132"/>
        <v>0</v>
      </c>
      <c r="AT216" s="84">
        <f t="shared" si="132"/>
        <v>0</v>
      </c>
      <c r="AU216" s="84">
        <f t="shared" si="132"/>
        <v>0</v>
      </c>
      <c r="AV216" s="84">
        <f t="shared" si="132"/>
        <v>0</v>
      </c>
      <c r="AW216" s="84">
        <f t="shared" si="132"/>
        <v>0</v>
      </c>
      <c r="AX216" s="142"/>
      <c r="AY216" s="84">
        <f t="shared" si="132"/>
        <v>1368</v>
      </c>
      <c r="AZ216" s="84">
        <f t="shared" si="132"/>
        <v>1368</v>
      </c>
      <c r="BA216" s="84">
        <f t="shared" si="107"/>
        <v>0</v>
      </c>
    </row>
    <row r="217" spans="1:53" ht="31.5">
      <c r="A217" s="44" t="s">
        <v>398</v>
      </c>
      <c r="B217" s="45" t="s">
        <v>410</v>
      </c>
      <c r="C217" s="45" t="s">
        <v>363</v>
      </c>
      <c r="D217" s="45" t="s">
        <v>65</v>
      </c>
      <c r="E217" s="45" t="s">
        <v>399</v>
      </c>
      <c r="F217" s="84"/>
      <c r="G217" s="84">
        <f>F217+H217</f>
        <v>0</v>
      </c>
      <c r="H217" s="84">
        <f t="shared" si="105"/>
        <v>0</v>
      </c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142"/>
      <c r="AY217" s="84">
        <v>1368</v>
      </c>
      <c r="AZ217" s="84">
        <v>1368</v>
      </c>
      <c r="BA217" s="84">
        <f t="shared" si="107"/>
        <v>0</v>
      </c>
    </row>
    <row r="218" spans="1:53" s="43" customFormat="1" ht="15.75" hidden="1">
      <c r="A218" s="46" t="s">
        <v>84</v>
      </c>
      <c r="B218" s="42" t="s">
        <v>410</v>
      </c>
      <c r="C218" s="42" t="s">
        <v>380</v>
      </c>
      <c r="D218" s="42" t="s">
        <v>85</v>
      </c>
      <c r="E218" s="42" t="s">
        <v>366</v>
      </c>
      <c r="F218" s="85">
        <f>F219</f>
        <v>0</v>
      </c>
      <c r="G218" s="85">
        <f>G219</f>
        <v>0</v>
      </c>
      <c r="H218" s="84">
        <f t="shared" si="105"/>
        <v>0</v>
      </c>
      <c r="I218" s="85">
        <f aca="true" t="shared" si="133" ref="I218:AZ218">I219</f>
        <v>0</v>
      </c>
      <c r="J218" s="85">
        <f t="shared" si="133"/>
        <v>0</v>
      </c>
      <c r="K218" s="85">
        <f t="shared" si="133"/>
        <v>0</v>
      </c>
      <c r="L218" s="85">
        <f t="shared" si="133"/>
        <v>0</v>
      </c>
      <c r="M218" s="85">
        <f t="shared" si="133"/>
        <v>0</v>
      </c>
      <c r="N218" s="85">
        <f t="shared" si="133"/>
        <v>0</v>
      </c>
      <c r="O218" s="85">
        <f t="shared" si="133"/>
        <v>0</v>
      </c>
      <c r="P218" s="85">
        <f t="shared" si="133"/>
        <v>0</v>
      </c>
      <c r="Q218" s="85">
        <f t="shared" si="133"/>
        <v>0</v>
      </c>
      <c r="R218" s="85">
        <f t="shared" si="133"/>
        <v>0</v>
      </c>
      <c r="S218" s="85">
        <f t="shared" si="133"/>
        <v>0</v>
      </c>
      <c r="T218" s="85">
        <f t="shared" si="133"/>
        <v>0</v>
      </c>
      <c r="U218" s="85">
        <f t="shared" si="133"/>
        <v>0</v>
      </c>
      <c r="V218" s="85">
        <f t="shared" si="133"/>
        <v>0</v>
      </c>
      <c r="W218" s="85">
        <f t="shared" si="133"/>
        <v>0</v>
      </c>
      <c r="X218" s="85">
        <f t="shared" si="133"/>
        <v>0</v>
      </c>
      <c r="Y218" s="85">
        <f t="shared" si="133"/>
        <v>0</v>
      </c>
      <c r="Z218" s="85">
        <f t="shared" si="133"/>
        <v>0</v>
      </c>
      <c r="AA218" s="85">
        <f t="shared" si="133"/>
        <v>0</v>
      </c>
      <c r="AB218" s="85">
        <f t="shared" si="133"/>
        <v>0</v>
      </c>
      <c r="AC218" s="85">
        <f t="shared" si="133"/>
        <v>0</v>
      </c>
      <c r="AD218" s="85">
        <f t="shared" si="133"/>
        <v>0</v>
      </c>
      <c r="AE218" s="85">
        <f t="shared" si="133"/>
        <v>0</v>
      </c>
      <c r="AF218" s="85">
        <f t="shared" si="133"/>
        <v>0</v>
      </c>
      <c r="AG218" s="85">
        <f t="shared" si="133"/>
        <v>0</v>
      </c>
      <c r="AH218" s="85">
        <f t="shared" si="133"/>
        <v>0</v>
      </c>
      <c r="AI218" s="85">
        <f t="shared" si="133"/>
        <v>0</v>
      </c>
      <c r="AJ218" s="85">
        <f t="shared" si="133"/>
        <v>0</v>
      </c>
      <c r="AK218" s="85">
        <f t="shared" si="133"/>
        <v>0</v>
      </c>
      <c r="AL218" s="85">
        <f t="shared" si="133"/>
        <v>0</v>
      </c>
      <c r="AM218" s="85">
        <f t="shared" si="133"/>
        <v>0</v>
      </c>
      <c r="AN218" s="85">
        <f t="shared" si="133"/>
        <v>0</v>
      </c>
      <c r="AO218" s="85">
        <f t="shared" si="133"/>
        <v>0</v>
      </c>
      <c r="AP218" s="85">
        <f t="shared" si="133"/>
        <v>0</v>
      </c>
      <c r="AQ218" s="85">
        <f t="shared" si="133"/>
        <v>0</v>
      </c>
      <c r="AR218" s="85">
        <f t="shared" si="133"/>
        <v>0</v>
      </c>
      <c r="AS218" s="85">
        <f t="shared" si="133"/>
        <v>0</v>
      </c>
      <c r="AT218" s="85">
        <f t="shared" si="133"/>
        <v>0</v>
      </c>
      <c r="AU218" s="85">
        <f t="shared" si="133"/>
        <v>0</v>
      </c>
      <c r="AV218" s="85">
        <f t="shared" si="133"/>
        <v>0</v>
      </c>
      <c r="AW218" s="85">
        <f t="shared" si="133"/>
        <v>0</v>
      </c>
      <c r="AX218" s="210"/>
      <c r="AY218" s="85">
        <f t="shared" si="133"/>
        <v>0</v>
      </c>
      <c r="AZ218" s="85">
        <f t="shared" si="133"/>
        <v>0</v>
      </c>
      <c r="BA218" s="84">
        <f t="shared" si="107"/>
        <v>0</v>
      </c>
    </row>
    <row r="219" spans="1:53" ht="63" hidden="1">
      <c r="A219" s="44" t="s">
        <v>80</v>
      </c>
      <c r="B219" s="45" t="s">
        <v>410</v>
      </c>
      <c r="C219" s="45" t="s">
        <v>380</v>
      </c>
      <c r="D219" s="45" t="s">
        <v>86</v>
      </c>
      <c r="E219" s="45">
        <v>453</v>
      </c>
      <c r="F219" s="84">
        <f>SUM(I219:AW219)</f>
        <v>0</v>
      </c>
      <c r="G219" s="84">
        <f>SUM(J219:AX219)</f>
        <v>0</v>
      </c>
      <c r="H219" s="84">
        <f t="shared" si="105"/>
        <v>0</v>
      </c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142"/>
      <c r="AY219" s="84"/>
      <c r="AZ219" s="84"/>
      <c r="BA219" s="84">
        <f t="shared" si="107"/>
        <v>0</v>
      </c>
    </row>
    <row r="220" spans="1:53" s="43" customFormat="1" ht="31.5">
      <c r="A220" s="46" t="s">
        <v>256</v>
      </c>
      <c r="B220" s="42" t="s">
        <v>410</v>
      </c>
      <c r="C220" s="42" t="s">
        <v>386</v>
      </c>
      <c r="D220" s="42" t="s">
        <v>365</v>
      </c>
      <c r="E220" s="42" t="s">
        <v>366</v>
      </c>
      <c r="F220" s="85">
        <f>F221+F223</f>
        <v>9212</v>
      </c>
      <c r="G220" s="85">
        <f>G221+G223</f>
        <v>9212</v>
      </c>
      <c r="H220" s="84">
        <f t="shared" si="105"/>
        <v>0</v>
      </c>
      <c r="I220" s="85">
        <f>I221+I223</f>
        <v>0</v>
      </c>
      <c r="J220" s="85">
        <f aca="true" t="shared" si="134" ref="J220:AD220">J221+J223</f>
        <v>0</v>
      </c>
      <c r="K220" s="85">
        <f t="shared" si="134"/>
        <v>0</v>
      </c>
      <c r="L220" s="85">
        <f t="shared" si="134"/>
        <v>0</v>
      </c>
      <c r="M220" s="85">
        <f t="shared" si="134"/>
        <v>0</v>
      </c>
      <c r="N220" s="85">
        <f t="shared" si="134"/>
        <v>0</v>
      </c>
      <c r="O220" s="85">
        <f t="shared" si="134"/>
        <v>0</v>
      </c>
      <c r="P220" s="85">
        <f>P221+P223</f>
        <v>0</v>
      </c>
      <c r="Q220" s="85">
        <f t="shared" si="134"/>
        <v>0</v>
      </c>
      <c r="R220" s="85">
        <f t="shared" si="134"/>
        <v>0</v>
      </c>
      <c r="S220" s="85">
        <f t="shared" si="134"/>
        <v>0</v>
      </c>
      <c r="T220" s="85">
        <f t="shared" si="134"/>
        <v>0</v>
      </c>
      <c r="U220" s="85">
        <f t="shared" si="134"/>
        <v>0</v>
      </c>
      <c r="V220" s="85">
        <f t="shared" si="134"/>
        <v>0</v>
      </c>
      <c r="W220" s="85">
        <f t="shared" si="134"/>
        <v>0</v>
      </c>
      <c r="X220" s="85">
        <f t="shared" si="134"/>
        <v>0</v>
      </c>
      <c r="Y220" s="85">
        <f t="shared" si="134"/>
        <v>0</v>
      </c>
      <c r="Z220" s="85">
        <f t="shared" si="134"/>
        <v>0</v>
      </c>
      <c r="AA220" s="85">
        <f t="shared" si="134"/>
        <v>0</v>
      </c>
      <c r="AB220" s="85">
        <f t="shared" si="134"/>
        <v>0</v>
      </c>
      <c r="AC220" s="85">
        <f t="shared" si="134"/>
        <v>0</v>
      </c>
      <c r="AD220" s="85">
        <f t="shared" si="134"/>
        <v>0</v>
      </c>
      <c r="AE220" s="85">
        <f aca="true" t="shared" si="135" ref="AE220:AW220">AE221+AE223</f>
        <v>0</v>
      </c>
      <c r="AF220" s="85">
        <f t="shared" si="135"/>
        <v>0</v>
      </c>
      <c r="AG220" s="85">
        <f t="shared" si="135"/>
        <v>0</v>
      </c>
      <c r="AH220" s="85">
        <f t="shared" si="135"/>
        <v>0</v>
      </c>
      <c r="AI220" s="85">
        <f t="shared" si="135"/>
        <v>0</v>
      </c>
      <c r="AJ220" s="85">
        <f t="shared" si="135"/>
        <v>0</v>
      </c>
      <c r="AK220" s="85">
        <f t="shared" si="135"/>
        <v>0</v>
      </c>
      <c r="AL220" s="85">
        <f t="shared" si="135"/>
        <v>0</v>
      </c>
      <c r="AM220" s="85">
        <f t="shared" si="135"/>
        <v>0</v>
      </c>
      <c r="AN220" s="85">
        <f t="shared" si="135"/>
        <v>0</v>
      </c>
      <c r="AO220" s="85">
        <f t="shared" si="135"/>
        <v>0</v>
      </c>
      <c r="AP220" s="85">
        <f t="shared" si="135"/>
        <v>0</v>
      </c>
      <c r="AQ220" s="85">
        <f t="shared" si="135"/>
        <v>0</v>
      </c>
      <c r="AR220" s="85">
        <f t="shared" si="135"/>
        <v>0</v>
      </c>
      <c r="AS220" s="85">
        <f t="shared" si="135"/>
        <v>0</v>
      </c>
      <c r="AT220" s="85">
        <f t="shared" si="135"/>
        <v>0</v>
      </c>
      <c r="AU220" s="85">
        <f t="shared" si="135"/>
        <v>0</v>
      </c>
      <c r="AV220" s="85">
        <f t="shared" si="135"/>
        <v>0</v>
      </c>
      <c r="AW220" s="85">
        <f t="shared" si="135"/>
        <v>0</v>
      </c>
      <c r="AX220" s="210"/>
      <c r="AY220" s="85">
        <f>AY221+AY223</f>
        <v>9012</v>
      </c>
      <c r="AZ220" s="85">
        <f>AZ221+AZ223</f>
        <v>9012</v>
      </c>
      <c r="BA220" s="84">
        <f t="shared" si="107"/>
        <v>0</v>
      </c>
    </row>
    <row r="221" spans="1:53" ht="39" customHeight="1">
      <c r="A221" s="44" t="s">
        <v>87</v>
      </c>
      <c r="B221" s="45" t="s">
        <v>410</v>
      </c>
      <c r="C221" s="45" t="s">
        <v>386</v>
      </c>
      <c r="D221" s="45" t="s">
        <v>79</v>
      </c>
      <c r="E221" s="45" t="s">
        <v>366</v>
      </c>
      <c r="F221" s="84">
        <f>F222</f>
        <v>2912</v>
      </c>
      <c r="G221" s="84">
        <f>G222</f>
        <v>2912</v>
      </c>
      <c r="H221" s="84">
        <f t="shared" si="105"/>
        <v>0</v>
      </c>
      <c r="I221" s="84">
        <f aca="true" t="shared" si="136" ref="I221:AZ221">I222</f>
        <v>0</v>
      </c>
      <c r="J221" s="84">
        <f t="shared" si="136"/>
        <v>0</v>
      </c>
      <c r="K221" s="84">
        <f t="shared" si="136"/>
        <v>0</v>
      </c>
      <c r="L221" s="84">
        <f t="shared" si="136"/>
        <v>0</v>
      </c>
      <c r="M221" s="84">
        <f t="shared" si="136"/>
        <v>0</v>
      </c>
      <c r="N221" s="84">
        <f t="shared" si="136"/>
        <v>0</v>
      </c>
      <c r="O221" s="84">
        <f t="shared" si="136"/>
        <v>0</v>
      </c>
      <c r="P221" s="84">
        <f t="shared" si="136"/>
        <v>0</v>
      </c>
      <c r="Q221" s="84">
        <f t="shared" si="136"/>
        <v>0</v>
      </c>
      <c r="R221" s="84">
        <f t="shared" si="136"/>
        <v>0</v>
      </c>
      <c r="S221" s="84">
        <f t="shared" si="136"/>
        <v>0</v>
      </c>
      <c r="T221" s="84">
        <f t="shared" si="136"/>
        <v>0</v>
      </c>
      <c r="U221" s="84">
        <f t="shared" si="136"/>
        <v>0</v>
      </c>
      <c r="V221" s="84">
        <f t="shared" si="136"/>
        <v>0</v>
      </c>
      <c r="W221" s="84">
        <f t="shared" si="136"/>
        <v>0</v>
      </c>
      <c r="X221" s="84">
        <f t="shared" si="136"/>
        <v>0</v>
      </c>
      <c r="Y221" s="84">
        <f t="shared" si="136"/>
        <v>0</v>
      </c>
      <c r="Z221" s="84">
        <f t="shared" si="136"/>
        <v>0</v>
      </c>
      <c r="AA221" s="84">
        <f t="shared" si="136"/>
        <v>0</v>
      </c>
      <c r="AB221" s="84">
        <f t="shared" si="136"/>
        <v>0</v>
      </c>
      <c r="AC221" s="84">
        <f t="shared" si="136"/>
        <v>0</v>
      </c>
      <c r="AD221" s="84">
        <f t="shared" si="136"/>
        <v>0</v>
      </c>
      <c r="AE221" s="84">
        <f t="shared" si="136"/>
        <v>0</v>
      </c>
      <c r="AF221" s="84">
        <f t="shared" si="136"/>
        <v>0</v>
      </c>
      <c r="AG221" s="84">
        <f t="shared" si="136"/>
        <v>0</v>
      </c>
      <c r="AH221" s="84">
        <f t="shared" si="136"/>
        <v>0</v>
      </c>
      <c r="AI221" s="84">
        <f t="shared" si="136"/>
        <v>0</v>
      </c>
      <c r="AJ221" s="84">
        <f t="shared" si="136"/>
        <v>0</v>
      </c>
      <c r="AK221" s="84">
        <f t="shared" si="136"/>
        <v>0</v>
      </c>
      <c r="AL221" s="84">
        <f t="shared" si="136"/>
        <v>0</v>
      </c>
      <c r="AM221" s="84">
        <f t="shared" si="136"/>
        <v>0</v>
      </c>
      <c r="AN221" s="84">
        <f t="shared" si="136"/>
        <v>0</v>
      </c>
      <c r="AO221" s="84">
        <f t="shared" si="136"/>
        <v>0</v>
      </c>
      <c r="AP221" s="84">
        <f t="shared" si="136"/>
        <v>0</v>
      </c>
      <c r="AQ221" s="84">
        <f t="shared" si="136"/>
        <v>0</v>
      </c>
      <c r="AR221" s="84">
        <f t="shared" si="136"/>
        <v>0</v>
      </c>
      <c r="AS221" s="84">
        <f t="shared" si="136"/>
        <v>0</v>
      </c>
      <c r="AT221" s="84">
        <f t="shared" si="136"/>
        <v>0</v>
      </c>
      <c r="AU221" s="84">
        <f t="shared" si="136"/>
        <v>0</v>
      </c>
      <c r="AV221" s="84">
        <f t="shared" si="136"/>
        <v>0</v>
      </c>
      <c r="AW221" s="84">
        <f t="shared" si="136"/>
        <v>0</v>
      </c>
      <c r="AX221" s="142"/>
      <c r="AY221" s="84">
        <f t="shared" si="136"/>
        <v>2912</v>
      </c>
      <c r="AZ221" s="84">
        <f t="shared" si="136"/>
        <v>2912</v>
      </c>
      <c r="BA221" s="84">
        <f t="shared" si="107"/>
        <v>0</v>
      </c>
    </row>
    <row r="222" spans="1:53" ht="63">
      <c r="A222" s="44" t="s">
        <v>80</v>
      </c>
      <c r="B222" s="45" t="s">
        <v>410</v>
      </c>
      <c r="C222" s="45" t="s">
        <v>386</v>
      </c>
      <c r="D222" s="45" t="s">
        <v>79</v>
      </c>
      <c r="E222" s="45">
        <v>453</v>
      </c>
      <c r="F222" s="84">
        <v>2912</v>
      </c>
      <c r="G222" s="84">
        <f>F222+H222</f>
        <v>2912</v>
      </c>
      <c r="H222" s="84">
        <f t="shared" si="105"/>
        <v>0</v>
      </c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142"/>
      <c r="AY222" s="84">
        <v>2912</v>
      </c>
      <c r="AZ222" s="84">
        <v>2912</v>
      </c>
      <c r="BA222" s="84">
        <f t="shared" si="107"/>
        <v>0</v>
      </c>
    </row>
    <row r="223" spans="1:53" ht="63">
      <c r="A223" s="44" t="s">
        <v>88</v>
      </c>
      <c r="B223" s="45" t="s">
        <v>410</v>
      </c>
      <c r="C223" s="45" t="s">
        <v>386</v>
      </c>
      <c r="D223" s="45" t="s">
        <v>89</v>
      </c>
      <c r="E223" s="45" t="s">
        <v>366</v>
      </c>
      <c r="F223" s="84">
        <f>F224</f>
        <v>6300</v>
      </c>
      <c r="G223" s="84">
        <f>G224</f>
        <v>6300</v>
      </c>
      <c r="H223" s="84">
        <f t="shared" si="105"/>
        <v>0</v>
      </c>
      <c r="I223" s="84">
        <f aca="true" t="shared" si="137" ref="I223:AZ223">I224</f>
        <v>0</v>
      </c>
      <c r="J223" s="84">
        <f t="shared" si="137"/>
        <v>0</v>
      </c>
      <c r="K223" s="84">
        <f t="shared" si="137"/>
        <v>0</v>
      </c>
      <c r="L223" s="84">
        <f t="shared" si="137"/>
        <v>0</v>
      </c>
      <c r="M223" s="84">
        <f t="shared" si="137"/>
        <v>0</v>
      </c>
      <c r="N223" s="84">
        <f t="shared" si="137"/>
        <v>0</v>
      </c>
      <c r="O223" s="84">
        <f t="shared" si="137"/>
        <v>0</v>
      </c>
      <c r="P223" s="84">
        <f t="shared" si="137"/>
        <v>0</v>
      </c>
      <c r="Q223" s="84">
        <f t="shared" si="137"/>
        <v>0</v>
      </c>
      <c r="R223" s="84">
        <f t="shared" si="137"/>
        <v>0</v>
      </c>
      <c r="S223" s="84">
        <f t="shared" si="137"/>
        <v>0</v>
      </c>
      <c r="T223" s="84">
        <f t="shared" si="137"/>
        <v>0</v>
      </c>
      <c r="U223" s="84">
        <f t="shared" si="137"/>
        <v>0</v>
      </c>
      <c r="V223" s="84">
        <f t="shared" si="137"/>
        <v>0</v>
      </c>
      <c r="W223" s="84">
        <f t="shared" si="137"/>
        <v>0</v>
      </c>
      <c r="X223" s="84">
        <f t="shared" si="137"/>
        <v>0</v>
      </c>
      <c r="Y223" s="84">
        <f t="shared" si="137"/>
        <v>0</v>
      </c>
      <c r="Z223" s="84">
        <f t="shared" si="137"/>
        <v>0</v>
      </c>
      <c r="AA223" s="84">
        <f t="shared" si="137"/>
        <v>0</v>
      </c>
      <c r="AB223" s="84">
        <f t="shared" si="137"/>
        <v>0</v>
      </c>
      <c r="AC223" s="84">
        <f t="shared" si="137"/>
        <v>0</v>
      </c>
      <c r="AD223" s="84">
        <f t="shared" si="137"/>
        <v>0</v>
      </c>
      <c r="AE223" s="84">
        <f t="shared" si="137"/>
        <v>0</v>
      </c>
      <c r="AF223" s="84">
        <f t="shared" si="137"/>
        <v>0</v>
      </c>
      <c r="AG223" s="84">
        <f t="shared" si="137"/>
        <v>0</v>
      </c>
      <c r="AH223" s="84">
        <f t="shared" si="137"/>
        <v>0</v>
      </c>
      <c r="AI223" s="84">
        <f t="shared" si="137"/>
        <v>0</v>
      </c>
      <c r="AJ223" s="84">
        <f t="shared" si="137"/>
        <v>0</v>
      </c>
      <c r="AK223" s="84">
        <f t="shared" si="137"/>
        <v>0</v>
      </c>
      <c r="AL223" s="84">
        <f t="shared" si="137"/>
        <v>0</v>
      </c>
      <c r="AM223" s="84">
        <f t="shared" si="137"/>
        <v>0</v>
      </c>
      <c r="AN223" s="84">
        <f t="shared" si="137"/>
        <v>0</v>
      </c>
      <c r="AO223" s="84">
        <f t="shared" si="137"/>
        <v>0</v>
      </c>
      <c r="AP223" s="84">
        <f t="shared" si="137"/>
        <v>0</v>
      </c>
      <c r="AQ223" s="84">
        <f t="shared" si="137"/>
        <v>0</v>
      </c>
      <c r="AR223" s="84">
        <f t="shared" si="137"/>
        <v>0</v>
      </c>
      <c r="AS223" s="84">
        <f t="shared" si="137"/>
        <v>0</v>
      </c>
      <c r="AT223" s="84">
        <f t="shared" si="137"/>
        <v>0</v>
      </c>
      <c r="AU223" s="84">
        <f t="shared" si="137"/>
        <v>0</v>
      </c>
      <c r="AV223" s="84">
        <f t="shared" si="137"/>
        <v>0</v>
      </c>
      <c r="AW223" s="84">
        <f t="shared" si="137"/>
        <v>0</v>
      </c>
      <c r="AX223" s="142"/>
      <c r="AY223" s="84">
        <f t="shared" si="137"/>
        <v>6100</v>
      </c>
      <c r="AZ223" s="84">
        <f t="shared" si="137"/>
        <v>6100</v>
      </c>
      <c r="BA223" s="84">
        <f t="shared" si="107"/>
        <v>0</v>
      </c>
    </row>
    <row r="224" spans="1:53" ht="63">
      <c r="A224" s="44" t="s">
        <v>80</v>
      </c>
      <c r="B224" s="45" t="s">
        <v>410</v>
      </c>
      <c r="C224" s="45" t="s">
        <v>386</v>
      </c>
      <c r="D224" s="45" t="s">
        <v>89</v>
      </c>
      <c r="E224" s="45">
        <v>453</v>
      </c>
      <c r="F224" s="84">
        <v>6300</v>
      </c>
      <c r="G224" s="84">
        <f>F224+H224</f>
        <v>6300</v>
      </c>
      <c r="H224" s="84">
        <f t="shared" si="105"/>
        <v>0</v>
      </c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142"/>
      <c r="AY224" s="84">
        <v>6100</v>
      </c>
      <c r="AZ224" s="84">
        <v>6100</v>
      </c>
      <c r="BA224" s="84">
        <f t="shared" si="107"/>
        <v>0</v>
      </c>
    </row>
    <row r="225" spans="1:53" s="43" customFormat="1" ht="47.25">
      <c r="A225" s="46" t="s">
        <v>258</v>
      </c>
      <c r="B225" s="42" t="s">
        <v>410</v>
      </c>
      <c r="C225" s="42" t="s">
        <v>32</v>
      </c>
      <c r="D225" s="42" t="s">
        <v>365</v>
      </c>
      <c r="E225" s="42" t="s">
        <v>366</v>
      </c>
      <c r="F225" s="85">
        <f aca="true" t="shared" si="138" ref="F225:N225">F226+F230+F228+F232+F234</f>
        <v>26379</v>
      </c>
      <c r="G225" s="85">
        <f t="shared" si="138"/>
        <v>27285</v>
      </c>
      <c r="H225" s="85">
        <f t="shared" si="138"/>
        <v>906</v>
      </c>
      <c r="I225" s="85">
        <f t="shared" si="138"/>
        <v>0</v>
      </c>
      <c r="J225" s="85">
        <f t="shared" si="138"/>
        <v>0</v>
      </c>
      <c r="K225" s="85">
        <f t="shared" si="138"/>
        <v>0</v>
      </c>
      <c r="L225" s="85">
        <f t="shared" si="138"/>
        <v>0</v>
      </c>
      <c r="M225" s="85">
        <f t="shared" si="138"/>
        <v>156</v>
      </c>
      <c r="N225" s="85">
        <f t="shared" si="138"/>
        <v>0</v>
      </c>
      <c r="O225" s="85">
        <f aca="true" t="shared" si="139" ref="O225:AW225">O226+O230+O228+O232+O234</f>
        <v>0</v>
      </c>
      <c r="P225" s="85">
        <f t="shared" si="139"/>
        <v>0</v>
      </c>
      <c r="Q225" s="85">
        <f t="shared" si="139"/>
        <v>0</v>
      </c>
      <c r="R225" s="85">
        <f t="shared" si="139"/>
        <v>750</v>
      </c>
      <c r="S225" s="85">
        <f t="shared" si="139"/>
        <v>0</v>
      </c>
      <c r="T225" s="85">
        <f t="shared" si="139"/>
        <v>0</v>
      </c>
      <c r="U225" s="85">
        <f t="shared" si="139"/>
        <v>0</v>
      </c>
      <c r="V225" s="85">
        <f t="shared" si="139"/>
        <v>0</v>
      </c>
      <c r="W225" s="85">
        <f t="shared" si="139"/>
        <v>0</v>
      </c>
      <c r="X225" s="85">
        <f t="shared" si="139"/>
        <v>0</v>
      </c>
      <c r="Y225" s="85">
        <f t="shared" si="139"/>
        <v>0</v>
      </c>
      <c r="Z225" s="85">
        <f t="shared" si="139"/>
        <v>0</v>
      </c>
      <c r="AA225" s="85">
        <f t="shared" si="139"/>
        <v>0</v>
      </c>
      <c r="AB225" s="85">
        <f t="shared" si="139"/>
        <v>0</v>
      </c>
      <c r="AC225" s="85">
        <f t="shared" si="139"/>
        <v>0</v>
      </c>
      <c r="AD225" s="85">
        <f t="shared" si="139"/>
        <v>0</v>
      </c>
      <c r="AE225" s="85">
        <f t="shared" si="139"/>
        <v>0</v>
      </c>
      <c r="AF225" s="85">
        <f t="shared" si="139"/>
        <v>0</v>
      </c>
      <c r="AG225" s="85">
        <f t="shared" si="139"/>
        <v>0</v>
      </c>
      <c r="AH225" s="85">
        <f t="shared" si="139"/>
        <v>0</v>
      </c>
      <c r="AI225" s="85">
        <f t="shared" si="139"/>
        <v>0</v>
      </c>
      <c r="AJ225" s="85">
        <f t="shared" si="139"/>
        <v>0</v>
      </c>
      <c r="AK225" s="85">
        <f t="shared" si="139"/>
        <v>0</v>
      </c>
      <c r="AL225" s="85">
        <f t="shared" si="139"/>
        <v>0</v>
      </c>
      <c r="AM225" s="85">
        <f t="shared" si="139"/>
        <v>0</v>
      </c>
      <c r="AN225" s="85">
        <f t="shared" si="139"/>
        <v>0</v>
      </c>
      <c r="AO225" s="85">
        <f t="shared" si="139"/>
        <v>0</v>
      </c>
      <c r="AP225" s="85">
        <f t="shared" si="139"/>
        <v>0</v>
      </c>
      <c r="AQ225" s="85">
        <f t="shared" si="139"/>
        <v>0</v>
      </c>
      <c r="AR225" s="85">
        <f t="shared" si="139"/>
        <v>0</v>
      </c>
      <c r="AS225" s="85">
        <f t="shared" si="139"/>
        <v>0</v>
      </c>
      <c r="AT225" s="85">
        <f t="shared" si="139"/>
        <v>0</v>
      </c>
      <c r="AU225" s="85">
        <f t="shared" si="139"/>
        <v>0</v>
      </c>
      <c r="AV225" s="85">
        <f t="shared" si="139"/>
        <v>0</v>
      </c>
      <c r="AW225" s="85">
        <f t="shared" si="139"/>
        <v>0</v>
      </c>
      <c r="AX225" s="210"/>
      <c r="AY225" s="85">
        <f>AY226+AY230+AY228</f>
        <v>20161</v>
      </c>
      <c r="AZ225" s="85">
        <f>AZ226+AZ230+AZ228</f>
        <v>20161</v>
      </c>
      <c r="BA225" s="84">
        <f t="shared" si="107"/>
        <v>0</v>
      </c>
    </row>
    <row r="226" spans="1:53" ht="31.5">
      <c r="A226" s="44" t="s">
        <v>201</v>
      </c>
      <c r="B226" s="45" t="s">
        <v>410</v>
      </c>
      <c r="C226" s="45" t="s">
        <v>32</v>
      </c>
      <c r="D226" s="45" t="s">
        <v>372</v>
      </c>
      <c r="E226" s="45" t="s">
        <v>366</v>
      </c>
      <c r="F226" s="84">
        <f>F227</f>
        <v>2751</v>
      </c>
      <c r="G226" s="84">
        <f>G227</f>
        <v>2907</v>
      </c>
      <c r="H226" s="84">
        <f t="shared" si="105"/>
        <v>156</v>
      </c>
      <c r="I226" s="84">
        <f aca="true" t="shared" si="140" ref="I226:AZ226">I227</f>
        <v>0</v>
      </c>
      <c r="J226" s="84">
        <f t="shared" si="140"/>
        <v>0</v>
      </c>
      <c r="K226" s="84">
        <f t="shared" si="140"/>
        <v>0</v>
      </c>
      <c r="L226" s="84">
        <f t="shared" si="140"/>
        <v>0</v>
      </c>
      <c r="M226" s="84">
        <f t="shared" si="140"/>
        <v>156</v>
      </c>
      <c r="N226" s="84">
        <f t="shared" si="140"/>
        <v>0</v>
      </c>
      <c r="O226" s="84">
        <f t="shared" si="140"/>
        <v>0</v>
      </c>
      <c r="P226" s="84">
        <f t="shared" si="140"/>
        <v>0</v>
      </c>
      <c r="Q226" s="84">
        <f t="shared" si="140"/>
        <v>0</v>
      </c>
      <c r="R226" s="84">
        <f t="shared" si="140"/>
        <v>0</v>
      </c>
      <c r="S226" s="84">
        <f t="shared" si="140"/>
        <v>0</v>
      </c>
      <c r="T226" s="84">
        <f t="shared" si="140"/>
        <v>0</v>
      </c>
      <c r="U226" s="84">
        <f t="shared" si="140"/>
        <v>0</v>
      </c>
      <c r="V226" s="84">
        <f t="shared" si="140"/>
        <v>0</v>
      </c>
      <c r="W226" s="84">
        <f t="shared" si="140"/>
        <v>0</v>
      </c>
      <c r="X226" s="84">
        <f t="shared" si="140"/>
        <v>0</v>
      </c>
      <c r="Y226" s="84">
        <f t="shared" si="140"/>
        <v>0</v>
      </c>
      <c r="Z226" s="84">
        <f t="shared" si="140"/>
        <v>0</v>
      </c>
      <c r="AA226" s="84">
        <f t="shared" si="140"/>
        <v>0</v>
      </c>
      <c r="AB226" s="84">
        <f t="shared" si="140"/>
        <v>0</v>
      </c>
      <c r="AC226" s="84">
        <f t="shared" si="140"/>
        <v>0</v>
      </c>
      <c r="AD226" s="84">
        <f t="shared" si="140"/>
        <v>0</v>
      </c>
      <c r="AE226" s="84">
        <f t="shared" si="140"/>
        <v>0</v>
      </c>
      <c r="AF226" s="84">
        <f t="shared" si="140"/>
        <v>0</v>
      </c>
      <c r="AG226" s="84">
        <f t="shared" si="140"/>
        <v>0</v>
      </c>
      <c r="AH226" s="84">
        <f t="shared" si="140"/>
        <v>0</v>
      </c>
      <c r="AI226" s="84">
        <f t="shared" si="140"/>
        <v>0</v>
      </c>
      <c r="AJ226" s="84">
        <f t="shared" si="140"/>
        <v>0</v>
      </c>
      <c r="AK226" s="84">
        <f t="shared" si="140"/>
        <v>0</v>
      </c>
      <c r="AL226" s="84">
        <f t="shared" si="140"/>
        <v>0</v>
      </c>
      <c r="AM226" s="84">
        <f t="shared" si="140"/>
        <v>0</v>
      </c>
      <c r="AN226" s="84">
        <f t="shared" si="140"/>
        <v>0</v>
      </c>
      <c r="AO226" s="84">
        <f t="shared" si="140"/>
        <v>0</v>
      </c>
      <c r="AP226" s="84">
        <f t="shared" si="140"/>
        <v>0</v>
      </c>
      <c r="AQ226" s="84">
        <f t="shared" si="140"/>
        <v>0</v>
      </c>
      <c r="AR226" s="84">
        <f t="shared" si="140"/>
        <v>0</v>
      </c>
      <c r="AS226" s="84">
        <f t="shared" si="140"/>
        <v>0</v>
      </c>
      <c r="AT226" s="84">
        <f t="shared" si="140"/>
        <v>0</v>
      </c>
      <c r="AU226" s="84">
        <f t="shared" si="140"/>
        <v>0</v>
      </c>
      <c r="AV226" s="84">
        <f t="shared" si="140"/>
        <v>0</v>
      </c>
      <c r="AW226" s="84">
        <f t="shared" si="140"/>
        <v>0</v>
      </c>
      <c r="AX226" s="142"/>
      <c r="AY226" s="84">
        <f t="shared" si="140"/>
        <v>2751</v>
      </c>
      <c r="AZ226" s="84">
        <f t="shared" si="140"/>
        <v>2751</v>
      </c>
      <c r="BA226" s="84">
        <f t="shared" si="107"/>
        <v>0</v>
      </c>
    </row>
    <row r="227" spans="1:53" ht="15.75">
      <c r="A227" s="44" t="s">
        <v>377</v>
      </c>
      <c r="B227" s="45" t="s">
        <v>410</v>
      </c>
      <c r="C227" s="45" t="s">
        <v>32</v>
      </c>
      <c r="D227" s="45" t="s">
        <v>372</v>
      </c>
      <c r="E227" s="45" t="s">
        <v>378</v>
      </c>
      <c r="F227" s="84">
        <v>2751</v>
      </c>
      <c r="G227" s="84">
        <f>F227+H227</f>
        <v>2907</v>
      </c>
      <c r="H227" s="84">
        <f t="shared" si="105"/>
        <v>156</v>
      </c>
      <c r="I227" s="84"/>
      <c r="J227" s="84"/>
      <c r="K227" s="84"/>
      <c r="L227" s="84"/>
      <c r="M227" s="84">
        <v>156</v>
      </c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142"/>
      <c r="AY227" s="84">
        <v>2751</v>
      </c>
      <c r="AZ227" s="84">
        <v>2751</v>
      </c>
      <c r="BA227" s="84">
        <f t="shared" si="107"/>
        <v>0</v>
      </c>
    </row>
    <row r="228" spans="1:53" ht="31.5">
      <c r="A228" s="44" t="s">
        <v>428</v>
      </c>
      <c r="B228" s="45" t="s">
        <v>410</v>
      </c>
      <c r="C228" s="45" t="s">
        <v>32</v>
      </c>
      <c r="D228" s="45" t="s">
        <v>429</v>
      </c>
      <c r="E228" s="45" t="s">
        <v>366</v>
      </c>
      <c r="F228" s="84">
        <f>F229</f>
        <v>0</v>
      </c>
      <c r="G228" s="84">
        <f>G229</f>
        <v>0</v>
      </c>
      <c r="H228" s="84">
        <f t="shared" si="105"/>
        <v>0</v>
      </c>
      <c r="I228" s="84">
        <f aca="true" t="shared" si="141" ref="I228:AZ228">I229</f>
        <v>0</v>
      </c>
      <c r="J228" s="84">
        <f t="shared" si="141"/>
        <v>0</v>
      </c>
      <c r="K228" s="84">
        <f t="shared" si="141"/>
        <v>0</v>
      </c>
      <c r="L228" s="84">
        <f t="shared" si="141"/>
        <v>0</v>
      </c>
      <c r="M228" s="84">
        <f t="shared" si="141"/>
        <v>0</v>
      </c>
      <c r="N228" s="84">
        <f t="shared" si="141"/>
        <v>0</v>
      </c>
      <c r="O228" s="84">
        <f t="shared" si="141"/>
        <v>0</v>
      </c>
      <c r="P228" s="84">
        <f t="shared" si="141"/>
        <v>0</v>
      </c>
      <c r="Q228" s="84">
        <f t="shared" si="141"/>
        <v>0</v>
      </c>
      <c r="R228" s="84">
        <f t="shared" si="141"/>
        <v>0</v>
      </c>
      <c r="S228" s="84">
        <f t="shared" si="141"/>
        <v>0</v>
      </c>
      <c r="T228" s="84">
        <f t="shared" si="141"/>
        <v>0</v>
      </c>
      <c r="U228" s="84">
        <f t="shared" si="141"/>
        <v>0</v>
      </c>
      <c r="V228" s="84">
        <f t="shared" si="141"/>
        <v>0</v>
      </c>
      <c r="W228" s="84">
        <f t="shared" si="141"/>
        <v>0</v>
      </c>
      <c r="X228" s="84">
        <f t="shared" si="141"/>
        <v>0</v>
      </c>
      <c r="Y228" s="84">
        <f t="shared" si="141"/>
        <v>0</v>
      </c>
      <c r="Z228" s="84">
        <f t="shared" si="141"/>
        <v>0</v>
      </c>
      <c r="AA228" s="84">
        <f t="shared" si="141"/>
        <v>0</v>
      </c>
      <c r="AB228" s="84">
        <f t="shared" si="141"/>
        <v>0</v>
      </c>
      <c r="AC228" s="84">
        <f t="shared" si="141"/>
        <v>0</v>
      </c>
      <c r="AD228" s="84">
        <f t="shared" si="141"/>
        <v>0</v>
      </c>
      <c r="AE228" s="84">
        <f t="shared" si="141"/>
        <v>0</v>
      </c>
      <c r="AF228" s="84">
        <f t="shared" si="141"/>
        <v>0</v>
      </c>
      <c r="AG228" s="84">
        <f t="shared" si="141"/>
        <v>0</v>
      </c>
      <c r="AH228" s="84">
        <f t="shared" si="141"/>
        <v>0</v>
      </c>
      <c r="AI228" s="84">
        <f t="shared" si="141"/>
        <v>0</v>
      </c>
      <c r="AJ228" s="84">
        <f t="shared" si="141"/>
        <v>0</v>
      </c>
      <c r="AK228" s="84">
        <f t="shared" si="141"/>
        <v>0</v>
      </c>
      <c r="AL228" s="84">
        <f t="shared" si="141"/>
        <v>0</v>
      </c>
      <c r="AM228" s="84">
        <f t="shared" si="141"/>
        <v>0</v>
      </c>
      <c r="AN228" s="84">
        <f t="shared" si="141"/>
        <v>0</v>
      </c>
      <c r="AO228" s="84">
        <f t="shared" si="141"/>
        <v>0</v>
      </c>
      <c r="AP228" s="84">
        <f t="shared" si="141"/>
        <v>0</v>
      </c>
      <c r="AQ228" s="84">
        <f t="shared" si="141"/>
        <v>0</v>
      </c>
      <c r="AR228" s="84">
        <f t="shared" si="141"/>
        <v>0</v>
      </c>
      <c r="AS228" s="84">
        <f t="shared" si="141"/>
        <v>0</v>
      </c>
      <c r="AT228" s="84">
        <f t="shared" si="141"/>
        <v>0</v>
      </c>
      <c r="AU228" s="84">
        <f t="shared" si="141"/>
        <v>0</v>
      </c>
      <c r="AV228" s="84">
        <f t="shared" si="141"/>
        <v>0</v>
      </c>
      <c r="AW228" s="84">
        <f t="shared" si="141"/>
        <v>0</v>
      </c>
      <c r="AX228" s="142"/>
      <c r="AY228" s="84">
        <f t="shared" si="141"/>
        <v>12000</v>
      </c>
      <c r="AZ228" s="84">
        <f t="shared" si="141"/>
        <v>12000</v>
      </c>
      <c r="BA228" s="84">
        <f t="shared" si="107"/>
        <v>0</v>
      </c>
    </row>
    <row r="229" spans="1:53" ht="31.5">
      <c r="A229" s="44" t="s">
        <v>430</v>
      </c>
      <c r="B229" s="45" t="s">
        <v>410</v>
      </c>
      <c r="C229" s="45" t="s">
        <v>32</v>
      </c>
      <c r="D229" s="45" t="s">
        <v>431</v>
      </c>
      <c r="E229" s="45" t="s">
        <v>8</v>
      </c>
      <c r="F229" s="84"/>
      <c r="G229" s="84">
        <f>F229+H229</f>
        <v>0</v>
      </c>
      <c r="H229" s="84">
        <f t="shared" si="105"/>
        <v>0</v>
      </c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142"/>
      <c r="AY229" s="84">
        <v>12000</v>
      </c>
      <c r="AZ229" s="84">
        <v>12000</v>
      </c>
      <c r="BA229" s="84">
        <f t="shared" si="107"/>
        <v>0</v>
      </c>
    </row>
    <row r="230" spans="1:53" ht="56.25" customHeight="1">
      <c r="A230" s="44" t="s">
        <v>83</v>
      </c>
      <c r="B230" s="45" t="s">
        <v>410</v>
      </c>
      <c r="C230" s="45" t="s">
        <v>32</v>
      </c>
      <c r="D230" s="45" t="s">
        <v>90</v>
      </c>
      <c r="E230" s="45" t="s">
        <v>366</v>
      </c>
      <c r="F230" s="84">
        <f>F231</f>
        <v>7210</v>
      </c>
      <c r="G230" s="84">
        <f>G231</f>
        <v>7210</v>
      </c>
      <c r="H230" s="84">
        <f t="shared" si="105"/>
        <v>0</v>
      </c>
      <c r="I230" s="84">
        <f aca="true" t="shared" si="142" ref="I230:AW230">I231</f>
        <v>0</v>
      </c>
      <c r="J230" s="84">
        <f t="shared" si="142"/>
        <v>0</v>
      </c>
      <c r="K230" s="84">
        <f t="shared" si="142"/>
        <v>0</v>
      </c>
      <c r="L230" s="84">
        <f t="shared" si="142"/>
        <v>0</v>
      </c>
      <c r="M230" s="84">
        <f t="shared" si="142"/>
        <v>0</v>
      </c>
      <c r="N230" s="84">
        <f t="shared" si="142"/>
        <v>0</v>
      </c>
      <c r="O230" s="84">
        <f t="shared" si="142"/>
        <v>0</v>
      </c>
      <c r="P230" s="84">
        <f t="shared" si="142"/>
        <v>0</v>
      </c>
      <c r="Q230" s="84">
        <f t="shared" si="142"/>
        <v>0</v>
      </c>
      <c r="R230" s="84">
        <f t="shared" si="142"/>
        <v>0</v>
      </c>
      <c r="S230" s="84">
        <f t="shared" si="142"/>
        <v>0</v>
      </c>
      <c r="T230" s="84">
        <f t="shared" si="142"/>
        <v>0</v>
      </c>
      <c r="U230" s="84">
        <f t="shared" si="142"/>
        <v>0</v>
      </c>
      <c r="V230" s="84">
        <f t="shared" si="142"/>
        <v>0</v>
      </c>
      <c r="W230" s="84">
        <f t="shared" si="142"/>
        <v>0</v>
      </c>
      <c r="X230" s="84">
        <f t="shared" si="142"/>
        <v>0</v>
      </c>
      <c r="Y230" s="84">
        <f t="shared" si="142"/>
        <v>0</v>
      </c>
      <c r="Z230" s="84">
        <f t="shared" si="142"/>
        <v>0</v>
      </c>
      <c r="AA230" s="84">
        <f t="shared" si="142"/>
        <v>0</v>
      </c>
      <c r="AB230" s="84">
        <f t="shared" si="142"/>
        <v>0</v>
      </c>
      <c r="AC230" s="84">
        <f t="shared" si="142"/>
        <v>0</v>
      </c>
      <c r="AD230" s="84">
        <f t="shared" si="142"/>
        <v>0</v>
      </c>
      <c r="AE230" s="84">
        <f t="shared" si="142"/>
        <v>0</v>
      </c>
      <c r="AF230" s="84">
        <f t="shared" si="142"/>
        <v>0</v>
      </c>
      <c r="AG230" s="84">
        <f t="shared" si="142"/>
        <v>0</v>
      </c>
      <c r="AH230" s="84">
        <f t="shared" si="142"/>
        <v>0</v>
      </c>
      <c r="AI230" s="84">
        <f t="shared" si="142"/>
        <v>0</v>
      </c>
      <c r="AJ230" s="84">
        <f t="shared" si="142"/>
        <v>0</v>
      </c>
      <c r="AK230" s="84">
        <f t="shared" si="142"/>
        <v>0</v>
      </c>
      <c r="AL230" s="84">
        <f t="shared" si="142"/>
        <v>0</v>
      </c>
      <c r="AM230" s="84">
        <f t="shared" si="142"/>
        <v>0</v>
      </c>
      <c r="AN230" s="84">
        <f t="shared" si="142"/>
        <v>0</v>
      </c>
      <c r="AO230" s="84">
        <f t="shared" si="142"/>
        <v>0</v>
      </c>
      <c r="AP230" s="84">
        <f t="shared" si="142"/>
        <v>0</v>
      </c>
      <c r="AQ230" s="84">
        <f t="shared" si="142"/>
        <v>0</v>
      </c>
      <c r="AR230" s="84">
        <f t="shared" si="142"/>
        <v>0</v>
      </c>
      <c r="AS230" s="84">
        <f t="shared" si="142"/>
        <v>0</v>
      </c>
      <c r="AT230" s="84">
        <f t="shared" si="142"/>
        <v>0</v>
      </c>
      <c r="AU230" s="84">
        <f t="shared" si="142"/>
        <v>0</v>
      </c>
      <c r="AV230" s="84">
        <f t="shared" si="142"/>
        <v>0</v>
      </c>
      <c r="AW230" s="84">
        <f t="shared" si="142"/>
        <v>0</v>
      </c>
      <c r="AX230" s="142"/>
      <c r="AY230" s="84">
        <f>AY231</f>
        <v>5410</v>
      </c>
      <c r="AZ230" s="84">
        <f>AZ231</f>
        <v>5410</v>
      </c>
      <c r="BA230" s="84">
        <f t="shared" si="107"/>
        <v>0</v>
      </c>
    </row>
    <row r="231" spans="1:53" ht="63">
      <c r="A231" s="44" t="s">
        <v>80</v>
      </c>
      <c r="B231" s="45" t="s">
        <v>410</v>
      </c>
      <c r="C231" s="45" t="s">
        <v>32</v>
      </c>
      <c r="D231" s="45" t="s">
        <v>79</v>
      </c>
      <c r="E231" s="45">
        <v>453</v>
      </c>
      <c r="F231" s="84">
        <v>7210</v>
      </c>
      <c r="G231" s="84">
        <f>F231+H231</f>
        <v>7210</v>
      </c>
      <c r="H231" s="84">
        <f t="shared" si="105"/>
        <v>0</v>
      </c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142"/>
      <c r="AY231" s="84">
        <v>5410</v>
      </c>
      <c r="AZ231" s="84">
        <v>5410</v>
      </c>
      <c r="BA231" s="84">
        <f t="shared" si="107"/>
        <v>0</v>
      </c>
    </row>
    <row r="232" spans="1:53" ht="56.25" customHeight="1">
      <c r="A232" s="44" t="s">
        <v>82</v>
      </c>
      <c r="B232" s="45" t="s">
        <v>410</v>
      </c>
      <c r="C232" s="45" t="s">
        <v>32</v>
      </c>
      <c r="D232" s="45" t="s">
        <v>640</v>
      </c>
      <c r="E232" s="45" t="s">
        <v>366</v>
      </c>
      <c r="F232" s="84">
        <f>F233</f>
        <v>1368</v>
      </c>
      <c r="G232" s="84">
        <f>G233</f>
        <v>1368</v>
      </c>
      <c r="H232" s="84">
        <f t="shared" si="105"/>
        <v>0</v>
      </c>
      <c r="I232" s="84">
        <f aca="true" t="shared" si="143" ref="I232:AW232">I233</f>
        <v>0</v>
      </c>
      <c r="J232" s="84">
        <f t="shared" si="143"/>
        <v>0</v>
      </c>
      <c r="K232" s="84">
        <f t="shared" si="143"/>
        <v>0</v>
      </c>
      <c r="L232" s="84">
        <f t="shared" si="143"/>
        <v>0</v>
      </c>
      <c r="M232" s="84">
        <f t="shared" si="143"/>
        <v>0</v>
      </c>
      <c r="N232" s="84">
        <f t="shared" si="143"/>
        <v>0</v>
      </c>
      <c r="O232" s="84">
        <f t="shared" si="143"/>
        <v>0</v>
      </c>
      <c r="P232" s="84">
        <f t="shared" si="143"/>
        <v>0</v>
      </c>
      <c r="Q232" s="84">
        <f t="shared" si="143"/>
        <v>0</v>
      </c>
      <c r="R232" s="84">
        <f t="shared" si="143"/>
        <v>0</v>
      </c>
      <c r="S232" s="84">
        <f t="shared" si="143"/>
        <v>0</v>
      </c>
      <c r="T232" s="84">
        <f t="shared" si="143"/>
        <v>0</v>
      </c>
      <c r="U232" s="84">
        <f t="shared" si="143"/>
        <v>0</v>
      </c>
      <c r="V232" s="84">
        <f t="shared" si="143"/>
        <v>0</v>
      </c>
      <c r="W232" s="84">
        <f t="shared" si="143"/>
        <v>0</v>
      </c>
      <c r="X232" s="84">
        <f t="shared" si="143"/>
        <v>0</v>
      </c>
      <c r="Y232" s="84">
        <f t="shared" si="143"/>
        <v>0</v>
      </c>
      <c r="Z232" s="84">
        <f t="shared" si="143"/>
        <v>0</v>
      </c>
      <c r="AA232" s="84">
        <f t="shared" si="143"/>
        <v>0</v>
      </c>
      <c r="AB232" s="84">
        <f t="shared" si="143"/>
        <v>0</v>
      </c>
      <c r="AC232" s="84">
        <f t="shared" si="143"/>
        <v>0</v>
      </c>
      <c r="AD232" s="84">
        <f t="shared" si="143"/>
        <v>0</v>
      </c>
      <c r="AE232" s="84">
        <f t="shared" si="143"/>
        <v>0</v>
      </c>
      <c r="AF232" s="84">
        <f t="shared" si="143"/>
        <v>0</v>
      </c>
      <c r="AG232" s="84">
        <f t="shared" si="143"/>
        <v>0</v>
      </c>
      <c r="AH232" s="84">
        <f t="shared" si="143"/>
        <v>0</v>
      </c>
      <c r="AI232" s="84">
        <f t="shared" si="143"/>
        <v>0</v>
      </c>
      <c r="AJ232" s="84">
        <f t="shared" si="143"/>
        <v>0</v>
      </c>
      <c r="AK232" s="84">
        <f t="shared" si="143"/>
        <v>0</v>
      </c>
      <c r="AL232" s="84">
        <f t="shared" si="143"/>
        <v>0</v>
      </c>
      <c r="AM232" s="84">
        <f t="shared" si="143"/>
        <v>0</v>
      </c>
      <c r="AN232" s="84">
        <f t="shared" si="143"/>
        <v>0</v>
      </c>
      <c r="AO232" s="84">
        <f t="shared" si="143"/>
        <v>0</v>
      </c>
      <c r="AP232" s="84">
        <f t="shared" si="143"/>
        <v>0</v>
      </c>
      <c r="AQ232" s="84">
        <f t="shared" si="143"/>
        <v>0</v>
      </c>
      <c r="AR232" s="84">
        <f t="shared" si="143"/>
        <v>0</v>
      </c>
      <c r="AS232" s="84">
        <f t="shared" si="143"/>
        <v>0</v>
      </c>
      <c r="AT232" s="84">
        <f t="shared" si="143"/>
        <v>0</v>
      </c>
      <c r="AU232" s="84">
        <f t="shared" si="143"/>
        <v>0</v>
      </c>
      <c r="AV232" s="84">
        <f t="shared" si="143"/>
        <v>0</v>
      </c>
      <c r="AW232" s="84">
        <f t="shared" si="143"/>
        <v>0</v>
      </c>
      <c r="AX232" s="142"/>
      <c r="AY232" s="84">
        <f>AY233</f>
        <v>5410</v>
      </c>
      <c r="AZ232" s="84">
        <f>AZ233</f>
        <v>5410</v>
      </c>
      <c r="BA232" s="84">
        <f t="shared" si="107"/>
        <v>0</v>
      </c>
    </row>
    <row r="233" spans="1:53" ht="31.5">
      <c r="A233" s="44" t="s">
        <v>398</v>
      </c>
      <c r="B233" s="45" t="s">
        <v>410</v>
      </c>
      <c r="C233" s="45" t="s">
        <v>32</v>
      </c>
      <c r="D233" s="45" t="s">
        <v>65</v>
      </c>
      <c r="E233" s="45" t="s">
        <v>399</v>
      </c>
      <c r="F233" s="84">
        <v>1368</v>
      </c>
      <c r="G233" s="84">
        <f>F233+H233</f>
        <v>1368</v>
      </c>
      <c r="H233" s="84">
        <f t="shared" si="105"/>
        <v>0</v>
      </c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142"/>
      <c r="AY233" s="84">
        <v>5410</v>
      </c>
      <c r="AZ233" s="84">
        <v>5410</v>
      </c>
      <c r="BA233" s="84">
        <f t="shared" si="107"/>
        <v>0</v>
      </c>
    </row>
    <row r="234" spans="1:53" ht="31.5">
      <c r="A234" s="44" t="s">
        <v>642</v>
      </c>
      <c r="B234" s="45" t="s">
        <v>410</v>
      </c>
      <c r="C234" s="45" t="s">
        <v>32</v>
      </c>
      <c r="D234" s="45" t="s">
        <v>641</v>
      </c>
      <c r="E234" s="45" t="s">
        <v>366</v>
      </c>
      <c r="F234" s="84">
        <f aca="true" t="shared" si="144" ref="F234:N234">F235+F236</f>
        <v>15050</v>
      </c>
      <c r="G234" s="84">
        <f t="shared" si="144"/>
        <v>15800</v>
      </c>
      <c r="H234" s="84">
        <f t="shared" si="144"/>
        <v>750</v>
      </c>
      <c r="I234" s="84">
        <f t="shared" si="144"/>
        <v>0</v>
      </c>
      <c r="J234" s="84">
        <f t="shared" si="144"/>
        <v>0</v>
      </c>
      <c r="K234" s="84">
        <f t="shared" si="144"/>
        <v>0</v>
      </c>
      <c r="L234" s="84">
        <f t="shared" si="144"/>
        <v>0</v>
      </c>
      <c r="M234" s="84">
        <f t="shared" si="144"/>
        <v>0</v>
      </c>
      <c r="N234" s="84">
        <f t="shared" si="144"/>
        <v>0</v>
      </c>
      <c r="O234" s="84">
        <f aca="true" t="shared" si="145" ref="O234:AW234">O235+O236</f>
        <v>0</v>
      </c>
      <c r="P234" s="84">
        <f t="shared" si="145"/>
        <v>0</v>
      </c>
      <c r="Q234" s="84">
        <f t="shared" si="145"/>
        <v>0</v>
      </c>
      <c r="R234" s="84">
        <f t="shared" si="145"/>
        <v>750</v>
      </c>
      <c r="S234" s="84">
        <f t="shared" si="145"/>
        <v>0</v>
      </c>
      <c r="T234" s="84">
        <f t="shared" si="145"/>
        <v>0</v>
      </c>
      <c r="U234" s="84">
        <f t="shared" si="145"/>
        <v>0</v>
      </c>
      <c r="V234" s="84">
        <f t="shared" si="145"/>
        <v>0</v>
      </c>
      <c r="W234" s="84">
        <f t="shared" si="145"/>
        <v>0</v>
      </c>
      <c r="X234" s="84">
        <f t="shared" si="145"/>
        <v>0</v>
      </c>
      <c r="Y234" s="84">
        <f t="shared" si="145"/>
        <v>0</v>
      </c>
      <c r="Z234" s="84">
        <f t="shared" si="145"/>
        <v>0</v>
      </c>
      <c r="AA234" s="84">
        <f t="shared" si="145"/>
        <v>0</v>
      </c>
      <c r="AB234" s="84">
        <f t="shared" si="145"/>
        <v>0</v>
      </c>
      <c r="AC234" s="84">
        <f t="shared" si="145"/>
        <v>0</v>
      </c>
      <c r="AD234" s="84">
        <f t="shared" si="145"/>
        <v>0</v>
      </c>
      <c r="AE234" s="84">
        <f t="shared" si="145"/>
        <v>0</v>
      </c>
      <c r="AF234" s="84">
        <f t="shared" si="145"/>
        <v>0</v>
      </c>
      <c r="AG234" s="84">
        <f t="shared" si="145"/>
        <v>0</v>
      </c>
      <c r="AH234" s="84">
        <f t="shared" si="145"/>
        <v>0</v>
      </c>
      <c r="AI234" s="84">
        <f t="shared" si="145"/>
        <v>0</v>
      </c>
      <c r="AJ234" s="84">
        <f t="shared" si="145"/>
        <v>0</v>
      </c>
      <c r="AK234" s="84">
        <f t="shared" si="145"/>
        <v>0</v>
      </c>
      <c r="AL234" s="84">
        <f t="shared" si="145"/>
        <v>0</v>
      </c>
      <c r="AM234" s="84">
        <f t="shared" si="145"/>
        <v>0</v>
      </c>
      <c r="AN234" s="84">
        <f t="shared" si="145"/>
        <v>0</v>
      </c>
      <c r="AO234" s="84">
        <f t="shared" si="145"/>
        <v>0</v>
      </c>
      <c r="AP234" s="84">
        <f t="shared" si="145"/>
        <v>0</v>
      </c>
      <c r="AQ234" s="84">
        <f t="shared" si="145"/>
        <v>0</v>
      </c>
      <c r="AR234" s="84">
        <f t="shared" si="145"/>
        <v>0</v>
      </c>
      <c r="AS234" s="84">
        <f t="shared" si="145"/>
        <v>0</v>
      </c>
      <c r="AT234" s="84">
        <f t="shared" si="145"/>
        <v>0</v>
      </c>
      <c r="AU234" s="84">
        <f t="shared" si="145"/>
        <v>0</v>
      </c>
      <c r="AV234" s="84">
        <f t="shared" si="145"/>
        <v>0</v>
      </c>
      <c r="AW234" s="84">
        <f t="shared" si="145"/>
        <v>0</v>
      </c>
      <c r="AX234" s="142"/>
      <c r="AY234" s="84">
        <f>AY235</f>
        <v>5410</v>
      </c>
      <c r="AZ234" s="84">
        <f>AZ235</f>
        <v>5410</v>
      </c>
      <c r="BA234" s="84">
        <f>AZ234-AY234</f>
        <v>0</v>
      </c>
    </row>
    <row r="235" spans="1:53" ht="31.5">
      <c r="A235" s="44" t="s">
        <v>427</v>
      </c>
      <c r="B235" s="45" t="s">
        <v>410</v>
      </c>
      <c r="C235" s="45" t="s">
        <v>32</v>
      </c>
      <c r="D235" s="45" t="s">
        <v>643</v>
      </c>
      <c r="E235" s="45" t="s">
        <v>16</v>
      </c>
      <c r="F235" s="84">
        <v>10500</v>
      </c>
      <c r="G235" s="84">
        <f>F235+H235</f>
        <v>11250</v>
      </c>
      <c r="H235" s="84">
        <f>SUM(I235:AX235)</f>
        <v>750</v>
      </c>
      <c r="I235" s="84"/>
      <c r="J235" s="84"/>
      <c r="K235" s="84"/>
      <c r="L235" s="84"/>
      <c r="M235" s="84"/>
      <c r="N235" s="84"/>
      <c r="O235" s="84"/>
      <c r="P235" s="84"/>
      <c r="Q235" s="84"/>
      <c r="R235" s="84">
        <v>750</v>
      </c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142"/>
      <c r="AY235" s="84">
        <v>5410</v>
      </c>
      <c r="AZ235" s="84">
        <v>5410</v>
      </c>
      <c r="BA235" s="84">
        <f>AZ235-AY235</f>
        <v>0</v>
      </c>
    </row>
    <row r="236" spans="1:53" ht="51" customHeight="1">
      <c r="A236" s="44" t="s">
        <v>80</v>
      </c>
      <c r="B236" s="45" t="s">
        <v>410</v>
      </c>
      <c r="C236" s="45" t="s">
        <v>32</v>
      </c>
      <c r="D236" s="45" t="s">
        <v>643</v>
      </c>
      <c r="E236" s="45" t="s">
        <v>81</v>
      </c>
      <c r="F236" s="84">
        <v>4550</v>
      </c>
      <c r="G236" s="84">
        <f>F236+H236</f>
        <v>4550</v>
      </c>
      <c r="H236" s="84">
        <f>SUM(I236:AX236)</f>
        <v>0</v>
      </c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142"/>
      <c r="AY236" s="84">
        <v>5410</v>
      </c>
      <c r="AZ236" s="84">
        <v>5410</v>
      </c>
      <c r="BA236" s="84">
        <f>AZ236-AY236</f>
        <v>0</v>
      </c>
    </row>
    <row r="237" spans="1:53" s="40" customFormat="1" ht="15.75">
      <c r="A237" s="38" t="s">
        <v>260</v>
      </c>
      <c r="B237" s="39" t="s">
        <v>419</v>
      </c>
      <c r="C237" s="39" t="s">
        <v>364</v>
      </c>
      <c r="D237" s="39" t="s">
        <v>365</v>
      </c>
      <c r="E237" s="39" t="s">
        <v>366</v>
      </c>
      <c r="F237" s="88">
        <f>F238+F261+F267</f>
        <v>644343.8999999999</v>
      </c>
      <c r="G237" s="88">
        <f>G238+G261+G267</f>
        <v>655626.8999999999</v>
      </c>
      <c r="H237" s="84">
        <f t="shared" si="105"/>
        <v>11283</v>
      </c>
      <c r="I237" s="88">
        <f>I238+I261+I267</f>
        <v>0</v>
      </c>
      <c r="J237" s="88">
        <f aca="true" t="shared" si="146" ref="J237:AD237">J238+J261+J267</f>
        <v>19113</v>
      </c>
      <c r="K237" s="88">
        <f t="shared" si="146"/>
        <v>0</v>
      </c>
      <c r="L237" s="88">
        <f t="shared" si="146"/>
        <v>0</v>
      </c>
      <c r="M237" s="88">
        <f t="shared" si="146"/>
        <v>-8580</v>
      </c>
      <c r="N237" s="88">
        <f t="shared" si="146"/>
        <v>0</v>
      </c>
      <c r="O237" s="88">
        <f t="shared" si="146"/>
        <v>0</v>
      </c>
      <c r="P237" s="88">
        <f>P238+P261+P267</f>
        <v>0</v>
      </c>
      <c r="Q237" s="88">
        <f t="shared" si="146"/>
        <v>0</v>
      </c>
      <c r="R237" s="88">
        <f t="shared" si="146"/>
        <v>750</v>
      </c>
      <c r="S237" s="88">
        <f t="shared" si="146"/>
        <v>0</v>
      </c>
      <c r="T237" s="88">
        <f t="shared" si="146"/>
        <v>0</v>
      </c>
      <c r="U237" s="88">
        <f t="shared" si="146"/>
        <v>0</v>
      </c>
      <c r="V237" s="88">
        <f t="shared" si="146"/>
        <v>0</v>
      </c>
      <c r="W237" s="88">
        <f t="shared" si="146"/>
        <v>0</v>
      </c>
      <c r="X237" s="88">
        <f t="shared" si="146"/>
        <v>0</v>
      </c>
      <c r="Y237" s="88">
        <f t="shared" si="146"/>
        <v>0</v>
      </c>
      <c r="Z237" s="88">
        <f t="shared" si="146"/>
        <v>0</v>
      </c>
      <c r="AA237" s="88">
        <f t="shared" si="146"/>
        <v>0</v>
      </c>
      <c r="AB237" s="88">
        <f t="shared" si="146"/>
        <v>0</v>
      </c>
      <c r="AC237" s="88">
        <f t="shared" si="146"/>
        <v>0</v>
      </c>
      <c r="AD237" s="88">
        <f t="shared" si="146"/>
        <v>0</v>
      </c>
      <c r="AE237" s="88">
        <f aca="true" t="shared" si="147" ref="AE237:AW237">AE238+AE261+AE267</f>
        <v>0</v>
      </c>
      <c r="AF237" s="88">
        <f t="shared" si="147"/>
        <v>0</v>
      </c>
      <c r="AG237" s="88">
        <f t="shared" si="147"/>
        <v>0</v>
      </c>
      <c r="AH237" s="88">
        <f t="shared" si="147"/>
        <v>0</v>
      </c>
      <c r="AI237" s="88">
        <f t="shared" si="147"/>
        <v>0</v>
      </c>
      <c r="AJ237" s="88">
        <f t="shared" si="147"/>
        <v>0</v>
      </c>
      <c r="AK237" s="88">
        <f t="shared" si="147"/>
        <v>0</v>
      </c>
      <c r="AL237" s="88">
        <f t="shared" si="147"/>
        <v>0</v>
      </c>
      <c r="AM237" s="88">
        <f t="shared" si="147"/>
        <v>0</v>
      </c>
      <c r="AN237" s="88">
        <f t="shared" si="147"/>
        <v>0</v>
      </c>
      <c r="AO237" s="88">
        <f t="shared" si="147"/>
        <v>0</v>
      </c>
      <c r="AP237" s="88">
        <f t="shared" si="147"/>
        <v>0</v>
      </c>
      <c r="AQ237" s="88">
        <f t="shared" si="147"/>
        <v>0</v>
      </c>
      <c r="AR237" s="88">
        <f t="shared" si="147"/>
        <v>0</v>
      </c>
      <c r="AS237" s="88">
        <f t="shared" si="147"/>
        <v>0</v>
      </c>
      <c r="AT237" s="88">
        <f t="shared" si="147"/>
        <v>0</v>
      </c>
      <c r="AU237" s="88">
        <f t="shared" si="147"/>
        <v>0</v>
      </c>
      <c r="AV237" s="88">
        <f t="shared" si="147"/>
        <v>0</v>
      </c>
      <c r="AW237" s="88">
        <f t="shared" si="147"/>
        <v>0</v>
      </c>
      <c r="AX237" s="209"/>
      <c r="AY237" s="88">
        <f>AY238+AY261+AY267</f>
        <v>569009.3</v>
      </c>
      <c r="AZ237" s="88">
        <f>AZ238+AZ261+AZ267</f>
        <v>569009.3</v>
      </c>
      <c r="BA237" s="84">
        <f t="shared" si="107"/>
        <v>0</v>
      </c>
    </row>
    <row r="238" spans="1:53" s="43" customFormat="1" ht="15.75">
      <c r="A238" s="46" t="s">
        <v>91</v>
      </c>
      <c r="B238" s="42" t="s">
        <v>419</v>
      </c>
      <c r="C238" s="42" t="s">
        <v>363</v>
      </c>
      <c r="D238" s="42" t="s">
        <v>365</v>
      </c>
      <c r="E238" s="42" t="s">
        <v>366</v>
      </c>
      <c r="F238" s="85">
        <f aca="true" t="shared" si="148" ref="F238:N238">F243+F245+F247+F249+F251+F253+F259+F241+F255+F257+F239</f>
        <v>499411.89999999997</v>
      </c>
      <c r="G238" s="85">
        <f t="shared" si="148"/>
        <v>517621.89999999997</v>
      </c>
      <c r="H238" s="85">
        <f t="shared" si="148"/>
        <v>18210</v>
      </c>
      <c r="I238" s="85">
        <f t="shared" si="148"/>
        <v>0</v>
      </c>
      <c r="J238" s="85">
        <f t="shared" si="148"/>
        <v>19113</v>
      </c>
      <c r="K238" s="85">
        <f t="shared" si="148"/>
        <v>0</v>
      </c>
      <c r="L238" s="85">
        <f t="shared" si="148"/>
        <v>0</v>
      </c>
      <c r="M238" s="85">
        <f t="shared" si="148"/>
        <v>-1653</v>
      </c>
      <c r="N238" s="85">
        <f t="shared" si="148"/>
        <v>0</v>
      </c>
      <c r="O238" s="85">
        <f aca="true" t="shared" si="149" ref="O238:AW238">O243+O245+O247+O249+O251+O253+O259+O241+O255+O257+O239</f>
        <v>0</v>
      </c>
      <c r="P238" s="85">
        <f t="shared" si="149"/>
        <v>0</v>
      </c>
      <c r="Q238" s="85">
        <f t="shared" si="149"/>
        <v>0</v>
      </c>
      <c r="R238" s="85">
        <f t="shared" si="149"/>
        <v>750</v>
      </c>
      <c r="S238" s="85">
        <f t="shared" si="149"/>
        <v>0</v>
      </c>
      <c r="T238" s="85">
        <f t="shared" si="149"/>
        <v>0</v>
      </c>
      <c r="U238" s="85">
        <f t="shared" si="149"/>
        <v>0</v>
      </c>
      <c r="V238" s="85">
        <f t="shared" si="149"/>
        <v>0</v>
      </c>
      <c r="W238" s="85">
        <f t="shared" si="149"/>
        <v>0</v>
      </c>
      <c r="X238" s="85">
        <f t="shared" si="149"/>
        <v>0</v>
      </c>
      <c r="Y238" s="85">
        <f t="shared" si="149"/>
        <v>0</v>
      </c>
      <c r="Z238" s="85">
        <f t="shared" si="149"/>
        <v>0</v>
      </c>
      <c r="AA238" s="85">
        <f t="shared" si="149"/>
        <v>0</v>
      </c>
      <c r="AB238" s="85">
        <f t="shared" si="149"/>
        <v>0</v>
      </c>
      <c r="AC238" s="85">
        <f t="shared" si="149"/>
        <v>0</v>
      </c>
      <c r="AD238" s="85">
        <f t="shared" si="149"/>
        <v>0</v>
      </c>
      <c r="AE238" s="85">
        <f t="shared" si="149"/>
        <v>0</v>
      </c>
      <c r="AF238" s="85">
        <f t="shared" si="149"/>
        <v>0</v>
      </c>
      <c r="AG238" s="85">
        <f t="shared" si="149"/>
        <v>0</v>
      </c>
      <c r="AH238" s="85">
        <f t="shared" si="149"/>
        <v>0</v>
      </c>
      <c r="AI238" s="85">
        <f t="shared" si="149"/>
        <v>0</v>
      </c>
      <c r="AJ238" s="85">
        <f t="shared" si="149"/>
        <v>0</v>
      </c>
      <c r="AK238" s="85">
        <f t="shared" si="149"/>
        <v>0</v>
      </c>
      <c r="AL238" s="85">
        <f t="shared" si="149"/>
        <v>0</v>
      </c>
      <c r="AM238" s="85">
        <f t="shared" si="149"/>
        <v>0</v>
      </c>
      <c r="AN238" s="85">
        <f t="shared" si="149"/>
        <v>0</v>
      </c>
      <c r="AO238" s="85">
        <f t="shared" si="149"/>
        <v>0</v>
      </c>
      <c r="AP238" s="85">
        <f t="shared" si="149"/>
        <v>0</v>
      </c>
      <c r="AQ238" s="85">
        <f t="shared" si="149"/>
        <v>0</v>
      </c>
      <c r="AR238" s="85">
        <f t="shared" si="149"/>
        <v>0</v>
      </c>
      <c r="AS238" s="85">
        <f t="shared" si="149"/>
        <v>0</v>
      </c>
      <c r="AT238" s="85">
        <f t="shared" si="149"/>
        <v>0</v>
      </c>
      <c r="AU238" s="85">
        <f t="shared" si="149"/>
        <v>0</v>
      </c>
      <c r="AV238" s="85">
        <f t="shared" si="149"/>
        <v>0</v>
      </c>
      <c r="AW238" s="85">
        <f t="shared" si="149"/>
        <v>0</v>
      </c>
      <c r="AX238" s="210"/>
      <c r="AY238" s="85">
        <f>AY243+AY245+AY247+AY249+AY251+AY253+AY259+AY241+AY255+AY257</f>
        <v>520977.3</v>
      </c>
      <c r="AZ238" s="85">
        <f>AZ243+AZ245+AZ247+AZ249+AZ251+AZ253+AZ259+AZ241+AZ255+AZ257</f>
        <v>520977.3</v>
      </c>
      <c r="BA238" s="84">
        <f t="shared" si="107"/>
        <v>0</v>
      </c>
    </row>
    <row r="239" spans="1:53" ht="31.5">
      <c r="A239" s="44" t="s">
        <v>428</v>
      </c>
      <c r="B239" s="45" t="s">
        <v>419</v>
      </c>
      <c r="C239" s="45" t="s">
        <v>363</v>
      </c>
      <c r="D239" s="45" t="s">
        <v>431</v>
      </c>
      <c r="E239" s="45" t="s">
        <v>366</v>
      </c>
      <c r="F239" s="84">
        <f aca="true" t="shared" si="150" ref="F239:AW239">F240</f>
        <v>2250</v>
      </c>
      <c r="G239" s="84">
        <f t="shared" si="150"/>
        <v>3000</v>
      </c>
      <c r="H239" s="84">
        <f t="shared" si="150"/>
        <v>750</v>
      </c>
      <c r="I239" s="84">
        <f t="shared" si="150"/>
        <v>0</v>
      </c>
      <c r="J239" s="84">
        <f t="shared" si="150"/>
        <v>0</v>
      </c>
      <c r="K239" s="84">
        <f t="shared" si="150"/>
        <v>0</v>
      </c>
      <c r="L239" s="84">
        <f t="shared" si="150"/>
        <v>0</v>
      </c>
      <c r="M239" s="84">
        <f t="shared" si="150"/>
        <v>0</v>
      </c>
      <c r="N239" s="84">
        <f>N240</f>
        <v>0</v>
      </c>
      <c r="O239" s="84">
        <f t="shared" si="150"/>
        <v>0</v>
      </c>
      <c r="P239" s="84">
        <f t="shared" si="150"/>
        <v>0</v>
      </c>
      <c r="Q239" s="247">
        <f t="shared" si="150"/>
        <v>0</v>
      </c>
      <c r="R239" s="84">
        <f t="shared" si="150"/>
        <v>750</v>
      </c>
      <c r="S239" s="84">
        <f t="shared" si="150"/>
        <v>0</v>
      </c>
      <c r="T239" s="84">
        <f t="shared" si="150"/>
        <v>0</v>
      </c>
      <c r="U239" s="84">
        <f t="shared" si="150"/>
        <v>0</v>
      </c>
      <c r="V239" s="84">
        <f t="shared" si="150"/>
        <v>0</v>
      </c>
      <c r="W239" s="84">
        <f t="shared" si="150"/>
        <v>0</v>
      </c>
      <c r="X239" s="84">
        <f t="shared" si="150"/>
        <v>0</v>
      </c>
      <c r="Y239" s="84">
        <f t="shared" si="150"/>
        <v>0</v>
      </c>
      <c r="Z239" s="84">
        <f t="shared" si="150"/>
        <v>0</v>
      </c>
      <c r="AA239" s="84">
        <f t="shared" si="150"/>
        <v>0</v>
      </c>
      <c r="AB239" s="84">
        <f t="shared" si="150"/>
        <v>0</v>
      </c>
      <c r="AC239" s="84">
        <f t="shared" si="150"/>
        <v>0</v>
      </c>
      <c r="AD239" s="84">
        <f t="shared" si="150"/>
        <v>0</v>
      </c>
      <c r="AE239" s="84">
        <f t="shared" si="150"/>
        <v>0</v>
      </c>
      <c r="AF239" s="84">
        <f t="shared" si="150"/>
        <v>0</v>
      </c>
      <c r="AG239" s="84">
        <f t="shared" si="150"/>
        <v>0</v>
      </c>
      <c r="AH239" s="84">
        <f t="shared" si="150"/>
        <v>0</v>
      </c>
      <c r="AI239" s="84">
        <f t="shared" si="150"/>
        <v>0</v>
      </c>
      <c r="AJ239" s="84">
        <f t="shared" si="150"/>
        <v>0</v>
      </c>
      <c r="AK239" s="84">
        <f t="shared" si="150"/>
        <v>0</v>
      </c>
      <c r="AL239" s="84">
        <f t="shared" si="150"/>
        <v>0</v>
      </c>
      <c r="AM239" s="84">
        <f t="shared" si="150"/>
        <v>0</v>
      </c>
      <c r="AN239" s="84">
        <f t="shared" si="150"/>
        <v>0</v>
      </c>
      <c r="AO239" s="84">
        <f t="shared" si="150"/>
        <v>0</v>
      </c>
      <c r="AP239" s="84">
        <f t="shared" si="150"/>
        <v>0</v>
      </c>
      <c r="AQ239" s="84">
        <f t="shared" si="150"/>
        <v>0</v>
      </c>
      <c r="AR239" s="84">
        <f t="shared" si="150"/>
        <v>0</v>
      </c>
      <c r="AS239" s="84">
        <f t="shared" si="150"/>
        <v>0</v>
      </c>
      <c r="AT239" s="84">
        <f t="shared" si="150"/>
        <v>0</v>
      </c>
      <c r="AU239" s="84">
        <f t="shared" si="150"/>
        <v>0</v>
      </c>
      <c r="AV239" s="84">
        <f t="shared" si="150"/>
        <v>0</v>
      </c>
      <c r="AW239" s="84">
        <f t="shared" si="150"/>
        <v>0</v>
      </c>
      <c r="AX239" s="142"/>
      <c r="AY239" s="84">
        <f>AY240</f>
        <v>73385.4</v>
      </c>
      <c r="AZ239" s="84">
        <f>AZ240</f>
        <v>73385.4</v>
      </c>
      <c r="BA239" s="84">
        <f>AZ239-AY239</f>
        <v>0</v>
      </c>
    </row>
    <row r="240" spans="1:53" ht="31.5">
      <c r="A240" s="44" t="s">
        <v>430</v>
      </c>
      <c r="B240" s="45" t="s">
        <v>419</v>
      </c>
      <c r="C240" s="45" t="s">
        <v>363</v>
      </c>
      <c r="D240" s="45" t="s">
        <v>431</v>
      </c>
      <c r="E240" s="45" t="s">
        <v>8</v>
      </c>
      <c r="F240" s="84">
        <v>2250</v>
      </c>
      <c r="G240" s="84">
        <f>F240+H240</f>
        <v>3000</v>
      </c>
      <c r="H240" s="84">
        <f>SUM(I240:AX240)</f>
        <v>750</v>
      </c>
      <c r="I240" s="84"/>
      <c r="J240" s="84"/>
      <c r="K240" s="84"/>
      <c r="L240" s="84"/>
      <c r="M240" s="84"/>
      <c r="N240" s="84"/>
      <c r="O240" s="84"/>
      <c r="P240" s="84"/>
      <c r="Q240" s="247"/>
      <c r="R240" s="84">
        <v>750</v>
      </c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142"/>
      <c r="AY240" s="84">
        <v>73385.4</v>
      </c>
      <c r="AZ240" s="84">
        <v>73385.4</v>
      </c>
      <c r="BA240" s="84">
        <f>AZ240-AY240</f>
        <v>0</v>
      </c>
    </row>
    <row r="241" spans="1:53" ht="31.5">
      <c r="A241" s="44" t="s">
        <v>92</v>
      </c>
      <c r="B241" s="45" t="s">
        <v>419</v>
      </c>
      <c r="C241" s="45" t="s">
        <v>363</v>
      </c>
      <c r="D241" s="45" t="s">
        <v>65</v>
      </c>
      <c r="E241" s="45" t="s">
        <v>366</v>
      </c>
      <c r="F241" s="84">
        <f>F242</f>
        <v>0</v>
      </c>
      <c r="G241" s="84">
        <f>G242</f>
        <v>0</v>
      </c>
      <c r="H241" s="84">
        <f t="shared" si="105"/>
        <v>0</v>
      </c>
      <c r="I241" s="84">
        <f aca="true" t="shared" si="151" ref="I241:AZ241">I242</f>
        <v>0</v>
      </c>
      <c r="J241" s="84">
        <f t="shared" si="151"/>
        <v>0</v>
      </c>
      <c r="K241" s="84">
        <f t="shared" si="151"/>
        <v>0</v>
      </c>
      <c r="L241" s="84">
        <f t="shared" si="151"/>
        <v>0</v>
      </c>
      <c r="M241" s="84">
        <f t="shared" si="151"/>
        <v>0</v>
      </c>
      <c r="N241" s="84">
        <f t="shared" si="151"/>
        <v>0</v>
      </c>
      <c r="O241" s="84">
        <f t="shared" si="151"/>
        <v>0</v>
      </c>
      <c r="P241" s="84">
        <f t="shared" si="151"/>
        <v>0</v>
      </c>
      <c r="Q241" s="84">
        <f t="shared" si="151"/>
        <v>0</v>
      </c>
      <c r="R241" s="84">
        <f t="shared" si="151"/>
        <v>0</v>
      </c>
      <c r="S241" s="84">
        <f t="shared" si="151"/>
        <v>0</v>
      </c>
      <c r="T241" s="84">
        <f t="shared" si="151"/>
        <v>0</v>
      </c>
      <c r="U241" s="84">
        <f t="shared" si="151"/>
        <v>0</v>
      </c>
      <c r="V241" s="84">
        <f t="shared" si="151"/>
        <v>0</v>
      </c>
      <c r="W241" s="84">
        <f t="shared" si="151"/>
        <v>0</v>
      </c>
      <c r="X241" s="84">
        <f t="shared" si="151"/>
        <v>0</v>
      </c>
      <c r="Y241" s="84">
        <f t="shared" si="151"/>
        <v>0</v>
      </c>
      <c r="Z241" s="84">
        <f t="shared" si="151"/>
        <v>0</v>
      </c>
      <c r="AA241" s="84">
        <f t="shared" si="151"/>
        <v>0</v>
      </c>
      <c r="AB241" s="84">
        <f t="shared" si="151"/>
        <v>0</v>
      </c>
      <c r="AC241" s="84">
        <f t="shared" si="151"/>
        <v>0</v>
      </c>
      <c r="AD241" s="84">
        <f t="shared" si="151"/>
        <v>0</v>
      </c>
      <c r="AE241" s="84">
        <f t="shared" si="151"/>
        <v>0</v>
      </c>
      <c r="AF241" s="84">
        <f t="shared" si="151"/>
        <v>0</v>
      </c>
      <c r="AG241" s="84">
        <f t="shared" si="151"/>
        <v>0</v>
      </c>
      <c r="AH241" s="84">
        <f t="shared" si="151"/>
        <v>0</v>
      </c>
      <c r="AI241" s="84">
        <f t="shared" si="151"/>
        <v>0</v>
      </c>
      <c r="AJ241" s="84">
        <f t="shared" si="151"/>
        <v>0</v>
      </c>
      <c r="AK241" s="84">
        <f t="shared" si="151"/>
        <v>0</v>
      </c>
      <c r="AL241" s="84">
        <f t="shared" si="151"/>
        <v>0</v>
      </c>
      <c r="AM241" s="84">
        <f t="shared" si="151"/>
        <v>0</v>
      </c>
      <c r="AN241" s="84">
        <f t="shared" si="151"/>
        <v>0</v>
      </c>
      <c r="AO241" s="84">
        <f t="shared" si="151"/>
        <v>0</v>
      </c>
      <c r="AP241" s="84">
        <f t="shared" si="151"/>
        <v>0</v>
      </c>
      <c r="AQ241" s="84">
        <f t="shared" si="151"/>
        <v>0</v>
      </c>
      <c r="AR241" s="84">
        <f t="shared" si="151"/>
        <v>0</v>
      </c>
      <c r="AS241" s="84">
        <f t="shared" si="151"/>
        <v>0</v>
      </c>
      <c r="AT241" s="84">
        <f t="shared" si="151"/>
        <v>0</v>
      </c>
      <c r="AU241" s="84">
        <f t="shared" si="151"/>
        <v>0</v>
      </c>
      <c r="AV241" s="84">
        <f t="shared" si="151"/>
        <v>0</v>
      </c>
      <c r="AW241" s="84">
        <f t="shared" si="151"/>
        <v>0</v>
      </c>
      <c r="AX241" s="142"/>
      <c r="AY241" s="84">
        <f t="shared" si="151"/>
        <v>2060</v>
      </c>
      <c r="AZ241" s="84">
        <f t="shared" si="151"/>
        <v>2377</v>
      </c>
      <c r="BA241" s="84">
        <f t="shared" si="107"/>
        <v>317</v>
      </c>
    </row>
    <row r="242" spans="1:53" ht="31.5">
      <c r="A242" s="44" t="s">
        <v>398</v>
      </c>
      <c r="B242" s="45" t="s">
        <v>419</v>
      </c>
      <c r="C242" s="45" t="s">
        <v>363</v>
      </c>
      <c r="D242" s="45" t="s">
        <v>65</v>
      </c>
      <c r="E242" s="45">
        <v>327</v>
      </c>
      <c r="F242" s="84"/>
      <c r="G242" s="84">
        <f>F242+H242</f>
        <v>0</v>
      </c>
      <c r="H242" s="84">
        <f t="shared" si="105"/>
        <v>0</v>
      </c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142"/>
      <c r="AY242" s="84">
        <v>2060</v>
      </c>
      <c r="AZ242" s="84">
        <v>2377</v>
      </c>
      <c r="BA242" s="84">
        <f t="shared" si="107"/>
        <v>317</v>
      </c>
    </row>
    <row r="243" spans="1:53" ht="47.25">
      <c r="A243" s="44" t="s">
        <v>93</v>
      </c>
      <c r="B243" s="45" t="s">
        <v>419</v>
      </c>
      <c r="C243" s="45" t="s">
        <v>363</v>
      </c>
      <c r="D243" s="45" t="s">
        <v>94</v>
      </c>
      <c r="E243" s="45" t="s">
        <v>366</v>
      </c>
      <c r="F243" s="84">
        <f>F244</f>
        <v>10554.4</v>
      </c>
      <c r="G243" s="84">
        <f>G244</f>
        <v>12012.4</v>
      </c>
      <c r="H243" s="84">
        <f t="shared" si="105"/>
        <v>1458</v>
      </c>
      <c r="I243" s="84">
        <f aca="true" t="shared" si="152" ref="I243:AW243">I244</f>
        <v>0</v>
      </c>
      <c r="J243" s="84">
        <f t="shared" si="152"/>
        <v>1000</v>
      </c>
      <c r="K243" s="84">
        <f t="shared" si="152"/>
        <v>0</v>
      </c>
      <c r="L243" s="84">
        <f t="shared" si="152"/>
        <v>0</v>
      </c>
      <c r="M243" s="84">
        <f t="shared" si="152"/>
        <v>458</v>
      </c>
      <c r="N243" s="84">
        <f t="shared" si="152"/>
        <v>0</v>
      </c>
      <c r="O243" s="84">
        <f t="shared" si="152"/>
        <v>0</v>
      </c>
      <c r="P243" s="84">
        <f t="shared" si="152"/>
        <v>0</v>
      </c>
      <c r="Q243" s="84">
        <f t="shared" si="152"/>
        <v>0</v>
      </c>
      <c r="R243" s="84">
        <f t="shared" si="152"/>
        <v>0</v>
      </c>
      <c r="S243" s="84">
        <f t="shared" si="152"/>
        <v>0</v>
      </c>
      <c r="T243" s="84">
        <f t="shared" si="152"/>
        <v>0</v>
      </c>
      <c r="U243" s="84">
        <f t="shared" si="152"/>
        <v>0</v>
      </c>
      <c r="V243" s="84">
        <f t="shared" si="152"/>
        <v>0</v>
      </c>
      <c r="W243" s="84">
        <f t="shared" si="152"/>
        <v>0</v>
      </c>
      <c r="X243" s="84">
        <f t="shared" si="152"/>
        <v>0</v>
      </c>
      <c r="Y243" s="84">
        <f t="shared" si="152"/>
        <v>0</v>
      </c>
      <c r="Z243" s="84">
        <f t="shared" si="152"/>
        <v>0</v>
      </c>
      <c r="AA243" s="84">
        <f t="shared" si="152"/>
        <v>0</v>
      </c>
      <c r="AB243" s="84">
        <f t="shared" si="152"/>
        <v>0</v>
      </c>
      <c r="AC243" s="84">
        <f t="shared" si="152"/>
        <v>0</v>
      </c>
      <c r="AD243" s="84">
        <f t="shared" si="152"/>
        <v>0</v>
      </c>
      <c r="AE243" s="84">
        <f t="shared" si="152"/>
        <v>0</v>
      </c>
      <c r="AF243" s="84">
        <f t="shared" si="152"/>
        <v>0</v>
      </c>
      <c r="AG243" s="84">
        <f t="shared" si="152"/>
        <v>0</v>
      </c>
      <c r="AH243" s="84">
        <f t="shared" si="152"/>
        <v>0</v>
      </c>
      <c r="AI243" s="84">
        <f t="shared" si="152"/>
        <v>0</v>
      </c>
      <c r="AJ243" s="84">
        <f t="shared" si="152"/>
        <v>0</v>
      </c>
      <c r="AK243" s="84">
        <f t="shared" si="152"/>
        <v>0</v>
      </c>
      <c r="AL243" s="84">
        <f t="shared" si="152"/>
        <v>0</v>
      </c>
      <c r="AM243" s="84">
        <f t="shared" si="152"/>
        <v>0</v>
      </c>
      <c r="AN243" s="84">
        <f t="shared" si="152"/>
        <v>0</v>
      </c>
      <c r="AO243" s="84">
        <f t="shared" si="152"/>
        <v>0</v>
      </c>
      <c r="AP243" s="84">
        <f t="shared" si="152"/>
        <v>0</v>
      </c>
      <c r="AQ243" s="84">
        <f t="shared" si="152"/>
        <v>0</v>
      </c>
      <c r="AR243" s="84">
        <f t="shared" si="152"/>
        <v>0</v>
      </c>
      <c r="AS243" s="84">
        <f t="shared" si="152"/>
        <v>0</v>
      </c>
      <c r="AT243" s="84">
        <f t="shared" si="152"/>
        <v>0</v>
      </c>
      <c r="AU243" s="84">
        <f t="shared" si="152"/>
        <v>0</v>
      </c>
      <c r="AV243" s="84">
        <f t="shared" si="152"/>
        <v>0</v>
      </c>
      <c r="AW243" s="84">
        <f t="shared" si="152"/>
        <v>0</v>
      </c>
      <c r="AX243" s="142"/>
      <c r="AY243" s="84">
        <f>AY244</f>
        <v>10016.4</v>
      </c>
      <c r="AZ243" s="84">
        <f>AZ244</f>
        <v>10554.4</v>
      </c>
      <c r="BA243" s="84">
        <f t="shared" si="107"/>
        <v>538</v>
      </c>
    </row>
    <row r="244" spans="1:53" ht="31.5">
      <c r="A244" s="44" t="s">
        <v>398</v>
      </c>
      <c r="B244" s="45" t="s">
        <v>419</v>
      </c>
      <c r="C244" s="45" t="s">
        <v>363</v>
      </c>
      <c r="D244" s="45" t="s">
        <v>94</v>
      </c>
      <c r="E244" s="45">
        <v>327</v>
      </c>
      <c r="F244" s="84">
        <v>10554.4</v>
      </c>
      <c r="G244" s="84">
        <f>F244+H244</f>
        <v>12012.4</v>
      </c>
      <c r="H244" s="84">
        <f t="shared" si="105"/>
        <v>1458</v>
      </c>
      <c r="I244" s="84"/>
      <c r="J244" s="84">
        <v>1000</v>
      </c>
      <c r="K244" s="84"/>
      <c r="L244" s="84"/>
      <c r="M244" s="84">
        <v>458</v>
      </c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142"/>
      <c r="AY244" s="84">
        <v>10016.4</v>
      </c>
      <c r="AZ244" s="84">
        <v>10554.4</v>
      </c>
      <c r="BA244" s="84">
        <f t="shared" si="107"/>
        <v>538</v>
      </c>
    </row>
    <row r="245" spans="1:53" ht="31.5">
      <c r="A245" s="44" t="s">
        <v>95</v>
      </c>
      <c r="B245" s="45" t="s">
        <v>419</v>
      </c>
      <c r="C245" s="45" t="s">
        <v>363</v>
      </c>
      <c r="D245" s="45" t="s">
        <v>96</v>
      </c>
      <c r="E245" s="45" t="s">
        <v>366</v>
      </c>
      <c r="F245" s="84">
        <f>F246</f>
        <v>229939.1</v>
      </c>
      <c r="G245" s="84">
        <f>G246</f>
        <v>235970.1</v>
      </c>
      <c r="H245" s="84">
        <f t="shared" si="105"/>
        <v>6031</v>
      </c>
      <c r="I245" s="84">
        <f aca="true" t="shared" si="153" ref="I245:AZ245">I246</f>
        <v>0</v>
      </c>
      <c r="J245" s="84">
        <f t="shared" si="153"/>
        <v>10121</v>
      </c>
      <c r="K245" s="84">
        <f t="shared" si="153"/>
        <v>0</v>
      </c>
      <c r="L245" s="84">
        <f t="shared" si="153"/>
        <v>0</v>
      </c>
      <c r="M245" s="84">
        <f t="shared" si="153"/>
        <v>-4090</v>
      </c>
      <c r="N245" s="84">
        <f t="shared" si="153"/>
        <v>0</v>
      </c>
      <c r="O245" s="84">
        <f t="shared" si="153"/>
        <v>0</v>
      </c>
      <c r="P245" s="84">
        <f t="shared" si="153"/>
        <v>0</v>
      </c>
      <c r="Q245" s="84">
        <f t="shared" si="153"/>
        <v>0</v>
      </c>
      <c r="R245" s="84">
        <f t="shared" si="153"/>
        <v>0</v>
      </c>
      <c r="S245" s="247">
        <f t="shared" si="153"/>
        <v>0</v>
      </c>
      <c r="T245" s="84">
        <f t="shared" si="153"/>
        <v>0</v>
      </c>
      <c r="U245" s="84">
        <f t="shared" si="153"/>
        <v>0</v>
      </c>
      <c r="V245" s="84">
        <f t="shared" si="153"/>
        <v>0</v>
      </c>
      <c r="W245" s="84">
        <f t="shared" si="153"/>
        <v>0</v>
      </c>
      <c r="X245" s="84">
        <f t="shared" si="153"/>
        <v>0</v>
      </c>
      <c r="Y245" s="84">
        <f t="shared" si="153"/>
        <v>0</v>
      </c>
      <c r="Z245" s="84">
        <f t="shared" si="153"/>
        <v>0</v>
      </c>
      <c r="AA245" s="84">
        <f t="shared" si="153"/>
        <v>0</v>
      </c>
      <c r="AB245" s="84">
        <f t="shared" si="153"/>
        <v>0</v>
      </c>
      <c r="AC245" s="84">
        <f t="shared" si="153"/>
        <v>0</v>
      </c>
      <c r="AD245" s="84">
        <f t="shared" si="153"/>
        <v>0</v>
      </c>
      <c r="AE245" s="84">
        <f t="shared" si="153"/>
        <v>0</v>
      </c>
      <c r="AF245" s="84">
        <f t="shared" si="153"/>
        <v>0</v>
      </c>
      <c r="AG245" s="84">
        <f t="shared" si="153"/>
        <v>0</v>
      </c>
      <c r="AH245" s="84">
        <f t="shared" si="153"/>
        <v>0</v>
      </c>
      <c r="AI245" s="84">
        <f t="shared" si="153"/>
        <v>0</v>
      </c>
      <c r="AJ245" s="84">
        <f t="shared" si="153"/>
        <v>0</v>
      </c>
      <c r="AK245" s="84">
        <f t="shared" si="153"/>
        <v>0</v>
      </c>
      <c r="AL245" s="84">
        <f t="shared" si="153"/>
        <v>0</v>
      </c>
      <c r="AM245" s="84">
        <f t="shared" si="153"/>
        <v>0</v>
      </c>
      <c r="AN245" s="84">
        <f t="shared" si="153"/>
        <v>0</v>
      </c>
      <c r="AO245" s="84">
        <f t="shared" si="153"/>
        <v>0</v>
      </c>
      <c r="AP245" s="84">
        <f t="shared" si="153"/>
        <v>0</v>
      </c>
      <c r="AQ245" s="84">
        <f t="shared" si="153"/>
        <v>0</v>
      </c>
      <c r="AR245" s="84">
        <f t="shared" si="153"/>
        <v>0</v>
      </c>
      <c r="AS245" s="84">
        <f t="shared" si="153"/>
        <v>0</v>
      </c>
      <c r="AT245" s="84">
        <f t="shared" si="153"/>
        <v>0</v>
      </c>
      <c r="AU245" s="84">
        <f t="shared" si="153"/>
        <v>0</v>
      </c>
      <c r="AV245" s="84">
        <f t="shared" si="153"/>
        <v>0</v>
      </c>
      <c r="AW245" s="84">
        <f t="shared" si="153"/>
        <v>0</v>
      </c>
      <c r="AX245" s="142"/>
      <c r="AY245" s="84">
        <f t="shared" si="153"/>
        <v>225392.4</v>
      </c>
      <c r="AZ245" s="84">
        <f t="shared" si="153"/>
        <v>222042.6</v>
      </c>
      <c r="BA245" s="84">
        <f t="shared" si="107"/>
        <v>-3349.7999999999884</v>
      </c>
    </row>
    <row r="246" spans="1:53" ht="31.5">
      <c r="A246" s="44" t="s">
        <v>398</v>
      </c>
      <c r="B246" s="45" t="s">
        <v>419</v>
      </c>
      <c r="C246" s="45" t="s">
        <v>363</v>
      </c>
      <c r="D246" s="45" t="s">
        <v>96</v>
      </c>
      <c r="E246" s="45">
        <v>327</v>
      </c>
      <c r="F246" s="84">
        <v>229939.1</v>
      </c>
      <c r="G246" s="84">
        <f>F246+H246</f>
        <v>235970.1</v>
      </c>
      <c r="H246" s="84">
        <f t="shared" si="105"/>
        <v>6031</v>
      </c>
      <c r="I246" s="84"/>
      <c r="J246" s="84">
        <v>10121</v>
      </c>
      <c r="K246" s="84"/>
      <c r="L246" s="84"/>
      <c r="M246" s="84">
        <v>-4090</v>
      </c>
      <c r="N246" s="84"/>
      <c r="O246" s="84"/>
      <c r="P246" s="84"/>
      <c r="Q246" s="84"/>
      <c r="R246" s="84"/>
      <c r="S246" s="247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142"/>
      <c r="AY246" s="84">
        <v>225392.4</v>
      </c>
      <c r="AZ246" s="84">
        <v>222042.6</v>
      </c>
      <c r="BA246" s="84">
        <f t="shared" si="107"/>
        <v>-3349.7999999999884</v>
      </c>
    </row>
    <row r="247" spans="1:53" ht="31.5">
      <c r="A247" s="44" t="s">
        <v>97</v>
      </c>
      <c r="B247" s="45" t="s">
        <v>419</v>
      </c>
      <c r="C247" s="45" t="s">
        <v>363</v>
      </c>
      <c r="D247" s="45" t="s">
        <v>98</v>
      </c>
      <c r="E247" s="45" t="s">
        <v>366</v>
      </c>
      <c r="F247" s="84">
        <f>F248</f>
        <v>77013.3</v>
      </c>
      <c r="G247" s="84">
        <f>G248</f>
        <v>80593.3</v>
      </c>
      <c r="H247" s="84">
        <f t="shared" si="105"/>
        <v>3580</v>
      </c>
      <c r="I247" s="84">
        <f aca="true" t="shared" si="154" ref="I247:AZ247">I248</f>
        <v>0</v>
      </c>
      <c r="J247" s="84">
        <f t="shared" si="154"/>
        <v>3824</v>
      </c>
      <c r="K247" s="84">
        <f t="shared" si="154"/>
        <v>0</v>
      </c>
      <c r="L247" s="84">
        <f t="shared" si="154"/>
        <v>0</v>
      </c>
      <c r="M247" s="84">
        <f t="shared" si="154"/>
        <v>-244</v>
      </c>
      <c r="N247" s="84">
        <f t="shared" si="154"/>
        <v>0</v>
      </c>
      <c r="O247" s="84">
        <f t="shared" si="154"/>
        <v>0</v>
      </c>
      <c r="P247" s="84">
        <f t="shared" si="154"/>
        <v>0</v>
      </c>
      <c r="Q247" s="84">
        <f t="shared" si="154"/>
        <v>0</v>
      </c>
      <c r="R247" s="84">
        <f t="shared" si="154"/>
        <v>0</v>
      </c>
      <c r="S247" s="84">
        <f t="shared" si="154"/>
        <v>0</v>
      </c>
      <c r="T247" s="84">
        <f t="shared" si="154"/>
        <v>0</v>
      </c>
      <c r="U247" s="84">
        <f t="shared" si="154"/>
        <v>0</v>
      </c>
      <c r="V247" s="84">
        <f t="shared" si="154"/>
        <v>0</v>
      </c>
      <c r="W247" s="84">
        <f t="shared" si="154"/>
        <v>0</v>
      </c>
      <c r="X247" s="84">
        <f t="shared" si="154"/>
        <v>0</v>
      </c>
      <c r="Y247" s="84">
        <f t="shared" si="154"/>
        <v>0</v>
      </c>
      <c r="Z247" s="84">
        <f t="shared" si="154"/>
        <v>0</v>
      </c>
      <c r="AA247" s="84">
        <f t="shared" si="154"/>
        <v>0</v>
      </c>
      <c r="AB247" s="84">
        <f t="shared" si="154"/>
        <v>0</v>
      </c>
      <c r="AC247" s="84">
        <f t="shared" si="154"/>
        <v>0</v>
      </c>
      <c r="AD247" s="84">
        <f t="shared" si="154"/>
        <v>0</v>
      </c>
      <c r="AE247" s="84">
        <f t="shared" si="154"/>
        <v>0</v>
      </c>
      <c r="AF247" s="84">
        <f t="shared" si="154"/>
        <v>0</v>
      </c>
      <c r="AG247" s="84">
        <f t="shared" si="154"/>
        <v>0</v>
      </c>
      <c r="AH247" s="84">
        <f t="shared" si="154"/>
        <v>0</v>
      </c>
      <c r="AI247" s="84">
        <f t="shared" si="154"/>
        <v>0</v>
      </c>
      <c r="AJ247" s="84">
        <f t="shared" si="154"/>
        <v>0</v>
      </c>
      <c r="AK247" s="84">
        <f t="shared" si="154"/>
        <v>0</v>
      </c>
      <c r="AL247" s="84">
        <f t="shared" si="154"/>
        <v>0</v>
      </c>
      <c r="AM247" s="84">
        <f t="shared" si="154"/>
        <v>0</v>
      </c>
      <c r="AN247" s="84">
        <f t="shared" si="154"/>
        <v>0</v>
      </c>
      <c r="AO247" s="84">
        <f t="shared" si="154"/>
        <v>0</v>
      </c>
      <c r="AP247" s="84">
        <f t="shared" si="154"/>
        <v>0</v>
      </c>
      <c r="AQ247" s="84">
        <f t="shared" si="154"/>
        <v>0</v>
      </c>
      <c r="AR247" s="84">
        <f t="shared" si="154"/>
        <v>0</v>
      </c>
      <c r="AS247" s="84">
        <f t="shared" si="154"/>
        <v>0</v>
      </c>
      <c r="AT247" s="84">
        <f t="shared" si="154"/>
        <v>0</v>
      </c>
      <c r="AU247" s="84">
        <f t="shared" si="154"/>
        <v>0</v>
      </c>
      <c r="AV247" s="84">
        <f t="shared" si="154"/>
        <v>0</v>
      </c>
      <c r="AW247" s="84">
        <f t="shared" si="154"/>
        <v>0</v>
      </c>
      <c r="AX247" s="142"/>
      <c r="AY247" s="84">
        <f t="shared" si="154"/>
        <v>80941.5</v>
      </c>
      <c r="AZ247" s="84">
        <f t="shared" si="154"/>
        <v>79993.3</v>
      </c>
      <c r="BA247" s="84">
        <f t="shared" si="107"/>
        <v>-948.1999999999971</v>
      </c>
    </row>
    <row r="248" spans="1:53" ht="31.5">
      <c r="A248" s="44" t="s">
        <v>398</v>
      </c>
      <c r="B248" s="45" t="s">
        <v>419</v>
      </c>
      <c r="C248" s="45" t="s">
        <v>363</v>
      </c>
      <c r="D248" s="45" t="s">
        <v>98</v>
      </c>
      <c r="E248" s="45">
        <v>327</v>
      </c>
      <c r="F248" s="84">
        <v>77013.3</v>
      </c>
      <c r="G248" s="84">
        <f>F248+H248</f>
        <v>80593.3</v>
      </c>
      <c r="H248" s="84">
        <f t="shared" si="105"/>
        <v>3580</v>
      </c>
      <c r="I248" s="84"/>
      <c r="J248" s="84">
        <v>3824</v>
      </c>
      <c r="K248" s="84"/>
      <c r="L248" s="84"/>
      <c r="M248" s="84">
        <v>-244</v>
      </c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142"/>
      <c r="AY248" s="84">
        <v>80941.5</v>
      </c>
      <c r="AZ248" s="84">
        <v>79993.3</v>
      </c>
      <c r="BA248" s="84">
        <f t="shared" si="107"/>
        <v>-948.1999999999971</v>
      </c>
    </row>
    <row r="249" spans="1:53" ht="15.75">
      <c r="A249" s="44" t="s">
        <v>99</v>
      </c>
      <c r="B249" s="45" t="s">
        <v>419</v>
      </c>
      <c r="C249" s="45" t="s">
        <v>363</v>
      </c>
      <c r="D249" s="45" t="s">
        <v>100</v>
      </c>
      <c r="E249" s="45" t="s">
        <v>366</v>
      </c>
      <c r="F249" s="84">
        <f>F250</f>
        <v>280</v>
      </c>
      <c r="G249" s="84">
        <f>G250</f>
        <v>184</v>
      </c>
      <c r="H249" s="84">
        <f aca="true" t="shared" si="155" ref="H249:H312">SUM(I249:AX249)</f>
        <v>-96</v>
      </c>
      <c r="I249" s="84"/>
      <c r="J249" s="84">
        <f>J250</f>
        <v>0</v>
      </c>
      <c r="K249" s="84">
        <f aca="true" t="shared" si="156" ref="K249:AD249">K250</f>
        <v>0</v>
      </c>
      <c r="L249" s="84">
        <f t="shared" si="156"/>
        <v>0</v>
      </c>
      <c r="M249" s="84">
        <f t="shared" si="156"/>
        <v>-96</v>
      </c>
      <c r="N249" s="84">
        <f t="shared" si="156"/>
        <v>0</v>
      </c>
      <c r="O249" s="84">
        <f t="shared" si="156"/>
        <v>0</v>
      </c>
      <c r="P249" s="84">
        <f t="shared" si="156"/>
        <v>0</v>
      </c>
      <c r="Q249" s="84">
        <f t="shared" si="156"/>
        <v>0</v>
      </c>
      <c r="R249" s="84">
        <f t="shared" si="156"/>
        <v>0</v>
      </c>
      <c r="S249" s="84">
        <f t="shared" si="156"/>
        <v>0</v>
      </c>
      <c r="T249" s="84">
        <f t="shared" si="156"/>
        <v>0</v>
      </c>
      <c r="U249" s="84">
        <f t="shared" si="156"/>
        <v>0</v>
      </c>
      <c r="V249" s="84">
        <f t="shared" si="156"/>
        <v>0</v>
      </c>
      <c r="W249" s="84">
        <f t="shared" si="156"/>
        <v>0</v>
      </c>
      <c r="X249" s="84">
        <f t="shared" si="156"/>
        <v>0</v>
      </c>
      <c r="Y249" s="84">
        <f t="shared" si="156"/>
        <v>0</v>
      </c>
      <c r="Z249" s="84">
        <f t="shared" si="156"/>
        <v>0</v>
      </c>
      <c r="AA249" s="84">
        <f t="shared" si="156"/>
        <v>0</v>
      </c>
      <c r="AB249" s="84">
        <f t="shared" si="156"/>
        <v>0</v>
      </c>
      <c r="AC249" s="84">
        <f t="shared" si="156"/>
        <v>0</v>
      </c>
      <c r="AD249" s="84">
        <f t="shared" si="156"/>
        <v>0</v>
      </c>
      <c r="AE249" s="84">
        <f>AE250</f>
        <v>0</v>
      </c>
      <c r="AF249" s="84">
        <f>AF250</f>
        <v>0</v>
      </c>
      <c r="AG249" s="84">
        <f>AG250</f>
        <v>0</v>
      </c>
      <c r="AH249" s="84">
        <f aca="true" t="shared" si="157" ref="AH249:AZ249">AH250</f>
        <v>0</v>
      </c>
      <c r="AI249" s="84">
        <f t="shared" si="157"/>
        <v>0</v>
      </c>
      <c r="AJ249" s="84">
        <f t="shared" si="157"/>
        <v>0</v>
      </c>
      <c r="AK249" s="84">
        <f t="shared" si="157"/>
        <v>0</v>
      </c>
      <c r="AL249" s="84">
        <f t="shared" si="157"/>
        <v>0</v>
      </c>
      <c r="AM249" s="84">
        <f t="shared" si="157"/>
        <v>0</v>
      </c>
      <c r="AN249" s="84">
        <f t="shared" si="157"/>
        <v>0</v>
      </c>
      <c r="AO249" s="84">
        <f t="shared" si="157"/>
        <v>0</v>
      </c>
      <c r="AP249" s="84">
        <f t="shared" si="157"/>
        <v>0</v>
      </c>
      <c r="AQ249" s="84">
        <f t="shared" si="157"/>
        <v>0</v>
      </c>
      <c r="AR249" s="84">
        <f t="shared" si="157"/>
        <v>0</v>
      </c>
      <c r="AS249" s="84">
        <f t="shared" si="157"/>
        <v>0</v>
      </c>
      <c r="AT249" s="84">
        <f t="shared" si="157"/>
        <v>0</v>
      </c>
      <c r="AU249" s="84">
        <f t="shared" si="157"/>
        <v>0</v>
      </c>
      <c r="AV249" s="84">
        <f t="shared" si="157"/>
        <v>0</v>
      </c>
      <c r="AW249" s="84">
        <f t="shared" si="157"/>
        <v>0</v>
      </c>
      <c r="AX249" s="142"/>
      <c r="AY249" s="84">
        <f t="shared" si="157"/>
        <v>280</v>
      </c>
      <c r="AZ249" s="84">
        <f t="shared" si="157"/>
        <v>280</v>
      </c>
      <c r="BA249" s="84">
        <f t="shared" si="107"/>
        <v>0</v>
      </c>
    </row>
    <row r="250" spans="1:53" ht="31.5">
      <c r="A250" s="44" t="s">
        <v>398</v>
      </c>
      <c r="B250" s="45" t="s">
        <v>419</v>
      </c>
      <c r="C250" s="45" t="s">
        <v>363</v>
      </c>
      <c r="D250" s="45" t="s">
        <v>100</v>
      </c>
      <c r="E250" s="45">
        <v>327</v>
      </c>
      <c r="F250" s="84">
        <v>280</v>
      </c>
      <c r="G250" s="84">
        <f>F250+H250</f>
        <v>184</v>
      </c>
      <c r="H250" s="84">
        <f t="shared" si="155"/>
        <v>-96</v>
      </c>
      <c r="I250" s="84"/>
      <c r="J250" s="84"/>
      <c r="K250" s="84"/>
      <c r="L250" s="84"/>
      <c r="M250" s="84">
        <v>-96</v>
      </c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142"/>
      <c r="AY250" s="84">
        <v>280</v>
      </c>
      <c r="AZ250" s="84">
        <v>280</v>
      </c>
      <c r="BA250" s="84">
        <f aca="true" t="shared" si="158" ref="BA250:BA323">AZ250-AY250</f>
        <v>0</v>
      </c>
    </row>
    <row r="251" spans="1:53" ht="15.75">
      <c r="A251" s="44" t="s">
        <v>101</v>
      </c>
      <c r="B251" s="45" t="s">
        <v>419</v>
      </c>
      <c r="C251" s="45" t="s">
        <v>363</v>
      </c>
      <c r="D251" s="45" t="s">
        <v>102</v>
      </c>
      <c r="E251" s="45" t="s">
        <v>366</v>
      </c>
      <c r="F251" s="84">
        <f>F252</f>
        <v>51844</v>
      </c>
      <c r="G251" s="84">
        <f>G252</f>
        <v>55952</v>
      </c>
      <c r="H251" s="84">
        <f t="shared" si="155"/>
        <v>4108</v>
      </c>
      <c r="I251" s="84">
        <f aca="true" t="shared" si="159" ref="I251:AZ251">I252</f>
        <v>0</v>
      </c>
      <c r="J251" s="84">
        <f t="shared" si="159"/>
        <v>4108</v>
      </c>
      <c r="K251" s="84">
        <f t="shared" si="159"/>
        <v>0</v>
      </c>
      <c r="L251" s="84">
        <f t="shared" si="159"/>
        <v>0</v>
      </c>
      <c r="M251" s="84">
        <f t="shared" si="159"/>
        <v>0</v>
      </c>
      <c r="N251" s="84">
        <f t="shared" si="159"/>
        <v>0</v>
      </c>
      <c r="O251" s="84">
        <f t="shared" si="159"/>
        <v>0</v>
      </c>
      <c r="P251" s="84">
        <f t="shared" si="159"/>
        <v>0</v>
      </c>
      <c r="Q251" s="84">
        <f t="shared" si="159"/>
        <v>0</v>
      </c>
      <c r="R251" s="84">
        <f t="shared" si="159"/>
        <v>0</v>
      </c>
      <c r="S251" s="84">
        <f t="shared" si="159"/>
        <v>0</v>
      </c>
      <c r="T251" s="84">
        <f t="shared" si="159"/>
        <v>0</v>
      </c>
      <c r="U251" s="84">
        <f t="shared" si="159"/>
        <v>0</v>
      </c>
      <c r="V251" s="84">
        <f t="shared" si="159"/>
        <v>0</v>
      </c>
      <c r="W251" s="84">
        <f t="shared" si="159"/>
        <v>0</v>
      </c>
      <c r="X251" s="84">
        <f t="shared" si="159"/>
        <v>0</v>
      </c>
      <c r="Y251" s="84">
        <f t="shared" si="159"/>
        <v>0</v>
      </c>
      <c r="Z251" s="84">
        <f t="shared" si="159"/>
        <v>0</v>
      </c>
      <c r="AA251" s="84">
        <f t="shared" si="159"/>
        <v>0</v>
      </c>
      <c r="AB251" s="84">
        <f t="shared" si="159"/>
        <v>0</v>
      </c>
      <c r="AC251" s="84">
        <f t="shared" si="159"/>
        <v>0</v>
      </c>
      <c r="AD251" s="84">
        <f t="shared" si="159"/>
        <v>0</v>
      </c>
      <c r="AE251" s="84">
        <f t="shared" si="159"/>
        <v>0</v>
      </c>
      <c r="AF251" s="84">
        <f t="shared" si="159"/>
        <v>0</v>
      </c>
      <c r="AG251" s="84">
        <f t="shared" si="159"/>
        <v>0</v>
      </c>
      <c r="AH251" s="84">
        <f t="shared" si="159"/>
        <v>0</v>
      </c>
      <c r="AI251" s="84">
        <f t="shared" si="159"/>
        <v>0</v>
      </c>
      <c r="AJ251" s="84">
        <f t="shared" si="159"/>
        <v>0</v>
      </c>
      <c r="AK251" s="84">
        <f t="shared" si="159"/>
        <v>0</v>
      </c>
      <c r="AL251" s="84">
        <f t="shared" si="159"/>
        <v>0</v>
      </c>
      <c r="AM251" s="84">
        <f t="shared" si="159"/>
        <v>0</v>
      </c>
      <c r="AN251" s="84">
        <f t="shared" si="159"/>
        <v>0</v>
      </c>
      <c r="AO251" s="84">
        <f t="shared" si="159"/>
        <v>0</v>
      </c>
      <c r="AP251" s="84">
        <f t="shared" si="159"/>
        <v>0</v>
      </c>
      <c r="AQ251" s="84">
        <f t="shared" si="159"/>
        <v>0</v>
      </c>
      <c r="AR251" s="84">
        <f t="shared" si="159"/>
        <v>0</v>
      </c>
      <c r="AS251" s="84">
        <f t="shared" si="159"/>
        <v>0</v>
      </c>
      <c r="AT251" s="84">
        <f t="shared" si="159"/>
        <v>0</v>
      </c>
      <c r="AU251" s="84">
        <f t="shared" si="159"/>
        <v>0</v>
      </c>
      <c r="AV251" s="84">
        <f t="shared" si="159"/>
        <v>0</v>
      </c>
      <c r="AW251" s="84">
        <f t="shared" si="159"/>
        <v>0</v>
      </c>
      <c r="AX251" s="142"/>
      <c r="AY251" s="84">
        <f t="shared" si="159"/>
        <v>48329</v>
      </c>
      <c r="AZ251" s="84">
        <f t="shared" si="159"/>
        <v>48329</v>
      </c>
      <c r="BA251" s="84">
        <f t="shared" si="158"/>
        <v>0</v>
      </c>
    </row>
    <row r="252" spans="1:53" ht="31.5">
      <c r="A252" s="44" t="s">
        <v>398</v>
      </c>
      <c r="B252" s="45" t="s">
        <v>419</v>
      </c>
      <c r="C252" s="45" t="s">
        <v>363</v>
      </c>
      <c r="D252" s="45" t="s">
        <v>102</v>
      </c>
      <c r="E252" s="45">
        <v>327</v>
      </c>
      <c r="F252" s="84">
        <v>51844</v>
      </c>
      <c r="G252" s="84">
        <f>F252+H252</f>
        <v>55952</v>
      </c>
      <c r="H252" s="84">
        <f t="shared" si="155"/>
        <v>4108</v>
      </c>
      <c r="I252" s="84"/>
      <c r="J252" s="84">
        <v>4108</v>
      </c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142"/>
      <c r="AY252" s="84">
        <v>48329</v>
      </c>
      <c r="AZ252" s="84">
        <v>48329</v>
      </c>
      <c r="BA252" s="84">
        <f t="shared" si="158"/>
        <v>0</v>
      </c>
    </row>
    <row r="253" spans="1:53" ht="31.5">
      <c r="A253" s="44" t="s">
        <v>103</v>
      </c>
      <c r="B253" s="45" t="s">
        <v>419</v>
      </c>
      <c r="C253" s="45" t="s">
        <v>363</v>
      </c>
      <c r="D253" s="45" t="s">
        <v>104</v>
      </c>
      <c r="E253" s="45" t="s">
        <v>366</v>
      </c>
      <c r="F253" s="84">
        <f>F254</f>
        <v>109148</v>
      </c>
      <c r="G253" s="84">
        <f>G254</f>
        <v>114423</v>
      </c>
      <c r="H253" s="84">
        <f t="shared" si="155"/>
        <v>5275</v>
      </c>
      <c r="I253" s="84">
        <f aca="true" t="shared" si="160" ref="I253:AZ253">I254</f>
        <v>0</v>
      </c>
      <c r="J253" s="84">
        <f t="shared" si="160"/>
        <v>60</v>
      </c>
      <c r="K253" s="84">
        <f t="shared" si="160"/>
        <v>0</v>
      </c>
      <c r="L253" s="84">
        <f t="shared" si="160"/>
        <v>0</v>
      </c>
      <c r="M253" s="84">
        <f t="shared" si="160"/>
        <v>5215</v>
      </c>
      <c r="N253" s="84">
        <f t="shared" si="160"/>
        <v>0</v>
      </c>
      <c r="O253" s="84">
        <f t="shared" si="160"/>
        <v>0</v>
      </c>
      <c r="P253" s="84">
        <f t="shared" si="160"/>
        <v>0</v>
      </c>
      <c r="Q253" s="84">
        <f t="shared" si="160"/>
        <v>0</v>
      </c>
      <c r="R253" s="84">
        <f t="shared" si="160"/>
        <v>0</v>
      </c>
      <c r="S253" s="84">
        <f t="shared" si="160"/>
        <v>0</v>
      </c>
      <c r="T253" s="84">
        <f t="shared" si="160"/>
        <v>0</v>
      </c>
      <c r="U253" s="84">
        <f t="shared" si="160"/>
        <v>0</v>
      </c>
      <c r="V253" s="84">
        <f t="shared" si="160"/>
        <v>0</v>
      </c>
      <c r="W253" s="84">
        <f t="shared" si="160"/>
        <v>0</v>
      </c>
      <c r="X253" s="84">
        <f t="shared" si="160"/>
        <v>0</v>
      </c>
      <c r="Y253" s="84">
        <f t="shared" si="160"/>
        <v>0</v>
      </c>
      <c r="Z253" s="84">
        <f t="shared" si="160"/>
        <v>0</v>
      </c>
      <c r="AA253" s="84">
        <f t="shared" si="160"/>
        <v>0</v>
      </c>
      <c r="AB253" s="84">
        <f t="shared" si="160"/>
        <v>0</v>
      </c>
      <c r="AC253" s="84">
        <f t="shared" si="160"/>
        <v>0</v>
      </c>
      <c r="AD253" s="84">
        <f t="shared" si="160"/>
        <v>0</v>
      </c>
      <c r="AE253" s="84">
        <f t="shared" si="160"/>
        <v>0</v>
      </c>
      <c r="AF253" s="84">
        <f t="shared" si="160"/>
        <v>0</v>
      </c>
      <c r="AG253" s="84">
        <f t="shared" si="160"/>
        <v>0</v>
      </c>
      <c r="AH253" s="84">
        <f t="shared" si="160"/>
        <v>0</v>
      </c>
      <c r="AI253" s="84">
        <f t="shared" si="160"/>
        <v>0</v>
      </c>
      <c r="AJ253" s="84">
        <f t="shared" si="160"/>
        <v>0</v>
      </c>
      <c r="AK253" s="84">
        <f t="shared" si="160"/>
        <v>0</v>
      </c>
      <c r="AL253" s="84">
        <f t="shared" si="160"/>
        <v>0</v>
      </c>
      <c r="AM253" s="84">
        <f t="shared" si="160"/>
        <v>0</v>
      </c>
      <c r="AN253" s="84">
        <f t="shared" si="160"/>
        <v>0</v>
      </c>
      <c r="AO253" s="84">
        <f t="shared" si="160"/>
        <v>0</v>
      </c>
      <c r="AP253" s="84">
        <f t="shared" si="160"/>
        <v>0</v>
      </c>
      <c r="AQ253" s="84">
        <f t="shared" si="160"/>
        <v>0</v>
      </c>
      <c r="AR253" s="84">
        <f t="shared" si="160"/>
        <v>0</v>
      </c>
      <c r="AS253" s="84">
        <f t="shared" si="160"/>
        <v>0</v>
      </c>
      <c r="AT253" s="84">
        <f t="shared" si="160"/>
        <v>0</v>
      </c>
      <c r="AU253" s="84">
        <f t="shared" si="160"/>
        <v>0</v>
      </c>
      <c r="AV253" s="84">
        <f t="shared" si="160"/>
        <v>0</v>
      </c>
      <c r="AW253" s="84">
        <f t="shared" si="160"/>
        <v>0</v>
      </c>
      <c r="AX253" s="142"/>
      <c r="AY253" s="84">
        <f t="shared" si="160"/>
        <v>105431</v>
      </c>
      <c r="AZ253" s="84">
        <f t="shared" si="160"/>
        <v>109136</v>
      </c>
      <c r="BA253" s="84">
        <f t="shared" si="158"/>
        <v>3705</v>
      </c>
    </row>
    <row r="254" spans="1:53" ht="31.5">
      <c r="A254" s="44" t="s">
        <v>398</v>
      </c>
      <c r="B254" s="45" t="s">
        <v>419</v>
      </c>
      <c r="C254" s="45" t="s">
        <v>363</v>
      </c>
      <c r="D254" s="45" t="s">
        <v>104</v>
      </c>
      <c r="E254" s="45">
        <v>327</v>
      </c>
      <c r="F254" s="84">
        <v>109148</v>
      </c>
      <c r="G254" s="84">
        <f>F254+H254</f>
        <v>114423</v>
      </c>
      <c r="H254" s="84">
        <f t="shared" si="155"/>
        <v>5275</v>
      </c>
      <c r="I254" s="84"/>
      <c r="J254" s="84">
        <v>60</v>
      </c>
      <c r="K254" s="84"/>
      <c r="L254" s="84"/>
      <c r="M254" s="84">
        <v>5215</v>
      </c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142"/>
      <c r="AY254" s="84">
        <v>105431</v>
      </c>
      <c r="AZ254" s="84">
        <v>109136</v>
      </c>
      <c r="BA254" s="84">
        <f t="shared" si="158"/>
        <v>3705</v>
      </c>
    </row>
    <row r="255" spans="1:53" ht="47.25">
      <c r="A255" s="44" t="s">
        <v>105</v>
      </c>
      <c r="B255" s="45" t="s">
        <v>419</v>
      </c>
      <c r="C255" s="45" t="s">
        <v>363</v>
      </c>
      <c r="D255" s="45" t="s">
        <v>106</v>
      </c>
      <c r="E255" s="45" t="s">
        <v>366</v>
      </c>
      <c r="F255" s="84">
        <f>F256</f>
        <v>6934</v>
      </c>
      <c r="G255" s="84">
        <f>G256</f>
        <v>4038</v>
      </c>
      <c r="H255" s="84">
        <f t="shared" si="155"/>
        <v>-2896</v>
      </c>
      <c r="I255" s="84">
        <f aca="true" t="shared" si="161" ref="I255:AZ255">I256</f>
        <v>0</v>
      </c>
      <c r="J255" s="84">
        <f t="shared" si="161"/>
        <v>0</v>
      </c>
      <c r="K255" s="84">
        <f t="shared" si="161"/>
        <v>0</v>
      </c>
      <c r="L255" s="84">
        <f t="shared" si="161"/>
        <v>0</v>
      </c>
      <c r="M255" s="84">
        <f t="shared" si="161"/>
        <v>-2896</v>
      </c>
      <c r="N255" s="84">
        <f t="shared" si="161"/>
        <v>0</v>
      </c>
      <c r="O255" s="84">
        <f t="shared" si="161"/>
        <v>0</v>
      </c>
      <c r="P255" s="84">
        <f t="shared" si="161"/>
        <v>0</v>
      </c>
      <c r="Q255" s="84">
        <f t="shared" si="161"/>
        <v>0</v>
      </c>
      <c r="R255" s="84">
        <f t="shared" si="161"/>
        <v>0</v>
      </c>
      <c r="S255" s="84">
        <f t="shared" si="161"/>
        <v>0</v>
      </c>
      <c r="T255" s="84">
        <f t="shared" si="161"/>
        <v>0</v>
      </c>
      <c r="U255" s="84">
        <f t="shared" si="161"/>
        <v>0</v>
      </c>
      <c r="V255" s="84">
        <f t="shared" si="161"/>
        <v>0</v>
      </c>
      <c r="W255" s="84">
        <f t="shared" si="161"/>
        <v>0</v>
      </c>
      <c r="X255" s="84">
        <f t="shared" si="161"/>
        <v>0</v>
      </c>
      <c r="Y255" s="84">
        <f t="shared" si="161"/>
        <v>0</v>
      </c>
      <c r="Z255" s="84">
        <f t="shared" si="161"/>
        <v>0</v>
      </c>
      <c r="AA255" s="84">
        <f t="shared" si="161"/>
        <v>0</v>
      </c>
      <c r="AB255" s="84">
        <f t="shared" si="161"/>
        <v>0</v>
      </c>
      <c r="AC255" s="84">
        <f t="shared" si="161"/>
        <v>0</v>
      </c>
      <c r="AD255" s="84">
        <f t="shared" si="161"/>
        <v>0</v>
      </c>
      <c r="AE255" s="84">
        <f t="shared" si="161"/>
        <v>0</v>
      </c>
      <c r="AF255" s="84">
        <f t="shared" si="161"/>
        <v>0</v>
      </c>
      <c r="AG255" s="84">
        <f t="shared" si="161"/>
        <v>0</v>
      </c>
      <c r="AH255" s="84">
        <f t="shared" si="161"/>
        <v>0</v>
      </c>
      <c r="AI255" s="84">
        <f t="shared" si="161"/>
        <v>0</v>
      </c>
      <c r="AJ255" s="84">
        <f t="shared" si="161"/>
        <v>0</v>
      </c>
      <c r="AK255" s="84">
        <f t="shared" si="161"/>
        <v>0</v>
      </c>
      <c r="AL255" s="84">
        <f t="shared" si="161"/>
        <v>0</v>
      </c>
      <c r="AM255" s="84">
        <f t="shared" si="161"/>
        <v>0</v>
      </c>
      <c r="AN255" s="84">
        <f t="shared" si="161"/>
        <v>0</v>
      </c>
      <c r="AO255" s="84">
        <f t="shared" si="161"/>
        <v>0</v>
      </c>
      <c r="AP255" s="84">
        <f t="shared" si="161"/>
        <v>0</v>
      </c>
      <c r="AQ255" s="84">
        <f t="shared" si="161"/>
        <v>0</v>
      </c>
      <c r="AR255" s="84">
        <f t="shared" si="161"/>
        <v>0</v>
      </c>
      <c r="AS255" s="84">
        <f t="shared" si="161"/>
        <v>0</v>
      </c>
      <c r="AT255" s="84">
        <f t="shared" si="161"/>
        <v>0</v>
      </c>
      <c r="AU255" s="84">
        <f t="shared" si="161"/>
        <v>0</v>
      </c>
      <c r="AV255" s="84">
        <f t="shared" si="161"/>
        <v>0</v>
      </c>
      <c r="AW255" s="84">
        <f t="shared" si="161"/>
        <v>0</v>
      </c>
      <c r="AX255" s="142"/>
      <c r="AY255" s="84">
        <f t="shared" si="161"/>
        <v>7362</v>
      </c>
      <c r="AZ255" s="84">
        <f t="shared" si="161"/>
        <v>7100</v>
      </c>
      <c r="BA255" s="84">
        <f t="shared" si="158"/>
        <v>-262</v>
      </c>
    </row>
    <row r="256" spans="1:53" ht="47.25">
      <c r="A256" s="44" t="s">
        <v>107</v>
      </c>
      <c r="B256" s="45" t="s">
        <v>419</v>
      </c>
      <c r="C256" s="45" t="s">
        <v>363</v>
      </c>
      <c r="D256" s="45" t="s">
        <v>106</v>
      </c>
      <c r="E256" s="45" t="s">
        <v>108</v>
      </c>
      <c r="F256" s="84">
        <v>6934</v>
      </c>
      <c r="G256" s="84">
        <f>F256+H256</f>
        <v>4038</v>
      </c>
      <c r="H256" s="84">
        <f t="shared" si="155"/>
        <v>-2896</v>
      </c>
      <c r="I256" s="84"/>
      <c r="J256" s="84"/>
      <c r="K256" s="84"/>
      <c r="L256" s="84"/>
      <c r="M256" s="84">
        <v>-2896</v>
      </c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142"/>
      <c r="AY256" s="84">
        <v>7362</v>
      </c>
      <c r="AZ256" s="84">
        <v>7100</v>
      </c>
      <c r="BA256" s="84">
        <f t="shared" si="158"/>
        <v>-262</v>
      </c>
    </row>
    <row r="257" spans="1:53" ht="31.5">
      <c r="A257" s="44" t="s">
        <v>653</v>
      </c>
      <c r="B257" s="45" t="s">
        <v>419</v>
      </c>
      <c r="C257" s="45" t="s">
        <v>363</v>
      </c>
      <c r="D257" s="45" t="s">
        <v>651</v>
      </c>
      <c r="E257" s="45" t="s">
        <v>366</v>
      </c>
      <c r="F257" s="84">
        <f>F258</f>
        <v>11449.1</v>
      </c>
      <c r="G257" s="84">
        <f>G258</f>
        <v>11449.1</v>
      </c>
      <c r="H257" s="84">
        <f t="shared" si="155"/>
        <v>0</v>
      </c>
      <c r="I257" s="84">
        <f aca="true" t="shared" si="162" ref="I257:AZ257">I258</f>
        <v>0</v>
      </c>
      <c r="J257" s="84">
        <f t="shared" si="162"/>
        <v>0</v>
      </c>
      <c r="K257" s="84">
        <f t="shared" si="162"/>
        <v>0</v>
      </c>
      <c r="L257" s="84">
        <f t="shared" si="162"/>
        <v>0</v>
      </c>
      <c r="M257" s="84">
        <f t="shared" si="162"/>
        <v>0</v>
      </c>
      <c r="N257" s="84">
        <f t="shared" si="162"/>
        <v>0</v>
      </c>
      <c r="O257" s="84">
        <f t="shared" si="162"/>
        <v>0</v>
      </c>
      <c r="P257" s="84">
        <f t="shared" si="162"/>
        <v>0</v>
      </c>
      <c r="Q257" s="84">
        <f t="shared" si="162"/>
        <v>0</v>
      </c>
      <c r="R257" s="84">
        <f t="shared" si="162"/>
        <v>0</v>
      </c>
      <c r="S257" s="84">
        <f t="shared" si="162"/>
        <v>0</v>
      </c>
      <c r="T257" s="84">
        <f t="shared" si="162"/>
        <v>0</v>
      </c>
      <c r="U257" s="84">
        <f t="shared" si="162"/>
        <v>0</v>
      </c>
      <c r="V257" s="84">
        <f t="shared" si="162"/>
        <v>0</v>
      </c>
      <c r="W257" s="84">
        <f t="shared" si="162"/>
        <v>0</v>
      </c>
      <c r="X257" s="84">
        <f t="shared" si="162"/>
        <v>0</v>
      </c>
      <c r="Y257" s="84">
        <f t="shared" si="162"/>
        <v>0</v>
      </c>
      <c r="Z257" s="84">
        <f t="shared" si="162"/>
        <v>0</v>
      </c>
      <c r="AA257" s="84">
        <f t="shared" si="162"/>
        <v>0</v>
      </c>
      <c r="AB257" s="84">
        <f t="shared" si="162"/>
        <v>0</v>
      </c>
      <c r="AC257" s="84">
        <f t="shared" si="162"/>
        <v>0</v>
      </c>
      <c r="AD257" s="84">
        <f t="shared" si="162"/>
        <v>0</v>
      </c>
      <c r="AE257" s="84">
        <f t="shared" si="162"/>
        <v>0</v>
      </c>
      <c r="AF257" s="84">
        <f t="shared" si="162"/>
        <v>0</v>
      </c>
      <c r="AG257" s="84">
        <f t="shared" si="162"/>
        <v>0</v>
      </c>
      <c r="AH257" s="84">
        <f t="shared" si="162"/>
        <v>0</v>
      </c>
      <c r="AI257" s="84">
        <f t="shared" si="162"/>
        <v>0</v>
      </c>
      <c r="AJ257" s="84">
        <f t="shared" si="162"/>
        <v>0</v>
      </c>
      <c r="AK257" s="84">
        <f t="shared" si="162"/>
        <v>0</v>
      </c>
      <c r="AL257" s="84">
        <f t="shared" si="162"/>
        <v>0</v>
      </c>
      <c r="AM257" s="84">
        <f t="shared" si="162"/>
        <v>0</v>
      </c>
      <c r="AN257" s="84">
        <f t="shared" si="162"/>
        <v>0</v>
      </c>
      <c r="AO257" s="84">
        <f t="shared" si="162"/>
        <v>0</v>
      </c>
      <c r="AP257" s="84">
        <f t="shared" si="162"/>
        <v>0</v>
      </c>
      <c r="AQ257" s="84">
        <f t="shared" si="162"/>
        <v>0</v>
      </c>
      <c r="AR257" s="84">
        <f t="shared" si="162"/>
        <v>0</v>
      </c>
      <c r="AS257" s="84">
        <f t="shared" si="162"/>
        <v>0</v>
      </c>
      <c r="AT257" s="84">
        <f t="shared" si="162"/>
        <v>0</v>
      </c>
      <c r="AU257" s="84">
        <f t="shared" si="162"/>
        <v>0</v>
      </c>
      <c r="AV257" s="84">
        <f t="shared" si="162"/>
        <v>0</v>
      </c>
      <c r="AW257" s="84">
        <f t="shared" si="162"/>
        <v>0</v>
      </c>
      <c r="AX257" s="142"/>
      <c r="AY257" s="84">
        <f t="shared" si="162"/>
        <v>0</v>
      </c>
      <c r="AZ257" s="84">
        <f t="shared" si="162"/>
        <v>0</v>
      </c>
      <c r="BA257" s="84">
        <f t="shared" si="158"/>
        <v>0</v>
      </c>
    </row>
    <row r="258" spans="1:53" ht="94.5">
      <c r="A258" s="44" t="s">
        <v>654</v>
      </c>
      <c r="B258" s="45" t="s">
        <v>419</v>
      </c>
      <c r="C258" s="45" t="s">
        <v>363</v>
      </c>
      <c r="D258" s="45" t="s">
        <v>651</v>
      </c>
      <c r="E258" s="45" t="s">
        <v>652</v>
      </c>
      <c r="F258" s="84">
        <v>11449.1</v>
      </c>
      <c r="G258" s="84">
        <f>F258+H258</f>
        <v>11449.1</v>
      </c>
      <c r="H258" s="84">
        <f>SUM(I258:AX258)</f>
        <v>0</v>
      </c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142"/>
      <c r="AY258" s="84"/>
      <c r="AZ258" s="84"/>
      <c r="BA258" s="84">
        <f t="shared" si="158"/>
        <v>0</v>
      </c>
    </row>
    <row r="259" spans="1:53" ht="31.5">
      <c r="A259" s="44" t="s">
        <v>425</v>
      </c>
      <c r="B259" s="45" t="s">
        <v>419</v>
      </c>
      <c r="C259" s="45" t="s">
        <v>363</v>
      </c>
      <c r="D259" s="45" t="s">
        <v>426</v>
      </c>
      <c r="E259" s="45" t="s">
        <v>366</v>
      </c>
      <c r="F259" s="84">
        <f>F260</f>
        <v>0</v>
      </c>
      <c r="G259" s="84">
        <f>G260</f>
        <v>0</v>
      </c>
      <c r="H259" s="84">
        <f t="shared" si="155"/>
        <v>0</v>
      </c>
      <c r="I259" s="84">
        <f aca="true" t="shared" si="163" ref="I259:AZ259">I260</f>
        <v>0</v>
      </c>
      <c r="J259" s="84">
        <f t="shared" si="163"/>
        <v>0</v>
      </c>
      <c r="K259" s="84">
        <f t="shared" si="163"/>
        <v>0</v>
      </c>
      <c r="L259" s="84">
        <f t="shared" si="163"/>
        <v>0</v>
      </c>
      <c r="M259" s="84">
        <f t="shared" si="163"/>
        <v>0</v>
      </c>
      <c r="N259" s="84">
        <f t="shared" si="163"/>
        <v>0</v>
      </c>
      <c r="O259" s="84">
        <f t="shared" si="163"/>
        <v>0</v>
      </c>
      <c r="P259" s="84">
        <f t="shared" si="163"/>
        <v>0</v>
      </c>
      <c r="Q259" s="84">
        <f t="shared" si="163"/>
        <v>0</v>
      </c>
      <c r="R259" s="84">
        <f t="shared" si="163"/>
        <v>0</v>
      </c>
      <c r="S259" s="84">
        <f t="shared" si="163"/>
        <v>0</v>
      </c>
      <c r="T259" s="84">
        <f t="shared" si="163"/>
        <v>0</v>
      </c>
      <c r="U259" s="84">
        <f t="shared" si="163"/>
        <v>0</v>
      </c>
      <c r="V259" s="84">
        <f t="shared" si="163"/>
        <v>0</v>
      </c>
      <c r="W259" s="84">
        <f t="shared" si="163"/>
        <v>0</v>
      </c>
      <c r="X259" s="84">
        <f t="shared" si="163"/>
        <v>0</v>
      </c>
      <c r="Y259" s="84">
        <f t="shared" si="163"/>
        <v>0</v>
      </c>
      <c r="Z259" s="84">
        <f t="shared" si="163"/>
        <v>0</v>
      </c>
      <c r="AA259" s="84">
        <f t="shared" si="163"/>
        <v>0</v>
      </c>
      <c r="AB259" s="84">
        <f t="shared" si="163"/>
        <v>0</v>
      </c>
      <c r="AC259" s="84">
        <f t="shared" si="163"/>
        <v>0</v>
      </c>
      <c r="AD259" s="84">
        <f t="shared" si="163"/>
        <v>0</v>
      </c>
      <c r="AE259" s="84">
        <f t="shared" si="163"/>
        <v>0</v>
      </c>
      <c r="AF259" s="84">
        <f t="shared" si="163"/>
        <v>0</v>
      </c>
      <c r="AG259" s="84">
        <f t="shared" si="163"/>
        <v>0</v>
      </c>
      <c r="AH259" s="84">
        <f t="shared" si="163"/>
        <v>0</v>
      </c>
      <c r="AI259" s="84">
        <f t="shared" si="163"/>
        <v>0</v>
      </c>
      <c r="AJ259" s="84">
        <f t="shared" si="163"/>
        <v>0</v>
      </c>
      <c r="AK259" s="84">
        <f t="shared" si="163"/>
        <v>0</v>
      </c>
      <c r="AL259" s="84">
        <f t="shared" si="163"/>
        <v>0</v>
      </c>
      <c r="AM259" s="84">
        <f t="shared" si="163"/>
        <v>0</v>
      </c>
      <c r="AN259" s="84">
        <f t="shared" si="163"/>
        <v>0</v>
      </c>
      <c r="AO259" s="84">
        <f t="shared" si="163"/>
        <v>0</v>
      </c>
      <c r="AP259" s="84">
        <f t="shared" si="163"/>
        <v>0</v>
      </c>
      <c r="AQ259" s="84">
        <f t="shared" si="163"/>
        <v>0</v>
      </c>
      <c r="AR259" s="84">
        <f t="shared" si="163"/>
        <v>0</v>
      </c>
      <c r="AS259" s="84">
        <f t="shared" si="163"/>
        <v>0</v>
      </c>
      <c r="AT259" s="84">
        <f t="shared" si="163"/>
        <v>0</v>
      </c>
      <c r="AU259" s="84">
        <f t="shared" si="163"/>
        <v>0</v>
      </c>
      <c r="AV259" s="84">
        <f t="shared" si="163"/>
        <v>0</v>
      </c>
      <c r="AW259" s="84">
        <f t="shared" si="163"/>
        <v>0</v>
      </c>
      <c r="AX259" s="142"/>
      <c r="AY259" s="84">
        <f t="shared" si="163"/>
        <v>41165</v>
      </c>
      <c r="AZ259" s="84">
        <f t="shared" si="163"/>
        <v>41165</v>
      </c>
      <c r="BA259" s="84">
        <f t="shared" si="158"/>
        <v>0</v>
      </c>
    </row>
    <row r="260" spans="1:53" ht="47.25">
      <c r="A260" s="44" t="s">
        <v>107</v>
      </c>
      <c r="B260" s="45" t="s">
        <v>419</v>
      </c>
      <c r="C260" s="45" t="s">
        <v>363</v>
      </c>
      <c r="D260" s="45" t="s">
        <v>426</v>
      </c>
      <c r="E260" s="45" t="s">
        <v>108</v>
      </c>
      <c r="F260" s="84"/>
      <c r="G260" s="84">
        <f>F260+H260</f>
        <v>0</v>
      </c>
      <c r="H260" s="84">
        <f t="shared" si="155"/>
        <v>0</v>
      </c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142"/>
      <c r="AY260" s="84">
        <v>41165</v>
      </c>
      <c r="AZ260" s="84">
        <v>41165</v>
      </c>
      <c r="BA260" s="84">
        <f t="shared" si="158"/>
        <v>0</v>
      </c>
    </row>
    <row r="261" spans="1:53" s="43" customFormat="1" ht="15.75">
      <c r="A261" s="46" t="s">
        <v>265</v>
      </c>
      <c r="B261" s="42" t="s">
        <v>419</v>
      </c>
      <c r="C261" s="42" t="s">
        <v>374</v>
      </c>
      <c r="D261" s="42" t="s">
        <v>365</v>
      </c>
      <c r="E261" s="42" t="s">
        <v>366</v>
      </c>
      <c r="F261" s="85">
        <f>F262+F265</f>
        <v>3984</v>
      </c>
      <c r="G261" s="85">
        <f>G262+G265</f>
        <v>3850</v>
      </c>
      <c r="H261" s="84">
        <f t="shared" si="155"/>
        <v>-134</v>
      </c>
      <c r="I261" s="85">
        <f>I262+I265</f>
        <v>0</v>
      </c>
      <c r="J261" s="85">
        <f aca="true" t="shared" si="164" ref="J261:AD261">J262+J265</f>
        <v>0</v>
      </c>
      <c r="K261" s="85">
        <f t="shared" si="164"/>
        <v>0</v>
      </c>
      <c r="L261" s="85">
        <f t="shared" si="164"/>
        <v>0</v>
      </c>
      <c r="M261" s="85">
        <f t="shared" si="164"/>
        <v>-134</v>
      </c>
      <c r="N261" s="85">
        <f t="shared" si="164"/>
        <v>0</v>
      </c>
      <c r="O261" s="85">
        <f t="shared" si="164"/>
        <v>0</v>
      </c>
      <c r="P261" s="85">
        <f>P262+P265</f>
        <v>0</v>
      </c>
      <c r="Q261" s="85">
        <f t="shared" si="164"/>
        <v>0</v>
      </c>
      <c r="R261" s="85">
        <f t="shared" si="164"/>
        <v>0</v>
      </c>
      <c r="S261" s="85">
        <f t="shared" si="164"/>
        <v>0</v>
      </c>
      <c r="T261" s="85">
        <f t="shared" si="164"/>
        <v>0</v>
      </c>
      <c r="U261" s="85">
        <f t="shared" si="164"/>
        <v>0</v>
      </c>
      <c r="V261" s="85">
        <f t="shared" si="164"/>
        <v>0</v>
      </c>
      <c r="W261" s="85">
        <f t="shared" si="164"/>
        <v>0</v>
      </c>
      <c r="X261" s="85">
        <f t="shared" si="164"/>
        <v>0</v>
      </c>
      <c r="Y261" s="85">
        <f t="shared" si="164"/>
        <v>0</v>
      </c>
      <c r="Z261" s="85">
        <f t="shared" si="164"/>
        <v>0</v>
      </c>
      <c r="AA261" s="85">
        <f t="shared" si="164"/>
        <v>0</v>
      </c>
      <c r="AB261" s="85">
        <f t="shared" si="164"/>
        <v>0</v>
      </c>
      <c r="AC261" s="85">
        <f t="shared" si="164"/>
        <v>0</v>
      </c>
      <c r="AD261" s="85">
        <f t="shared" si="164"/>
        <v>0</v>
      </c>
      <c r="AE261" s="85">
        <f aca="true" t="shared" si="165" ref="AE261:AW261">AE262+AE265</f>
        <v>0</v>
      </c>
      <c r="AF261" s="85">
        <f t="shared" si="165"/>
        <v>0</v>
      </c>
      <c r="AG261" s="85">
        <f t="shared" si="165"/>
        <v>0</v>
      </c>
      <c r="AH261" s="85">
        <f t="shared" si="165"/>
        <v>0</v>
      </c>
      <c r="AI261" s="85">
        <f t="shared" si="165"/>
        <v>0</v>
      </c>
      <c r="AJ261" s="85">
        <f t="shared" si="165"/>
        <v>0</v>
      </c>
      <c r="AK261" s="85">
        <f t="shared" si="165"/>
        <v>0</v>
      </c>
      <c r="AL261" s="85">
        <f t="shared" si="165"/>
        <v>0</v>
      </c>
      <c r="AM261" s="85">
        <f t="shared" si="165"/>
        <v>0</v>
      </c>
      <c r="AN261" s="85">
        <f t="shared" si="165"/>
        <v>0</v>
      </c>
      <c r="AO261" s="85">
        <f t="shared" si="165"/>
        <v>0</v>
      </c>
      <c r="AP261" s="85">
        <f t="shared" si="165"/>
        <v>0</v>
      </c>
      <c r="AQ261" s="85">
        <f t="shared" si="165"/>
        <v>0</v>
      </c>
      <c r="AR261" s="85">
        <f t="shared" si="165"/>
        <v>0</v>
      </c>
      <c r="AS261" s="85">
        <f t="shared" si="165"/>
        <v>0</v>
      </c>
      <c r="AT261" s="85">
        <f t="shared" si="165"/>
        <v>0</v>
      </c>
      <c r="AU261" s="85">
        <f t="shared" si="165"/>
        <v>0</v>
      </c>
      <c r="AV261" s="85">
        <f t="shared" si="165"/>
        <v>0</v>
      </c>
      <c r="AW261" s="85">
        <f t="shared" si="165"/>
        <v>0</v>
      </c>
      <c r="AX261" s="210"/>
      <c r="AY261" s="85">
        <f>AY262+AY265</f>
        <v>40984</v>
      </c>
      <c r="AZ261" s="85">
        <f>AZ262+AZ265</f>
        <v>40984</v>
      </c>
      <c r="BA261" s="84">
        <f t="shared" si="158"/>
        <v>0</v>
      </c>
    </row>
    <row r="262" spans="1:53" ht="31.5">
      <c r="A262" s="44" t="s">
        <v>109</v>
      </c>
      <c r="B262" s="45" t="s">
        <v>419</v>
      </c>
      <c r="C262" s="45" t="s">
        <v>374</v>
      </c>
      <c r="D262" s="45" t="s">
        <v>110</v>
      </c>
      <c r="E262" s="45" t="s">
        <v>366</v>
      </c>
      <c r="F262" s="84">
        <f>F263+F264</f>
        <v>1774</v>
      </c>
      <c r="G262" s="84">
        <f>G263+G264</f>
        <v>1495</v>
      </c>
      <c r="H262" s="84">
        <f t="shared" si="155"/>
        <v>-279</v>
      </c>
      <c r="I262" s="84">
        <f>I263+I264</f>
        <v>0</v>
      </c>
      <c r="J262" s="84">
        <f aca="true" t="shared" si="166" ref="J262:AD262">J263+J264</f>
        <v>0</v>
      </c>
      <c r="K262" s="84">
        <f t="shared" si="166"/>
        <v>0</v>
      </c>
      <c r="L262" s="84">
        <f t="shared" si="166"/>
        <v>0</v>
      </c>
      <c r="M262" s="84">
        <f t="shared" si="166"/>
        <v>-279</v>
      </c>
      <c r="N262" s="84">
        <f t="shared" si="166"/>
        <v>0</v>
      </c>
      <c r="O262" s="84">
        <f t="shared" si="166"/>
        <v>0</v>
      </c>
      <c r="P262" s="84">
        <f>P263+P264</f>
        <v>0</v>
      </c>
      <c r="Q262" s="84">
        <f t="shared" si="166"/>
        <v>0</v>
      </c>
      <c r="R262" s="84">
        <f t="shared" si="166"/>
        <v>0</v>
      </c>
      <c r="S262" s="84">
        <f t="shared" si="166"/>
        <v>0</v>
      </c>
      <c r="T262" s="84">
        <f t="shared" si="166"/>
        <v>0</v>
      </c>
      <c r="U262" s="84">
        <f t="shared" si="166"/>
        <v>0</v>
      </c>
      <c r="V262" s="84">
        <f t="shared" si="166"/>
        <v>0</v>
      </c>
      <c r="W262" s="84">
        <f t="shared" si="166"/>
        <v>0</v>
      </c>
      <c r="X262" s="84">
        <f t="shared" si="166"/>
        <v>0</v>
      </c>
      <c r="Y262" s="84">
        <f t="shared" si="166"/>
        <v>0</v>
      </c>
      <c r="Z262" s="84">
        <f t="shared" si="166"/>
        <v>0</v>
      </c>
      <c r="AA262" s="84">
        <f t="shared" si="166"/>
        <v>0</v>
      </c>
      <c r="AB262" s="84">
        <f t="shared" si="166"/>
        <v>0</v>
      </c>
      <c r="AC262" s="84">
        <f t="shared" si="166"/>
        <v>0</v>
      </c>
      <c r="AD262" s="84">
        <f t="shared" si="166"/>
        <v>0</v>
      </c>
      <c r="AE262" s="84">
        <f aca="true" t="shared" si="167" ref="AE262:AW262">AE263+AE264</f>
        <v>0</v>
      </c>
      <c r="AF262" s="84">
        <f t="shared" si="167"/>
        <v>0</v>
      </c>
      <c r="AG262" s="84">
        <f t="shared" si="167"/>
        <v>0</v>
      </c>
      <c r="AH262" s="84">
        <f t="shared" si="167"/>
        <v>0</v>
      </c>
      <c r="AI262" s="84">
        <f t="shared" si="167"/>
        <v>0</v>
      </c>
      <c r="AJ262" s="84">
        <f t="shared" si="167"/>
        <v>0</v>
      </c>
      <c r="AK262" s="84">
        <f t="shared" si="167"/>
        <v>0</v>
      </c>
      <c r="AL262" s="84">
        <f t="shared" si="167"/>
        <v>0</v>
      </c>
      <c r="AM262" s="84">
        <f t="shared" si="167"/>
        <v>0</v>
      </c>
      <c r="AN262" s="84">
        <f t="shared" si="167"/>
        <v>0</v>
      </c>
      <c r="AO262" s="84">
        <f t="shared" si="167"/>
        <v>0</v>
      </c>
      <c r="AP262" s="84">
        <f t="shared" si="167"/>
        <v>0</v>
      </c>
      <c r="AQ262" s="84">
        <f t="shared" si="167"/>
        <v>0</v>
      </c>
      <c r="AR262" s="84">
        <f t="shared" si="167"/>
        <v>0</v>
      </c>
      <c r="AS262" s="84">
        <f t="shared" si="167"/>
        <v>0</v>
      </c>
      <c r="AT262" s="84">
        <f t="shared" si="167"/>
        <v>0</v>
      </c>
      <c r="AU262" s="84">
        <f t="shared" si="167"/>
        <v>0</v>
      </c>
      <c r="AV262" s="84">
        <f t="shared" si="167"/>
        <v>0</v>
      </c>
      <c r="AW262" s="84">
        <f t="shared" si="167"/>
        <v>0</v>
      </c>
      <c r="AX262" s="142"/>
      <c r="AY262" s="84">
        <f>AY263+AY264</f>
        <v>38774</v>
      </c>
      <c r="AZ262" s="84">
        <f>AZ263+AZ264</f>
        <v>38774</v>
      </c>
      <c r="BA262" s="84">
        <f t="shared" si="158"/>
        <v>0</v>
      </c>
    </row>
    <row r="263" spans="1:53" ht="31.5">
      <c r="A263" s="44" t="s">
        <v>398</v>
      </c>
      <c r="B263" s="45" t="s">
        <v>419</v>
      </c>
      <c r="C263" s="45" t="s">
        <v>374</v>
      </c>
      <c r="D263" s="45" t="s">
        <v>110</v>
      </c>
      <c r="E263" s="45">
        <v>327</v>
      </c>
      <c r="F263" s="84">
        <v>1774</v>
      </c>
      <c r="G263" s="84">
        <f>F263+H263</f>
        <v>1774</v>
      </c>
      <c r="H263" s="84">
        <f t="shared" si="155"/>
        <v>0</v>
      </c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142"/>
      <c r="AY263" s="84">
        <v>1774</v>
      </c>
      <c r="AZ263" s="84">
        <v>1774</v>
      </c>
      <c r="BA263" s="84">
        <f t="shared" si="158"/>
        <v>0</v>
      </c>
    </row>
    <row r="264" spans="1:53" ht="15.75">
      <c r="A264" s="44" t="s">
        <v>111</v>
      </c>
      <c r="B264" s="45" t="s">
        <v>419</v>
      </c>
      <c r="C264" s="45" t="s">
        <v>374</v>
      </c>
      <c r="D264" s="45" t="s">
        <v>110</v>
      </c>
      <c r="E264" s="45">
        <v>454</v>
      </c>
      <c r="F264" s="84"/>
      <c r="G264" s="84">
        <f>F264+H264</f>
        <v>-279</v>
      </c>
      <c r="H264" s="84">
        <f t="shared" si="155"/>
        <v>-279</v>
      </c>
      <c r="I264" s="84"/>
      <c r="J264" s="84"/>
      <c r="K264" s="84"/>
      <c r="L264" s="84"/>
      <c r="M264" s="84">
        <v>-279</v>
      </c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142"/>
      <c r="AY264" s="84">
        <v>37000</v>
      </c>
      <c r="AZ264" s="84">
        <v>37000</v>
      </c>
      <c r="BA264" s="84">
        <f t="shared" si="158"/>
        <v>0</v>
      </c>
    </row>
    <row r="265" spans="1:53" ht="47.25">
      <c r="A265" s="44" t="s">
        <v>112</v>
      </c>
      <c r="B265" s="45" t="s">
        <v>419</v>
      </c>
      <c r="C265" s="45" t="s">
        <v>374</v>
      </c>
      <c r="D265" s="45" t="s">
        <v>113</v>
      </c>
      <c r="E265" s="45" t="s">
        <v>366</v>
      </c>
      <c r="F265" s="84">
        <f>F266</f>
        <v>2210</v>
      </c>
      <c r="G265" s="84">
        <f>G266</f>
        <v>2355</v>
      </c>
      <c r="H265" s="84">
        <f t="shared" si="155"/>
        <v>145</v>
      </c>
      <c r="I265" s="84">
        <f aca="true" t="shared" si="168" ref="I265:AZ265">I266</f>
        <v>0</v>
      </c>
      <c r="J265" s="84">
        <f t="shared" si="168"/>
        <v>0</v>
      </c>
      <c r="K265" s="84">
        <f t="shared" si="168"/>
        <v>0</v>
      </c>
      <c r="L265" s="84">
        <f t="shared" si="168"/>
        <v>0</v>
      </c>
      <c r="M265" s="84">
        <f t="shared" si="168"/>
        <v>145</v>
      </c>
      <c r="N265" s="84">
        <f t="shared" si="168"/>
        <v>0</v>
      </c>
      <c r="O265" s="84">
        <f t="shared" si="168"/>
        <v>0</v>
      </c>
      <c r="P265" s="84">
        <f t="shared" si="168"/>
        <v>0</v>
      </c>
      <c r="Q265" s="84">
        <f t="shared" si="168"/>
        <v>0</v>
      </c>
      <c r="R265" s="84">
        <f t="shared" si="168"/>
        <v>0</v>
      </c>
      <c r="S265" s="84">
        <f t="shared" si="168"/>
        <v>0</v>
      </c>
      <c r="T265" s="84">
        <f t="shared" si="168"/>
        <v>0</v>
      </c>
      <c r="U265" s="84">
        <f t="shared" si="168"/>
        <v>0</v>
      </c>
      <c r="V265" s="84">
        <f t="shared" si="168"/>
        <v>0</v>
      </c>
      <c r="W265" s="84">
        <f t="shared" si="168"/>
        <v>0</v>
      </c>
      <c r="X265" s="84">
        <f t="shared" si="168"/>
        <v>0</v>
      </c>
      <c r="Y265" s="84">
        <f t="shared" si="168"/>
        <v>0</v>
      </c>
      <c r="Z265" s="84">
        <f t="shared" si="168"/>
        <v>0</v>
      </c>
      <c r="AA265" s="84">
        <f t="shared" si="168"/>
        <v>0</v>
      </c>
      <c r="AB265" s="84">
        <f t="shared" si="168"/>
        <v>0</v>
      </c>
      <c r="AC265" s="84">
        <f t="shared" si="168"/>
        <v>0</v>
      </c>
      <c r="AD265" s="84">
        <f t="shared" si="168"/>
        <v>0</v>
      </c>
      <c r="AE265" s="84">
        <f t="shared" si="168"/>
        <v>0</v>
      </c>
      <c r="AF265" s="84">
        <f t="shared" si="168"/>
        <v>0</v>
      </c>
      <c r="AG265" s="84">
        <f t="shared" si="168"/>
        <v>0</v>
      </c>
      <c r="AH265" s="84">
        <f t="shared" si="168"/>
        <v>0</v>
      </c>
      <c r="AI265" s="84">
        <f t="shared" si="168"/>
        <v>0</v>
      </c>
      <c r="AJ265" s="84">
        <f t="shared" si="168"/>
        <v>0</v>
      </c>
      <c r="AK265" s="84">
        <f t="shared" si="168"/>
        <v>0</v>
      </c>
      <c r="AL265" s="84">
        <f t="shared" si="168"/>
        <v>0</v>
      </c>
      <c r="AM265" s="84">
        <f t="shared" si="168"/>
        <v>0</v>
      </c>
      <c r="AN265" s="84">
        <f t="shared" si="168"/>
        <v>0</v>
      </c>
      <c r="AO265" s="84">
        <f t="shared" si="168"/>
        <v>0</v>
      </c>
      <c r="AP265" s="84">
        <f t="shared" si="168"/>
        <v>0</v>
      </c>
      <c r="AQ265" s="84">
        <f t="shared" si="168"/>
        <v>0</v>
      </c>
      <c r="AR265" s="84">
        <f t="shared" si="168"/>
        <v>0</v>
      </c>
      <c r="AS265" s="84">
        <f t="shared" si="168"/>
        <v>0</v>
      </c>
      <c r="AT265" s="84">
        <f t="shared" si="168"/>
        <v>0</v>
      </c>
      <c r="AU265" s="84">
        <f t="shared" si="168"/>
        <v>0</v>
      </c>
      <c r="AV265" s="84">
        <f t="shared" si="168"/>
        <v>0</v>
      </c>
      <c r="AW265" s="84">
        <f t="shared" si="168"/>
        <v>0</v>
      </c>
      <c r="AX265" s="142"/>
      <c r="AY265" s="84">
        <f t="shared" si="168"/>
        <v>2210</v>
      </c>
      <c r="AZ265" s="84">
        <f t="shared" si="168"/>
        <v>2210</v>
      </c>
      <c r="BA265" s="84">
        <f t="shared" si="158"/>
        <v>0</v>
      </c>
    </row>
    <row r="266" spans="1:53" ht="47.25">
      <c r="A266" s="44" t="s">
        <v>107</v>
      </c>
      <c r="B266" s="45" t="s">
        <v>419</v>
      </c>
      <c r="C266" s="45" t="s">
        <v>374</v>
      </c>
      <c r="D266" s="45" t="s">
        <v>113</v>
      </c>
      <c r="E266" s="45">
        <v>455</v>
      </c>
      <c r="F266" s="84">
        <v>2210</v>
      </c>
      <c r="G266" s="84">
        <f>F266+H266</f>
        <v>2355</v>
      </c>
      <c r="H266" s="84">
        <f t="shared" si="155"/>
        <v>145</v>
      </c>
      <c r="I266" s="84"/>
      <c r="J266" s="84"/>
      <c r="K266" s="84"/>
      <c r="L266" s="84"/>
      <c r="M266" s="84">
        <v>145</v>
      </c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142"/>
      <c r="AY266" s="84">
        <v>2210</v>
      </c>
      <c r="AZ266" s="84">
        <v>2210</v>
      </c>
      <c r="BA266" s="84">
        <f t="shared" si="158"/>
        <v>0</v>
      </c>
    </row>
    <row r="267" spans="1:53" s="43" customFormat="1" ht="31.5">
      <c r="A267" s="46" t="s">
        <v>267</v>
      </c>
      <c r="B267" s="42" t="s">
        <v>419</v>
      </c>
      <c r="C267" s="45" t="s">
        <v>386</v>
      </c>
      <c r="D267" s="42" t="s">
        <v>85</v>
      </c>
      <c r="E267" s="42" t="s">
        <v>366</v>
      </c>
      <c r="F267" s="85">
        <f aca="true" t="shared" si="169" ref="F267:K267">F270+F268+F274+F272</f>
        <v>140948</v>
      </c>
      <c r="G267" s="85">
        <f t="shared" si="169"/>
        <v>134155</v>
      </c>
      <c r="H267" s="85">
        <f t="shared" si="169"/>
        <v>-6793</v>
      </c>
      <c r="I267" s="85">
        <f t="shared" si="169"/>
        <v>0</v>
      </c>
      <c r="J267" s="85">
        <f t="shared" si="169"/>
        <v>0</v>
      </c>
      <c r="K267" s="85">
        <f t="shared" si="169"/>
        <v>0</v>
      </c>
      <c r="L267" s="85">
        <f aca="true" t="shared" si="170" ref="L267:AW267">L270+L268+L274+L272</f>
        <v>0</v>
      </c>
      <c r="M267" s="85">
        <f t="shared" si="170"/>
        <v>-6793</v>
      </c>
      <c r="N267" s="85">
        <f>N270+N268+N274+N272</f>
        <v>0</v>
      </c>
      <c r="O267" s="85">
        <f t="shared" si="170"/>
        <v>0</v>
      </c>
      <c r="P267" s="85">
        <f t="shared" si="170"/>
        <v>0</v>
      </c>
      <c r="Q267" s="85">
        <f t="shared" si="170"/>
        <v>0</v>
      </c>
      <c r="R267" s="85">
        <f t="shared" si="170"/>
        <v>0</v>
      </c>
      <c r="S267" s="85">
        <f t="shared" si="170"/>
        <v>0</v>
      </c>
      <c r="T267" s="85">
        <f t="shared" si="170"/>
        <v>0</v>
      </c>
      <c r="U267" s="85">
        <f t="shared" si="170"/>
        <v>0</v>
      </c>
      <c r="V267" s="85">
        <f t="shared" si="170"/>
        <v>0</v>
      </c>
      <c r="W267" s="85">
        <f t="shared" si="170"/>
        <v>0</v>
      </c>
      <c r="X267" s="85">
        <f t="shared" si="170"/>
        <v>0</v>
      </c>
      <c r="Y267" s="85">
        <f t="shared" si="170"/>
        <v>0</v>
      </c>
      <c r="Z267" s="85">
        <f t="shared" si="170"/>
        <v>0</v>
      </c>
      <c r="AA267" s="85">
        <f t="shared" si="170"/>
        <v>0</v>
      </c>
      <c r="AB267" s="85">
        <f t="shared" si="170"/>
        <v>0</v>
      </c>
      <c r="AC267" s="85">
        <f t="shared" si="170"/>
        <v>0</v>
      </c>
      <c r="AD267" s="85">
        <f t="shared" si="170"/>
        <v>0</v>
      </c>
      <c r="AE267" s="85">
        <f t="shared" si="170"/>
        <v>0</v>
      </c>
      <c r="AF267" s="85">
        <f t="shared" si="170"/>
        <v>0</v>
      </c>
      <c r="AG267" s="85">
        <f t="shared" si="170"/>
        <v>0</v>
      </c>
      <c r="AH267" s="85">
        <f t="shared" si="170"/>
        <v>0</v>
      </c>
      <c r="AI267" s="85">
        <f t="shared" si="170"/>
        <v>0</v>
      </c>
      <c r="AJ267" s="85">
        <f t="shared" si="170"/>
        <v>0</v>
      </c>
      <c r="AK267" s="85">
        <f t="shared" si="170"/>
        <v>0</v>
      </c>
      <c r="AL267" s="85">
        <f t="shared" si="170"/>
        <v>0</v>
      </c>
      <c r="AM267" s="85">
        <f t="shared" si="170"/>
        <v>0</v>
      </c>
      <c r="AN267" s="85">
        <f t="shared" si="170"/>
        <v>0</v>
      </c>
      <c r="AO267" s="85">
        <f t="shared" si="170"/>
        <v>0</v>
      </c>
      <c r="AP267" s="85">
        <f t="shared" si="170"/>
        <v>0</v>
      </c>
      <c r="AQ267" s="85">
        <f t="shared" si="170"/>
        <v>0</v>
      </c>
      <c r="AR267" s="85">
        <f t="shared" si="170"/>
        <v>0</v>
      </c>
      <c r="AS267" s="85">
        <f t="shared" si="170"/>
        <v>0</v>
      </c>
      <c r="AT267" s="85">
        <f t="shared" si="170"/>
        <v>0</v>
      </c>
      <c r="AU267" s="85">
        <f t="shared" si="170"/>
        <v>0</v>
      </c>
      <c r="AV267" s="85">
        <f t="shared" si="170"/>
        <v>0</v>
      </c>
      <c r="AW267" s="85">
        <f t="shared" si="170"/>
        <v>0</v>
      </c>
      <c r="AX267" s="85">
        <f>AX270+AX268</f>
        <v>0</v>
      </c>
      <c r="AY267" s="85">
        <f>AY270+AY268</f>
        <v>7048</v>
      </c>
      <c r="AZ267" s="85">
        <f>AZ270+AZ268</f>
        <v>7048</v>
      </c>
      <c r="BA267" s="85">
        <f>BA270+BA268</f>
        <v>0</v>
      </c>
    </row>
    <row r="268" spans="1:53" ht="31.5">
      <c r="A268" s="44" t="s">
        <v>201</v>
      </c>
      <c r="B268" s="45" t="s">
        <v>419</v>
      </c>
      <c r="C268" s="45" t="s">
        <v>386</v>
      </c>
      <c r="D268" s="45" t="s">
        <v>372</v>
      </c>
      <c r="E268" s="45" t="s">
        <v>366</v>
      </c>
      <c r="F268" s="84">
        <f>F269</f>
        <v>7048</v>
      </c>
      <c r="G268" s="84">
        <f>G269</f>
        <v>7048</v>
      </c>
      <c r="H268" s="84">
        <f>SUM(I268:AX268)</f>
        <v>0</v>
      </c>
      <c r="I268" s="84">
        <f aca="true" t="shared" si="171" ref="I268:AW268">I269</f>
        <v>0</v>
      </c>
      <c r="J268" s="84">
        <f t="shared" si="171"/>
        <v>0</v>
      </c>
      <c r="K268" s="84">
        <f t="shared" si="171"/>
        <v>0</v>
      </c>
      <c r="L268" s="84">
        <f t="shared" si="171"/>
        <v>0</v>
      </c>
      <c r="M268" s="84">
        <f t="shared" si="171"/>
        <v>0</v>
      </c>
      <c r="N268" s="84">
        <f t="shared" si="171"/>
        <v>0</v>
      </c>
      <c r="O268" s="84">
        <f t="shared" si="171"/>
        <v>0</v>
      </c>
      <c r="P268" s="84">
        <f t="shared" si="171"/>
        <v>0</v>
      </c>
      <c r="Q268" s="84">
        <f t="shared" si="171"/>
        <v>0</v>
      </c>
      <c r="R268" s="84">
        <f t="shared" si="171"/>
        <v>0</v>
      </c>
      <c r="S268" s="84">
        <f t="shared" si="171"/>
        <v>0</v>
      </c>
      <c r="T268" s="84">
        <f t="shared" si="171"/>
        <v>0</v>
      </c>
      <c r="U268" s="84">
        <f t="shared" si="171"/>
        <v>0</v>
      </c>
      <c r="V268" s="84">
        <f t="shared" si="171"/>
        <v>0</v>
      </c>
      <c r="W268" s="84">
        <f t="shared" si="171"/>
        <v>0</v>
      </c>
      <c r="X268" s="84">
        <f t="shared" si="171"/>
        <v>0</v>
      </c>
      <c r="Y268" s="84">
        <f t="shared" si="171"/>
        <v>0</v>
      </c>
      <c r="Z268" s="84">
        <f t="shared" si="171"/>
        <v>0</v>
      </c>
      <c r="AA268" s="84">
        <f t="shared" si="171"/>
        <v>0</v>
      </c>
      <c r="AB268" s="84">
        <f t="shared" si="171"/>
        <v>0</v>
      </c>
      <c r="AC268" s="84">
        <f t="shared" si="171"/>
        <v>0</v>
      </c>
      <c r="AD268" s="84">
        <f t="shared" si="171"/>
        <v>0</v>
      </c>
      <c r="AE268" s="84">
        <f t="shared" si="171"/>
        <v>0</v>
      </c>
      <c r="AF268" s="84">
        <f t="shared" si="171"/>
        <v>0</v>
      </c>
      <c r="AG268" s="84">
        <f t="shared" si="171"/>
        <v>0</v>
      </c>
      <c r="AH268" s="84">
        <f t="shared" si="171"/>
        <v>0</v>
      </c>
      <c r="AI268" s="84">
        <f t="shared" si="171"/>
        <v>0</v>
      </c>
      <c r="AJ268" s="84">
        <f t="shared" si="171"/>
        <v>0</v>
      </c>
      <c r="AK268" s="84">
        <f t="shared" si="171"/>
        <v>0</v>
      </c>
      <c r="AL268" s="84">
        <f t="shared" si="171"/>
        <v>0</v>
      </c>
      <c r="AM268" s="84">
        <f t="shared" si="171"/>
        <v>0</v>
      </c>
      <c r="AN268" s="84">
        <f t="shared" si="171"/>
        <v>0</v>
      </c>
      <c r="AO268" s="84">
        <f t="shared" si="171"/>
        <v>0</v>
      </c>
      <c r="AP268" s="84">
        <f t="shared" si="171"/>
        <v>0</v>
      </c>
      <c r="AQ268" s="84">
        <f t="shared" si="171"/>
        <v>0</v>
      </c>
      <c r="AR268" s="84">
        <f t="shared" si="171"/>
        <v>0</v>
      </c>
      <c r="AS268" s="84">
        <f t="shared" si="171"/>
        <v>0</v>
      </c>
      <c r="AT268" s="84">
        <f t="shared" si="171"/>
        <v>0</v>
      </c>
      <c r="AU268" s="84">
        <f t="shared" si="171"/>
        <v>0</v>
      </c>
      <c r="AV268" s="84">
        <f t="shared" si="171"/>
        <v>0</v>
      </c>
      <c r="AW268" s="84">
        <f t="shared" si="171"/>
        <v>0</v>
      </c>
      <c r="AX268" s="142"/>
      <c r="AY268" s="84">
        <f>AY269</f>
        <v>7048</v>
      </c>
      <c r="AZ268" s="84">
        <f>AZ269</f>
        <v>7048</v>
      </c>
      <c r="BA268" s="84">
        <f>AZ268-AY268</f>
        <v>0</v>
      </c>
    </row>
    <row r="269" spans="1:53" ht="15.75">
      <c r="A269" s="44" t="s">
        <v>377</v>
      </c>
      <c r="B269" s="45" t="s">
        <v>419</v>
      </c>
      <c r="C269" s="45" t="s">
        <v>386</v>
      </c>
      <c r="D269" s="45" t="s">
        <v>372</v>
      </c>
      <c r="E269" s="45" t="s">
        <v>378</v>
      </c>
      <c r="F269" s="84">
        <v>7048</v>
      </c>
      <c r="G269" s="84">
        <f>F269+H269</f>
        <v>7048</v>
      </c>
      <c r="H269" s="84">
        <f>SUM(I269:AX269)</f>
        <v>0</v>
      </c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142"/>
      <c r="AY269" s="84">
        <v>7048</v>
      </c>
      <c r="AZ269" s="84">
        <v>7048</v>
      </c>
      <c r="BA269" s="84">
        <f>AZ269-AY269</f>
        <v>0</v>
      </c>
    </row>
    <row r="270" spans="1:53" ht="31.5">
      <c r="A270" s="44" t="s">
        <v>428</v>
      </c>
      <c r="B270" s="45" t="s">
        <v>419</v>
      </c>
      <c r="C270" s="45" t="s">
        <v>386</v>
      </c>
      <c r="D270" s="45" t="s">
        <v>429</v>
      </c>
      <c r="E270" s="45" t="s">
        <v>366</v>
      </c>
      <c r="F270" s="84">
        <f>F271</f>
        <v>0</v>
      </c>
      <c r="G270" s="84">
        <f>G271</f>
        <v>0</v>
      </c>
      <c r="H270" s="84">
        <f t="shared" si="155"/>
        <v>0</v>
      </c>
      <c r="I270" s="84">
        <f aca="true" t="shared" si="172" ref="I270:AW270">I271</f>
        <v>0</v>
      </c>
      <c r="J270" s="84">
        <f t="shared" si="172"/>
        <v>0</v>
      </c>
      <c r="K270" s="84">
        <f t="shared" si="172"/>
        <v>0</v>
      </c>
      <c r="L270" s="84">
        <f t="shared" si="172"/>
        <v>0</v>
      </c>
      <c r="M270" s="84">
        <f t="shared" si="172"/>
        <v>0</v>
      </c>
      <c r="N270" s="84">
        <f t="shared" si="172"/>
        <v>0</v>
      </c>
      <c r="O270" s="84">
        <f t="shared" si="172"/>
        <v>0</v>
      </c>
      <c r="P270" s="84">
        <f t="shared" si="172"/>
        <v>0</v>
      </c>
      <c r="Q270" s="84">
        <f t="shared" si="172"/>
        <v>0</v>
      </c>
      <c r="R270" s="84">
        <f t="shared" si="172"/>
        <v>0</v>
      </c>
      <c r="S270" s="84">
        <f t="shared" si="172"/>
        <v>0</v>
      </c>
      <c r="T270" s="84">
        <f t="shared" si="172"/>
        <v>0</v>
      </c>
      <c r="U270" s="84">
        <f t="shared" si="172"/>
        <v>0</v>
      </c>
      <c r="V270" s="84">
        <f t="shared" si="172"/>
        <v>0</v>
      </c>
      <c r="W270" s="84">
        <f t="shared" si="172"/>
        <v>0</v>
      </c>
      <c r="X270" s="84">
        <f t="shared" si="172"/>
        <v>0</v>
      </c>
      <c r="Y270" s="84">
        <f t="shared" si="172"/>
        <v>0</v>
      </c>
      <c r="Z270" s="84">
        <f t="shared" si="172"/>
        <v>0</v>
      </c>
      <c r="AA270" s="84">
        <f t="shared" si="172"/>
        <v>0</v>
      </c>
      <c r="AB270" s="84">
        <f t="shared" si="172"/>
        <v>0</v>
      </c>
      <c r="AC270" s="84">
        <f t="shared" si="172"/>
        <v>0</v>
      </c>
      <c r="AD270" s="84">
        <f t="shared" si="172"/>
        <v>0</v>
      </c>
      <c r="AE270" s="84">
        <f t="shared" si="172"/>
        <v>0</v>
      </c>
      <c r="AF270" s="84">
        <f t="shared" si="172"/>
        <v>0</v>
      </c>
      <c r="AG270" s="84">
        <f t="shared" si="172"/>
        <v>0</v>
      </c>
      <c r="AH270" s="84">
        <f t="shared" si="172"/>
        <v>0</v>
      </c>
      <c r="AI270" s="84">
        <f t="shared" si="172"/>
        <v>0</v>
      </c>
      <c r="AJ270" s="84">
        <f t="shared" si="172"/>
        <v>0</v>
      </c>
      <c r="AK270" s="84">
        <f t="shared" si="172"/>
        <v>0</v>
      </c>
      <c r="AL270" s="84">
        <f t="shared" si="172"/>
        <v>0</v>
      </c>
      <c r="AM270" s="84">
        <f t="shared" si="172"/>
        <v>0</v>
      </c>
      <c r="AN270" s="84">
        <f t="shared" si="172"/>
        <v>0</v>
      </c>
      <c r="AO270" s="84">
        <f t="shared" si="172"/>
        <v>0</v>
      </c>
      <c r="AP270" s="84">
        <f t="shared" si="172"/>
        <v>0</v>
      </c>
      <c r="AQ270" s="84">
        <f t="shared" si="172"/>
        <v>0</v>
      </c>
      <c r="AR270" s="84">
        <f t="shared" si="172"/>
        <v>0</v>
      </c>
      <c r="AS270" s="84">
        <f t="shared" si="172"/>
        <v>0</v>
      </c>
      <c r="AT270" s="84">
        <f t="shared" si="172"/>
        <v>0</v>
      </c>
      <c r="AU270" s="84">
        <f t="shared" si="172"/>
        <v>0</v>
      </c>
      <c r="AV270" s="84">
        <f t="shared" si="172"/>
        <v>0</v>
      </c>
      <c r="AW270" s="84">
        <f t="shared" si="172"/>
        <v>0</v>
      </c>
      <c r="AX270" s="142"/>
      <c r="AY270" s="84">
        <f>AY271</f>
        <v>0</v>
      </c>
      <c r="AZ270" s="84">
        <f>AZ271</f>
        <v>0</v>
      </c>
      <c r="BA270" s="84">
        <f t="shared" si="158"/>
        <v>0</v>
      </c>
    </row>
    <row r="271" spans="1:53" ht="31.5">
      <c r="A271" s="44" t="s">
        <v>430</v>
      </c>
      <c r="B271" s="45" t="s">
        <v>419</v>
      </c>
      <c r="C271" s="45" t="s">
        <v>386</v>
      </c>
      <c r="D271" s="45" t="s">
        <v>431</v>
      </c>
      <c r="E271" s="45" t="s">
        <v>8</v>
      </c>
      <c r="F271" s="84"/>
      <c r="G271" s="84">
        <f>F271+H271</f>
        <v>0</v>
      </c>
      <c r="H271" s="84">
        <f t="shared" si="155"/>
        <v>0</v>
      </c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142"/>
      <c r="AY271" s="84"/>
      <c r="AZ271" s="84"/>
      <c r="BA271" s="84">
        <f t="shared" si="158"/>
        <v>0</v>
      </c>
    </row>
    <row r="272" spans="1:53" ht="31.5">
      <c r="A272" s="44" t="s">
        <v>92</v>
      </c>
      <c r="B272" s="45" t="s">
        <v>419</v>
      </c>
      <c r="C272" s="45" t="s">
        <v>386</v>
      </c>
      <c r="D272" s="45" t="s">
        <v>65</v>
      </c>
      <c r="E272" s="45" t="s">
        <v>366</v>
      </c>
      <c r="F272" s="84">
        <f>F273</f>
        <v>2271</v>
      </c>
      <c r="G272" s="84">
        <f>G273</f>
        <v>2478</v>
      </c>
      <c r="H272" s="84">
        <f t="shared" si="155"/>
        <v>207</v>
      </c>
      <c r="I272" s="84">
        <f aca="true" t="shared" si="173" ref="I272:AZ272">I273</f>
        <v>0</v>
      </c>
      <c r="J272" s="84">
        <f t="shared" si="173"/>
        <v>0</v>
      </c>
      <c r="K272" s="84">
        <f t="shared" si="173"/>
        <v>0</v>
      </c>
      <c r="L272" s="84">
        <f t="shared" si="173"/>
        <v>0</v>
      </c>
      <c r="M272" s="84">
        <f t="shared" si="173"/>
        <v>207</v>
      </c>
      <c r="N272" s="84">
        <f t="shared" si="173"/>
        <v>0</v>
      </c>
      <c r="O272" s="84">
        <f t="shared" si="173"/>
        <v>0</v>
      </c>
      <c r="P272" s="84">
        <f t="shared" si="173"/>
        <v>0</v>
      </c>
      <c r="Q272" s="84">
        <f t="shared" si="173"/>
        <v>0</v>
      </c>
      <c r="R272" s="84">
        <f t="shared" si="173"/>
        <v>0</v>
      </c>
      <c r="S272" s="84">
        <f t="shared" si="173"/>
        <v>0</v>
      </c>
      <c r="T272" s="84">
        <f t="shared" si="173"/>
        <v>0</v>
      </c>
      <c r="U272" s="84">
        <f t="shared" si="173"/>
        <v>0</v>
      </c>
      <c r="V272" s="84">
        <f t="shared" si="173"/>
        <v>0</v>
      </c>
      <c r="W272" s="84">
        <f t="shared" si="173"/>
        <v>0</v>
      </c>
      <c r="X272" s="84">
        <f t="shared" si="173"/>
        <v>0</v>
      </c>
      <c r="Y272" s="84">
        <f t="shared" si="173"/>
        <v>0</v>
      </c>
      <c r="Z272" s="84">
        <f t="shared" si="173"/>
        <v>0</v>
      </c>
      <c r="AA272" s="84">
        <f t="shared" si="173"/>
        <v>0</v>
      </c>
      <c r="AB272" s="84">
        <f t="shared" si="173"/>
        <v>0</v>
      </c>
      <c r="AC272" s="84">
        <f t="shared" si="173"/>
        <v>0</v>
      </c>
      <c r="AD272" s="84">
        <f t="shared" si="173"/>
        <v>0</v>
      </c>
      <c r="AE272" s="84">
        <f t="shared" si="173"/>
        <v>0</v>
      </c>
      <c r="AF272" s="84">
        <f t="shared" si="173"/>
        <v>0</v>
      </c>
      <c r="AG272" s="84">
        <f t="shared" si="173"/>
        <v>0</v>
      </c>
      <c r="AH272" s="84">
        <f t="shared" si="173"/>
        <v>0</v>
      </c>
      <c r="AI272" s="84">
        <f t="shared" si="173"/>
        <v>0</v>
      </c>
      <c r="AJ272" s="84">
        <f t="shared" si="173"/>
        <v>0</v>
      </c>
      <c r="AK272" s="84">
        <f t="shared" si="173"/>
        <v>0</v>
      </c>
      <c r="AL272" s="84">
        <f t="shared" si="173"/>
        <v>0</v>
      </c>
      <c r="AM272" s="84">
        <f t="shared" si="173"/>
        <v>0</v>
      </c>
      <c r="AN272" s="84">
        <f t="shared" si="173"/>
        <v>0</v>
      </c>
      <c r="AO272" s="84">
        <f t="shared" si="173"/>
        <v>0</v>
      </c>
      <c r="AP272" s="84">
        <f t="shared" si="173"/>
        <v>0</v>
      </c>
      <c r="AQ272" s="84">
        <f t="shared" si="173"/>
        <v>0</v>
      </c>
      <c r="AR272" s="84">
        <f t="shared" si="173"/>
        <v>0</v>
      </c>
      <c r="AS272" s="84">
        <f t="shared" si="173"/>
        <v>0</v>
      </c>
      <c r="AT272" s="84">
        <f t="shared" si="173"/>
        <v>0</v>
      </c>
      <c r="AU272" s="84">
        <f t="shared" si="173"/>
        <v>0</v>
      </c>
      <c r="AV272" s="84">
        <f t="shared" si="173"/>
        <v>0</v>
      </c>
      <c r="AW272" s="84">
        <f t="shared" si="173"/>
        <v>0</v>
      </c>
      <c r="AX272" s="142"/>
      <c r="AY272" s="84">
        <f t="shared" si="173"/>
        <v>2060</v>
      </c>
      <c r="AZ272" s="84">
        <f t="shared" si="173"/>
        <v>2377</v>
      </c>
      <c r="BA272" s="84">
        <f t="shared" si="158"/>
        <v>317</v>
      </c>
    </row>
    <row r="273" spans="1:53" ht="31.5">
      <c r="A273" s="44" t="s">
        <v>398</v>
      </c>
      <c r="B273" s="45" t="s">
        <v>419</v>
      </c>
      <c r="C273" s="45" t="s">
        <v>386</v>
      </c>
      <c r="D273" s="45" t="s">
        <v>65</v>
      </c>
      <c r="E273" s="45">
        <v>327</v>
      </c>
      <c r="F273" s="84">
        <v>2271</v>
      </c>
      <c r="G273" s="84">
        <f>F273+H273</f>
        <v>2478</v>
      </c>
      <c r="H273" s="84">
        <f t="shared" si="155"/>
        <v>207</v>
      </c>
      <c r="I273" s="84"/>
      <c r="J273" s="84"/>
      <c r="K273" s="84"/>
      <c r="L273" s="84"/>
      <c r="M273" s="84">
        <v>207</v>
      </c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142"/>
      <c r="AY273" s="84">
        <v>2060</v>
      </c>
      <c r="AZ273" s="84">
        <v>2377</v>
      </c>
      <c r="BA273" s="84">
        <f t="shared" si="158"/>
        <v>317</v>
      </c>
    </row>
    <row r="274" spans="1:53" ht="31.5">
      <c r="A274" s="44" t="s">
        <v>642</v>
      </c>
      <c r="B274" s="45" t="s">
        <v>419</v>
      </c>
      <c r="C274" s="45" t="s">
        <v>386</v>
      </c>
      <c r="D274" s="45" t="s">
        <v>641</v>
      </c>
      <c r="E274" s="45" t="s">
        <v>366</v>
      </c>
      <c r="F274" s="84">
        <f>F275</f>
        <v>131629</v>
      </c>
      <c r="G274" s="84">
        <f>G275</f>
        <v>124629</v>
      </c>
      <c r="H274" s="84">
        <f>SUM(I274:AX274)</f>
        <v>-7000</v>
      </c>
      <c r="I274" s="84">
        <f aca="true" t="shared" si="174" ref="I274:AW274">I275</f>
        <v>0</v>
      </c>
      <c r="J274" s="84">
        <f t="shared" si="174"/>
        <v>0</v>
      </c>
      <c r="K274" s="84">
        <f t="shared" si="174"/>
        <v>0</v>
      </c>
      <c r="L274" s="84">
        <f t="shared" si="174"/>
        <v>0</v>
      </c>
      <c r="M274" s="84">
        <f t="shared" si="174"/>
        <v>-7000</v>
      </c>
      <c r="N274" s="84">
        <f t="shared" si="174"/>
        <v>0</v>
      </c>
      <c r="O274" s="84">
        <f t="shared" si="174"/>
        <v>0</v>
      </c>
      <c r="P274" s="84">
        <f t="shared" si="174"/>
        <v>0</v>
      </c>
      <c r="Q274" s="84">
        <f t="shared" si="174"/>
        <v>0</v>
      </c>
      <c r="R274" s="84">
        <f t="shared" si="174"/>
        <v>0</v>
      </c>
      <c r="S274" s="84">
        <f t="shared" si="174"/>
        <v>0</v>
      </c>
      <c r="T274" s="84">
        <f t="shared" si="174"/>
        <v>0</v>
      </c>
      <c r="U274" s="84">
        <f t="shared" si="174"/>
        <v>0</v>
      </c>
      <c r="V274" s="84">
        <f t="shared" si="174"/>
        <v>0</v>
      </c>
      <c r="W274" s="84">
        <f t="shared" si="174"/>
        <v>0</v>
      </c>
      <c r="X274" s="84">
        <f t="shared" si="174"/>
        <v>0</v>
      </c>
      <c r="Y274" s="84">
        <f t="shared" si="174"/>
        <v>0</v>
      </c>
      <c r="Z274" s="84">
        <f t="shared" si="174"/>
        <v>0</v>
      </c>
      <c r="AA274" s="84">
        <f t="shared" si="174"/>
        <v>0</v>
      </c>
      <c r="AB274" s="84">
        <f t="shared" si="174"/>
        <v>0</v>
      </c>
      <c r="AC274" s="84">
        <f t="shared" si="174"/>
        <v>0</v>
      </c>
      <c r="AD274" s="84">
        <f t="shared" si="174"/>
        <v>0</v>
      </c>
      <c r="AE274" s="84">
        <f t="shared" si="174"/>
        <v>0</v>
      </c>
      <c r="AF274" s="84">
        <f t="shared" si="174"/>
        <v>0</v>
      </c>
      <c r="AG274" s="84">
        <f t="shared" si="174"/>
        <v>0</v>
      </c>
      <c r="AH274" s="84">
        <f t="shared" si="174"/>
        <v>0</v>
      </c>
      <c r="AI274" s="84">
        <f t="shared" si="174"/>
        <v>0</v>
      </c>
      <c r="AJ274" s="84">
        <f t="shared" si="174"/>
        <v>0</v>
      </c>
      <c r="AK274" s="84">
        <f t="shared" si="174"/>
        <v>0</v>
      </c>
      <c r="AL274" s="84">
        <f t="shared" si="174"/>
        <v>0</v>
      </c>
      <c r="AM274" s="84">
        <f t="shared" si="174"/>
        <v>0</v>
      </c>
      <c r="AN274" s="84">
        <f t="shared" si="174"/>
        <v>0</v>
      </c>
      <c r="AO274" s="84">
        <f t="shared" si="174"/>
        <v>0</v>
      </c>
      <c r="AP274" s="84">
        <f t="shared" si="174"/>
        <v>0</v>
      </c>
      <c r="AQ274" s="84">
        <f t="shared" si="174"/>
        <v>0</v>
      </c>
      <c r="AR274" s="84">
        <f t="shared" si="174"/>
        <v>0</v>
      </c>
      <c r="AS274" s="84">
        <f t="shared" si="174"/>
        <v>0</v>
      </c>
      <c r="AT274" s="84">
        <f t="shared" si="174"/>
        <v>0</v>
      </c>
      <c r="AU274" s="84">
        <f t="shared" si="174"/>
        <v>0</v>
      </c>
      <c r="AV274" s="84">
        <f t="shared" si="174"/>
        <v>0</v>
      </c>
      <c r="AW274" s="84">
        <f t="shared" si="174"/>
        <v>0</v>
      </c>
      <c r="AX274" s="142"/>
      <c r="AY274" s="84">
        <f>AY275</f>
        <v>0</v>
      </c>
      <c r="AZ274" s="84">
        <f>AZ275</f>
        <v>0</v>
      </c>
      <c r="BA274" s="84">
        <f>AZ274-AY274</f>
        <v>0</v>
      </c>
    </row>
    <row r="275" spans="1:53" ht="47.25">
      <c r="A275" s="44" t="s">
        <v>107</v>
      </c>
      <c r="B275" s="45" t="s">
        <v>419</v>
      </c>
      <c r="C275" s="45" t="s">
        <v>386</v>
      </c>
      <c r="D275" s="45" t="s">
        <v>641</v>
      </c>
      <c r="E275" s="45" t="s">
        <v>108</v>
      </c>
      <c r="F275" s="84">
        <v>131629</v>
      </c>
      <c r="G275" s="84">
        <f>F275+H275</f>
        <v>124629</v>
      </c>
      <c r="H275" s="84">
        <f>SUM(I275:AX275)</f>
        <v>-7000</v>
      </c>
      <c r="I275" s="84"/>
      <c r="J275" s="84"/>
      <c r="K275" s="84"/>
      <c r="L275" s="84"/>
      <c r="M275" s="84">
        <v>-7000</v>
      </c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142"/>
      <c r="AY275" s="84"/>
      <c r="AZ275" s="84"/>
      <c r="BA275" s="84">
        <f>AZ275-AY275</f>
        <v>0</v>
      </c>
    </row>
    <row r="276" spans="1:53" s="40" customFormat="1" ht="15.75">
      <c r="A276" s="38" t="s">
        <v>269</v>
      </c>
      <c r="B276" s="39">
        <v>10</v>
      </c>
      <c r="C276" s="39" t="s">
        <v>364</v>
      </c>
      <c r="D276" s="39" t="s">
        <v>365</v>
      </c>
      <c r="E276" s="39" t="s">
        <v>366</v>
      </c>
      <c r="F276" s="88">
        <f>F277+F280+F287+F303+F306</f>
        <v>551125.5</v>
      </c>
      <c r="G276" s="88">
        <f>G277+G280+G287+G303+G306</f>
        <v>582016.7999999999</v>
      </c>
      <c r="H276" s="88">
        <f t="shared" si="155"/>
        <v>478.29999999999995</v>
      </c>
      <c r="I276" s="88">
        <f aca="true" t="shared" si="175" ref="I276:AW276">I277+I280+I287+I303+I306</f>
        <v>131.3</v>
      </c>
      <c r="J276" s="88">
        <f t="shared" si="175"/>
        <v>581</v>
      </c>
      <c r="K276" s="88">
        <f t="shared" si="175"/>
        <v>0</v>
      </c>
      <c r="L276" s="88">
        <f t="shared" si="175"/>
        <v>0</v>
      </c>
      <c r="M276" s="88">
        <f t="shared" si="175"/>
        <v>-234</v>
      </c>
      <c r="N276" s="88">
        <f t="shared" si="175"/>
        <v>0</v>
      </c>
      <c r="O276" s="88">
        <f t="shared" si="175"/>
        <v>0</v>
      </c>
      <c r="P276" s="88">
        <f t="shared" si="175"/>
        <v>0</v>
      </c>
      <c r="Q276" s="88">
        <f t="shared" si="175"/>
        <v>0</v>
      </c>
      <c r="R276" s="88">
        <f t="shared" si="175"/>
        <v>0</v>
      </c>
      <c r="S276" s="88">
        <f t="shared" si="175"/>
        <v>0</v>
      </c>
      <c r="T276" s="88">
        <f t="shared" si="175"/>
        <v>0</v>
      </c>
      <c r="U276" s="88">
        <f t="shared" si="175"/>
        <v>0</v>
      </c>
      <c r="V276" s="88">
        <f t="shared" si="175"/>
        <v>0</v>
      </c>
      <c r="W276" s="88">
        <f t="shared" si="175"/>
        <v>0</v>
      </c>
      <c r="X276" s="88">
        <f t="shared" si="175"/>
        <v>0</v>
      </c>
      <c r="Y276" s="88">
        <f t="shared" si="175"/>
        <v>0</v>
      </c>
      <c r="Z276" s="88">
        <f t="shared" si="175"/>
        <v>0</v>
      </c>
      <c r="AA276" s="88">
        <f t="shared" si="175"/>
        <v>0</v>
      </c>
      <c r="AB276" s="88">
        <f t="shared" si="175"/>
        <v>0</v>
      </c>
      <c r="AC276" s="88">
        <f t="shared" si="175"/>
        <v>0</v>
      </c>
      <c r="AD276" s="88">
        <f t="shared" si="175"/>
        <v>0</v>
      </c>
      <c r="AE276" s="88">
        <f t="shared" si="175"/>
        <v>0</v>
      </c>
      <c r="AF276" s="88">
        <f t="shared" si="175"/>
        <v>0</v>
      </c>
      <c r="AG276" s="88">
        <f t="shared" si="175"/>
        <v>0</v>
      </c>
      <c r="AH276" s="88">
        <f t="shared" si="175"/>
        <v>0</v>
      </c>
      <c r="AI276" s="88">
        <f t="shared" si="175"/>
        <v>0</v>
      </c>
      <c r="AJ276" s="88">
        <f t="shared" si="175"/>
        <v>0</v>
      </c>
      <c r="AK276" s="88">
        <f t="shared" si="175"/>
        <v>0</v>
      </c>
      <c r="AL276" s="88">
        <f t="shared" si="175"/>
        <v>0</v>
      </c>
      <c r="AM276" s="88">
        <f t="shared" si="175"/>
        <v>0</v>
      </c>
      <c r="AN276" s="88">
        <f t="shared" si="175"/>
        <v>0</v>
      </c>
      <c r="AO276" s="88">
        <f t="shared" si="175"/>
        <v>0</v>
      </c>
      <c r="AP276" s="88">
        <f t="shared" si="175"/>
        <v>0</v>
      </c>
      <c r="AQ276" s="88">
        <f t="shared" si="175"/>
        <v>0</v>
      </c>
      <c r="AR276" s="88">
        <f t="shared" si="175"/>
        <v>0</v>
      </c>
      <c r="AS276" s="88">
        <f t="shared" si="175"/>
        <v>0</v>
      </c>
      <c r="AT276" s="88">
        <f t="shared" si="175"/>
        <v>0</v>
      </c>
      <c r="AU276" s="88">
        <f t="shared" si="175"/>
        <v>0</v>
      </c>
      <c r="AV276" s="88">
        <f t="shared" si="175"/>
        <v>0</v>
      </c>
      <c r="AW276" s="88">
        <f t="shared" si="175"/>
        <v>0</v>
      </c>
      <c r="AX276" s="209"/>
      <c r="AY276" s="88">
        <f>AY277+AY280+AY287+AY303+AY306</f>
        <v>565746</v>
      </c>
      <c r="AZ276" s="88">
        <f>AZ277+AZ280+AZ287+AZ303+AZ306</f>
        <v>545816</v>
      </c>
      <c r="BA276" s="84">
        <f t="shared" si="158"/>
        <v>-19930</v>
      </c>
    </row>
    <row r="277" spans="1:53" s="43" customFormat="1" ht="15.75">
      <c r="A277" s="46" t="s">
        <v>114</v>
      </c>
      <c r="B277" s="42">
        <v>10</v>
      </c>
      <c r="C277" s="42" t="s">
        <v>363</v>
      </c>
      <c r="D277" s="42" t="s">
        <v>365</v>
      </c>
      <c r="E277" s="42" t="s">
        <v>366</v>
      </c>
      <c r="F277" s="85">
        <f>F278</f>
        <v>14136</v>
      </c>
      <c r="G277" s="85">
        <f>G278</f>
        <v>14076</v>
      </c>
      <c r="H277" s="84">
        <f t="shared" si="155"/>
        <v>-60</v>
      </c>
      <c r="I277" s="85">
        <f aca="true" t="shared" si="176" ref="I277:AY278">I278</f>
        <v>0</v>
      </c>
      <c r="J277" s="85">
        <f t="shared" si="176"/>
        <v>0</v>
      </c>
      <c r="K277" s="85">
        <f t="shared" si="176"/>
        <v>0</v>
      </c>
      <c r="L277" s="85">
        <f t="shared" si="176"/>
        <v>0</v>
      </c>
      <c r="M277" s="85">
        <f t="shared" si="176"/>
        <v>-60</v>
      </c>
      <c r="N277" s="85">
        <f t="shared" si="176"/>
        <v>0</v>
      </c>
      <c r="O277" s="85">
        <f t="shared" si="176"/>
        <v>0</v>
      </c>
      <c r="P277" s="85">
        <f t="shared" si="176"/>
        <v>0</v>
      </c>
      <c r="Q277" s="85">
        <f t="shared" si="176"/>
        <v>0</v>
      </c>
      <c r="R277" s="85">
        <f t="shared" si="176"/>
        <v>0</v>
      </c>
      <c r="S277" s="85">
        <f t="shared" si="176"/>
        <v>0</v>
      </c>
      <c r="T277" s="85">
        <f t="shared" si="176"/>
        <v>0</v>
      </c>
      <c r="U277" s="85">
        <f t="shared" si="176"/>
        <v>0</v>
      </c>
      <c r="V277" s="85">
        <f t="shared" si="176"/>
        <v>0</v>
      </c>
      <c r="W277" s="85">
        <f t="shared" si="176"/>
        <v>0</v>
      </c>
      <c r="X277" s="85">
        <f t="shared" si="176"/>
        <v>0</v>
      </c>
      <c r="Y277" s="85">
        <f t="shared" si="176"/>
        <v>0</v>
      </c>
      <c r="Z277" s="85">
        <f t="shared" si="176"/>
        <v>0</v>
      </c>
      <c r="AA277" s="85">
        <f t="shared" si="176"/>
        <v>0</v>
      </c>
      <c r="AB277" s="85">
        <f t="shared" si="176"/>
        <v>0</v>
      </c>
      <c r="AC277" s="85">
        <f t="shared" si="176"/>
        <v>0</v>
      </c>
      <c r="AD277" s="85">
        <f t="shared" si="176"/>
        <v>0</v>
      </c>
      <c r="AE277" s="85">
        <f t="shared" si="176"/>
        <v>0</v>
      </c>
      <c r="AF277" s="85">
        <f t="shared" si="176"/>
        <v>0</v>
      </c>
      <c r="AG277" s="85">
        <f t="shared" si="176"/>
        <v>0</v>
      </c>
      <c r="AH277" s="85">
        <f t="shared" si="176"/>
        <v>0</v>
      </c>
      <c r="AI277" s="85">
        <f t="shared" si="176"/>
        <v>0</v>
      </c>
      <c r="AJ277" s="85">
        <f t="shared" si="176"/>
        <v>0</v>
      </c>
      <c r="AK277" s="85">
        <f t="shared" si="176"/>
        <v>0</v>
      </c>
      <c r="AL277" s="85">
        <f t="shared" si="176"/>
        <v>0</v>
      </c>
      <c r="AM277" s="85">
        <f t="shared" si="176"/>
        <v>0</v>
      </c>
      <c r="AN277" s="85">
        <f t="shared" si="176"/>
        <v>0</v>
      </c>
      <c r="AO277" s="85">
        <f t="shared" si="176"/>
        <v>0</v>
      </c>
      <c r="AP277" s="85">
        <f t="shared" si="176"/>
        <v>0</v>
      </c>
      <c r="AQ277" s="85">
        <f t="shared" si="176"/>
        <v>0</v>
      </c>
      <c r="AR277" s="85">
        <f t="shared" si="176"/>
        <v>0</v>
      </c>
      <c r="AS277" s="85">
        <f t="shared" si="176"/>
        <v>0</v>
      </c>
      <c r="AT277" s="85">
        <f t="shared" si="176"/>
        <v>0</v>
      </c>
      <c r="AU277" s="85">
        <f t="shared" si="176"/>
        <v>0</v>
      </c>
      <c r="AV277" s="85">
        <f t="shared" si="176"/>
        <v>0</v>
      </c>
      <c r="AW277" s="85">
        <f t="shared" si="176"/>
        <v>0</v>
      </c>
      <c r="AX277" s="210"/>
      <c r="AY277" s="85">
        <f t="shared" si="176"/>
        <v>14136</v>
      </c>
      <c r="AZ277" s="85">
        <f>AZ278</f>
        <v>14136</v>
      </c>
      <c r="BA277" s="84">
        <f t="shared" si="158"/>
        <v>0</v>
      </c>
    </row>
    <row r="278" spans="1:53" ht="15.75">
      <c r="A278" s="44" t="s">
        <v>115</v>
      </c>
      <c r="B278" s="45">
        <v>10</v>
      </c>
      <c r="C278" s="45" t="s">
        <v>363</v>
      </c>
      <c r="D278" s="45" t="s">
        <v>116</v>
      </c>
      <c r="E278" s="45" t="s">
        <v>366</v>
      </c>
      <c r="F278" s="84">
        <f>F279</f>
        <v>14136</v>
      </c>
      <c r="G278" s="84">
        <f>G279</f>
        <v>14076</v>
      </c>
      <c r="H278" s="84">
        <f t="shared" si="155"/>
        <v>-60</v>
      </c>
      <c r="I278" s="84">
        <f t="shared" si="176"/>
        <v>0</v>
      </c>
      <c r="J278" s="84">
        <f t="shared" si="176"/>
        <v>0</v>
      </c>
      <c r="K278" s="84">
        <f t="shared" si="176"/>
        <v>0</v>
      </c>
      <c r="L278" s="84">
        <f t="shared" si="176"/>
        <v>0</v>
      </c>
      <c r="M278" s="84">
        <f t="shared" si="176"/>
        <v>-60</v>
      </c>
      <c r="N278" s="84">
        <f t="shared" si="176"/>
        <v>0</v>
      </c>
      <c r="O278" s="84">
        <f t="shared" si="176"/>
        <v>0</v>
      </c>
      <c r="P278" s="84">
        <f t="shared" si="176"/>
        <v>0</v>
      </c>
      <c r="Q278" s="84">
        <f t="shared" si="176"/>
        <v>0</v>
      </c>
      <c r="R278" s="84">
        <f t="shared" si="176"/>
        <v>0</v>
      </c>
      <c r="S278" s="84">
        <f t="shared" si="176"/>
        <v>0</v>
      </c>
      <c r="T278" s="84">
        <f t="shared" si="176"/>
        <v>0</v>
      </c>
      <c r="U278" s="84">
        <f t="shared" si="176"/>
        <v>0</v>
      </c>
      <c r="V278" s="84">
        <f t="shared" si="176"/>
        <v>0</v>
      </c>
      <c r="W278" s="84">
        <f t="shared" si="176"/>
        <v>0</v>
      </c>
      <c r="X278" s="84">
        <f t="shared" si="176"/>
        <v>0</v>
      </c>
      <c r="Y278" s="84">
        <f t="shared" si="176"/>
        <v>0</v>
      </c>
      <c r="Z278" s="84">
        <f t="shared" si="176"/>
        <v>0</v>
      </c>
      <c r="AA278" s="84">
        <f t="shared" si="176"/>
        <v>0</v>
      </c>
      <c r="AB278" s="84">
        <f t="shared" si="176"/>
        <v>0</v>
      </c>
      <c r="AC278" s="84">
        <f t="shared" si="176"/>
        <v>0</v>
      </c>
      <c r="AD278" s="84">
        <f t="shared" si="176"/>
        <v>0</v>
      </c>
      <c r="AE278" s="84">
        <f t="shared" si="176"/>
        <v>0</v>
      </c>
      <c r="AF278" s="84">
        <f t="shared" si="176"/>
        <v>0</v>
      </c>
      <c r="AG278" s="84">
        <f t="shared" si="176"/>
        <v>0</v>
      </c>
      <c r="AH278" s="84">
        <f t="shared" si="176"/>
        <v>0</v>
      </c>
      <c r="AI278" s="84">
        <f t="shared" si="176"/>
        <v>0</v>
      </c>
      <c r="AJ278" s="84">
        <f t="shared" si="176"/>
        <v>0</v>
      </c>
      <c r="AK278" s="84">
        <f t="shared" si="176"/>
        <v>0</v>
      </c>
      <c r="AL278" s="84">
        <f t="shared" si="176"/>
        <v>0</v>
      </c>
      <c r="AM278" s="84">
        <f t="shared" si="176"/>
        <v>0</v>
      </c>
      <c r="AN278" s="84">
        <f t="shared" si="176"/>
        <v>0</v>
      </c>
      <c r="AO278" s="84">
        <f t="shared" si="176"/>
        <v>0</v>
      </c>
      <c r="AP278" s="84">
        <f t="shared" si="176"/>
        <v>0</v>
      </c>
      <c r="AQ278" s="84">
        <f t="shared" si="176"/>
        <v>0</v>
      </c>
      <c r="AR278" s="84">
        <f t="shared" si="176"/>
        <v>0</v>
      </c>
      <c r="AS278" s="84">
        <f t="shared" si="176"/>
        <v>0</v>
      </c>
      <c r="AT278" s="84">
        <f t="shared" si="176"/>
        <v>0</v>
      </c>
      <c r="AU278" s="84">
        <f t="shared" si="176"/>
        <v>0</v>
      </c>
      <c r="AV278" s="84">
        <f t="shared" si="176"/>
        <v>0</v>
      </c>
      <c r="AW278" s="84">
        <f t="shared" si="176"/>
        <v>0</v>
      </c>
      <c r="AX278" s="142"/>
      <c r="AY278" s="84">
        <f>AY279</f>
        <v>14136</v>
      </c>
      <c r="AZ278" s="84">
        <f>AZ279</f>
        <v>14136</v>
      </c>
      <c r="BA278" s="84">
        <f t="shared" si="158"/>
        <v>0</v>
      </c>
    </row>
    <row r="279" spans="1:53" ht="78.75">
      <c r="A279" s="44" t="s">
        <v>117</v>
      </c>
      <c r="B279" s="45">
        <v>10</v>
      </c>
      <c r="C279" s="45" t="s">
        <v>363</v>
      </c>
      <c r="D279" s="45" t="s">
        <v>116</v>
      </c>
      <c r="E279" s="45">
        <v>714</v>
      </c>
      <c r="F279" s="84">
        <v>14136</v>
      </c>
      <c r="G279" s="84">
        <f>F279+H279</f>
        <v>14076</v>
      </c>
      <c r="H279" s="84">
        <f t="shared" si="155"/>
        <v>-60</v>
      </c>
      <c r="I279" s="84"/>
      <c r="J279" s="84"/>
      <c r="K279" s="84"/>
      <c r="L279" s="84"/>
      <c r="M279" s="84">
        <v>-60</v>
      </c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142"/>
      <c r="AY279" s="84">
        <v>14136</v>
      </c>
      <c r="AZ279" s="84">
        <v>14136</v>
      </c>
      <c r="BA279" s="84">
        <f t="shared" si="158"/>
        <v>0</v>
      </c>
    </row>
    <row r="280" spans="1:53" s="43" customFormat="1" ht="31.5">
      <c r="A280" s="46" t="s">
        <v>272</v>
      </c>
      <c r="B280" s="42">
        <v>10</v>
      </c>
      <c r="C280" s="42" t="s">
        <v>374</v>
      </c>
      <c r="D280" s="42" t="s">
        <v>365</v>
      </c>
      <c r="E280" s="42" t="s">
        <v>366</v>
      </c>
      <c r="F280" s="85">
        <f>F283+F285+F281</f>
        <v>73978</v>
      </c>
      <c r="G280" s="85">
        <f>G283+G285+G281</f>
        <v>74559</v>
      </c>
      <c r="H280" s="84">
        <f t="shared" si="155"/>
        <v>581</v>
      </c>
      <c r="I280" s="85">
        <f>I283+I285+I281</f>
        <v>0</v>
      </c>
      <c r="J280" s="85">
        <f aca="true" t="shared" si="177" ref="J280:AD280">J283+J285+J281</f>
        <v>581</v>
      </c>
      <c r="K280" s="85">
        <f t="shared" si="177"/>
        <v>0</v>
      </c>
      <c r="L280" s="85">
        <f t="shared" si="177"/>
        <v>0</v>
      </c>
      <c r="M280" s="85">
        <f t="shared" si="177"/>
        <v>0</v>
      </c>
      <c r="N280" s="85">
        <f t="shared" si="177"/>
        <v>0</v>
      </c>
      <c r="O280" s="85">
        <f t="shared" si="177"/>
        <v>0</v>
      </c>
      <c r="P280" s="85">
        <f>P283+P285+P281</f>
        <v>0</v>
      </c>
      <c r="Q280" s="85">
        <f t="shared" si="177"/>
        <v>0</v>
      </c>
      <c r="R280" s="85">
        <f t="shared" si="177"/>
        <v>0</v>
      </c>
      <c r="S280" s="85">
        <f t="shared" si="177"/>
        <v>0</v>
      </c>
      <c r="T280" s="85">
        <f t="shared" si="177"/>
        <v>0</v>
      </c>
      <c r="U280" s="85">
        <f t="shared" si="177"/>
        <v>0</v>
      </c>
      <c r="V280" s="85">
        <f t="shared" si="177"/>
        <v>0</v>
      </c>
      <c r="W280" s="85">
        <f t="shared" si="177"/>
        <v>0</v>
      </c>
      <c r="X280" s="85">
        <f t="shared" si="177"/>
        <v>0</v>
      </c>
      <c r="Y280" s="85">
        <f t="shared" si="177"/>
        <v>0</v>
      </c>
      <c r="Z280" s="85">
        <f t="shared" si="177"/>
        <v>0</v>
      </c>
      <c r="AA280" s="85">
        <f t="shared" si="177"/>
        <v>0</v>
      </c>
      <c r="AB280" s="85">
        <f t="shared" si="177"/>
        <v>0</v>
      </c>
      <c r="AC280" s="85">
        <f t="shared" si="177"/>
        <v>0</v>
      </c>
      <c r="AD280" s="85">
        <f t="shared" si="177"/>
        <v>0</v>
      </c>
      <c r="AE280" s="85">
        <f aca="true" t="shared" si="178" ref="AE280:AW280">AE283+AE285+AE281</f>
        <v>0</v>
      </c>
      <c r="AF280" s="85">
        <f t="shared" si="178"/>
        <v>0</v>
      </c>
      <c r="AG280" s="85">
        <f t="shared" si="178"/>
        <v>0</v>
      </c>
      <c r="AH280" s="85">
        <f t="shared" si="178"/>
        <v>0</v>
      </c>
      <c r="AI280" s="85">
        <f t="shared" si="178"/>
        <v>0</v>
      </c>
      <c r="AJ280" s="85">
        <f t="shared" si="178"/>
        <v>0</v>
      </c>
      <c r="AK280" s="85">
        <f t="shared" si="178"/>
        <v>0</v>
      </c>
      <c r="AL280" s="85">
        <f t="shared" si="178"/>
        <v>0</v>
      </c>
      <c r="AM280" s="85">
        <f t="shared" si="178"/>
        <v>0</v>
      </c>
      <c r="AN280" s="85">
        <f t="shared" si="178"/>
        <v>0</v>
      </c>
      <c r="AO280" s="85">
        <f t="shared" si="178"/>
        <v>0</v>
      </c>
      <c r="AP280" s="85">
        <f t="shared" si="178"/>
        <v>0</v>
      </c>
      <c r="AQ280" s="85">
        <f t="shared" si="178"/>
        <v>0</v>
      </c>
      <c r="AR280" s="85">
        <f t="shared" si="178"/>
        <v>0</v>
      </c>
      <c r="AS280" s="85">
        <f t="shared" si="178"/>
        <v>0</v>
      </c>
      <c r="AT280" s="85">
        <f t="shared" si="178"/>
        <v>0</v>
      </c>
      <c r="AU280" s="85">
        <f t="shared" si="178"/>
        <v>0</v>
      </c>
      <c r="AV280" s="85">
        <f t="shared" si="178"/>
        <v>0</v>
      </c>
      <c r="AW280" s="85">
        <f t="shared" si="178"/>
        <v>0</v>
      </c>
      <c r="AX280" s="210"/>
      <c r="AY280" s="85">
        <f>AY283+AY285+AY281</f>
        <v>72251</v>
      </c>
      <c r="AZ280" s="85">
        <f>AZ283+AZ285+AZ281</f>
        <v>72383</v>
      </c>
      <c r="BA280" s="84">
        <f t="shared" si="158"/>
        <v>132</v>
      </c>
    </row>
    <row r="281" spans="1:53" ht="15.75">
      <c r="A281" s="44" t="s">
        <v>82</v>
      </c>
      <c r="B281" s="45">
        <v>10</v>
      </c>
      <c r="C281" s="45" t="s">
        <v>374</v>
      </c>
      <c r="D281" s="45" t="s">
        <v>65</v>
      </c>
      <c r="E281" s="45" t="s">
        <v>366</v>
      </c>
      <c r="F281" s="84">
        <f aca="true" t="shared" si="179" ref="F281:AZ281">F282</f>
        <v>1067</v>
      </c>
      <c r="G281" s="84">
        <f t="shared" si="179"/>
        <v>1067</v>
      </c>
      <c r="H281" s="84">
        <f t="shared" si="155"/>
        <v>0</v>
      </c>
      <c r="I281" s="84">
        <f t="shared" si="179"/>
        <v>0</v>
      </c>
      <c r="J281" s="84">
        <f t="shared" si="179"/>
        <v>0</v>
      </c>
      <c r="K281" s="84">
        <f t="shared" si="179"/>
        <v>0</v>
      </c>
      <c r="L281" s="84">
        <f t="shared" si="179"/>
        <v>0</v>
      </c>
      <c r="M281" s="84">
        <f t="shared" si="179"/>
        <v>0</v>
      </c>
      <c r="N281" s="84">
        <f t="shared" si="179"/>
        <v>0</v>
      </c>
      <c r="O281" s="84">
        <f t="shared" si="179"/>
        <v>0</v>
      </c>
      <c r="P281" s="84">
        <f t="shared" si="179"/>
        <v>0</v>
      </c>
      <c r="Q281" s="84">
        <f t="shared" si="179"/>
        <v>0</v>
      </c>
      <c r="R281" s="84">
        <f t="shared" si="179"/>
        <v>0</v>
      </c>
      <c r="S281" s="84">
        <f t="shared" si="179"/>
        <v>0</v>
      </c>
      <c r="T281" s="84">
        <f t="shared" si="179"/>
        <v>0</v>
      </c>
      <c r="U281" s="84">
        <f t="shared" si="179"/>
        <v>0</v>
      </c>
      <c r="V281" s="84">
        <f t="shared" si="179"/>
        <v>0</v>
      </c>
      <c r="W281" s="84">
        <f t="shared" si="179"/>
        <v>0</v>
      </c>
      <c r="X281" s="84">
        <f t="shared" si="179"/>
        <v>0</v>
      </c>
      <c r="Y281" s="84">
        <f t="shared" si="179"/>
        <v>0</v>
      </c>
      <c r="Z281" s="84">
        <f t="shared" si="179"/>
        <v>0</v>
      </c>
      <c r="AA281" s="84">
        <f t="shared" si="179"/>
        <v>0</v>
      </c>
      <c r="AB281" s="84">
        <f t="shared" si="179"/>
        <v>0</v>
      </c>
      <c r="AC281" s="84">
        <f t="shared" si="179"/>
        <v>0</v>
      </c>
      <c r="AD281" s="84">
        <f t="shared" si="179"/>
        <v>0</v>
      </c>
      <c r="AE281" s="84">
        <f t="shared" si="179"/>
        <v>0</v>
      </c>
      <c r="AF281" s="84">
        <f t="shared" si="179"/>
        <v>0</v>
      </c>
      <c r="AG281" s="84">
        <f t="shared" si="179"/>
        <v>0</v>
      </c>
      <c r="AH281" s="84">
        <f t="shared" si="179"/>
        <v>0</v>
      </c>
      <c r="AI281" s="84">
        <f t="shared" si="179"/>
        <v>0</v>
      </c>
      <c r="AJ281" s="84">
        <f t="shared" si="179"/>
        <v>0</v>
      </c>
      <c r="AK281" s="84">
        <f t="shared" si="179"/>
        <v>0</v>
      </c>
      <c r="AL281" s="84">
        <f t="shared" si="179"/>
        <v>0</v>
      </c>
      <c r="AM281" s="84">
        <f t="shared" si="179"/>
        <v>0</v>
      </c>
      <c r="AN281" s="84">
        <f t="shared" si="179"/>
        <v>0</v>
      </c>
      <c r="AO281" s="84">
        <f t="shared" si="179"/>
        <v>0</v>
      </c>
      <c r="AP281" s="84">
        <f t="shared" si="179"/>
        <v>0</v>
      </c>
      <c r="AQ281" s="84">
        <f t="shared" si="179"/>
        <v>0</v>
      </c>
      <c r="AR281" s="84">
        <f t="shared" si="179"/>
        <v>0</v>
      </c>
      <c r="AS281" s="84">
        <f t="shared" si="179"/>
        <v>0</v>
      </c>
      <c r="AT281" s="84">
        <f t="shared" si="179"/>
        <v>0</v>
      </c>
      <c r="AU281" s="84">
        <f t="shared" si="179"/>
        <v>0</v>
      </c>
      <c r="AV281" s="84">
        <f t="shared" si="179"/>
        <v>0</v>
      </c>
      <c r="AW281" s="84">
        <f t="shared" si="179"/>
        <v>0</v>
      </c>
      <c r="AX281" s="142"/>
      <c r="AY281" s="84">
        <f t="shared" si="179"/>
        <v>641</v>
      </c>
      <c r="AZ281" s="84">
        <f t="shared" si="179"/>
        <v>641</v>
      </c>
      <c r="BA281" s="84">
        <f t="shared" si="158"/>
        <v>0</v>
      </c>
    </row>
    <row r="282" spans="1:53" ht="31.5">
      <c r="A282" s="44" t="s">
        <v>398</v>
      </c>
      <c r="B282" s="45">
        <v>10</v>
      </c>
      <c r="C282" s="45" t="s">
        <v>374</v>
      </c>
      <c r="D282" s="45" t="s">
        <v>65</v>
      </c>
      <c r="E282" s="45">
        <v>327</v>
      </c>
      <c r="F282" s="84">
        <v>1067</v>
      </c>
      <c r="G282" s="84">
        <f>F282+H282</f>
        <v>1067</v>
      </c>
      <c r="H282" s="84">
        <f t="shared" si="155"/>
        <v>0</v>
      </c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142"/>
      <c r="AY282" s="84">
        <v>641</v>
      </c>
      <c r="AZ282" s="84">
        <v>641</v>
      </c>
      <c r="BA282" s="84">
        <f t="shared" si="158"/>
        <v>0</v>
      </c>
    </row>
    <row r="283" spans="1:53" ht="31.5">
      <c r="A283" s="44" t="s">
        <v>118</v>
      </c>
      <c r="B283" s="45">
        <v>10</v>
      </c>
      <c r="C283" s="45" t="s">
        <v>374</v>
      </c>
      <c r="D283" s="45" t="s">
        <v>119</v>
      </c>
      <c r="E283" s="45" t="s">
        <v>366</v>
      </c>
      <c r="F283" s="84">
        <f>F284</f>
        <v>13354</v>
      </c>
      <c r="G283" s="84">
        <f>G284</f>
        <v>13564</v>
      </c>
      <c r="H283" s="84">
        <f t="shared" si="155"/>
        <v>210</v>
      </c>
      <c r="I283" s="84">
        <f aca="true" t="shared" si="180" ref="I283:AZ283">I284</f>
        <v>0</v>
      </c>
      <c r="J283" s="84">
        <f t="shared" si="180"/>
        <v>210</v>
      </c>
      <c r="K283" s="84">
        <f t="shared" si="180"/>
        <v>0</v>
      </c>
      <c r="L283" s="84">
        <f t="shared" si="180"/>
        <v>0</v>
      </c>
      <c r="M283" s="84">
        <f t="shared" si="180"/>
        <v>0</v>
      </c>
      <c r="N283" s="84">
        <f t="shared" si="180"/>
        <v>0</v>
      </c>
      <c r="O283" s="84">
        <f t="shared" si="180"/>
        <v>0</v>
      </c>
      <c r="P283" s="84">
        <f t="shared" si="180"/>
        <v>0</v>
      </c>
      <c r="Q283" s="84">
        <f t="shared" si="180"/>
        <v>0</v>
      </c>
      <c r="R283" s="84">
        <f t="shared" si="180"/>
        <v>0</v>
      </c>
      <c r="S283" s="84">
        <f t="shared" si="180"/>
        <v>0</v>
      </c>
      <c r="T283" s="84">
        <f t="shared" si="180"/>
        <v>0</v>
      </c>
      <c r="U283" s="84">
        <f t="shared" si="180"/>
        <v>0</v>
      </c>
      <c r="V283" s="84">
        <f t="shared" si="180"/>
        <v>0</v>
      </c>
      <c r="W283" s="84">
        <f t="shared" si="180"/>
        <v>0</v>
      </c>
      <c r="X283" s="84">
        <f t="shared" si="180"/>
        <v>0</v>
      </c>
      <c r="Y283" s="84">
        <f t="shared" si="180"/>
        <v>0</v>
      </c>
      <c r="Z283" s="84">
        <f t="shared" si="180"/>
        <v>0</v>
      </c>
      <c r="AA283" s="84">
        <f t="shared" si="180"/>
        <v>0</v>
      </c>
      <c r="AB283" s="84">
        <f t="shared" si="180"/>
        <v>0</v>
      </c>
      <c r="AC283" s="84">
        <f t="shared" si="180"/>
        <v>0</v>
      </c>
      <c r="AD283" s="84">
        <f t="shared" si="180"/>
        <v>0</v>
      </c>
      <c r="AE283" s="84">
        <f t="shared" si="180"/>
        <v>0</v>
      </c>
      <c r="AF283" s="84">
        <f t="shared" si="180"/>
        <v>0</v>
      </c>
      <c r="AG283" s="84">
        <f t="shared" si="180"/>
        <v>0</v>
      </c>
      <c r="AH283" s="84">
        <f t="shared" si="180"/>
        <v>0</v>
      </c>
      <c r="AI283" s="84">
        <f t="shared" si="180"/>
        <v>0</v>
      </c>
      <c r="AJ283" s="84">
        <f t="shared" si="180"/>
        <v>0</v>
      </c>
      <c r="AK283" s="84">
        <f t="shared" si="180"/>
        <v>0</v>
      </c>
      <c r="AL283" s="84">
        <f t="shared" si="180"/>
        <v>0</v>
      </c>
      <c r="AM283" s="84">
        <f t="shared" si="180"/>
        <v>0</v>
      </c>
      <c r="AN283" s="84">
        <f t="shared" si="180"/>
        <v>0</v>
      </c>
      <c r="AO283" s="84">
        <f t="shared" si="180"/>
        <v>0</v>
      </c>
      <c r="AP283" s="84">
        <f t="shared" si="180"/>
        <v>0</v>
      </c>
      <c r="AQ283" s="84">
        <f t="shared" si="180"/>
        <v>0</v>
      </c>
      <c r="AR283" s="84">
        <f t="shared" si="180"/>
        <v>0</v>
      </c>
      <c r="AS283" s="84">
        <f t="shared" si="180"/>
        <v>0</v>
      </c>
      <c r="AT283" s="84">
        <f t="shared" si="180"/>
        <v>0</v>
      </c>
      <c r="AU283" s="84">
        <f t="shared" si="180"/>
        <v>0</v>
      </c>
      <c r="AV283" s="84">
        <f t="shared" si="180"/>
        <v>0</v>
      </c>
      <c r="AW283" s="84">
        <f t="shared" si="180"/>
        <v>0</v>
      </c>
      <c r="AX283" s="142"/>
      <c r="AY283" s="84">
        <f t="shared" si="180"/>
        <v>12874</v>
      </c>
      <c r="AZ283" s="84">
        <f t="shared" si="180"/>
        <v>12874</v>
      </c>
      <c r="BA283" s="84">
        <f t="shared" si="158"/>
        <v>0</v>
      </c>
    </row>
    <row r="284" spans="1:53" ht="31.5">
      <c r="A284" s="44" t="s">
        <v>398</v>
      </c>
      <c r="B284" s="45">
        <v>10</v>
      </c>
      <c r="C284" s="45" t="s">
        <v>374</v>
      </c>
      <c r="D284" s="45" t="s">
        <v>119</v>
      </c>
      <c r="E284" s="45">
        <v>327</v>
      </c>
      <c r="F284" s="84">
        <v>13354</v>
      </c>
      <c r="G284" s="84">
        <f>F284+H284</f>
        <v>13564</v>
      </c>
      <c r="H284" s="84">
        <f t="shared" si="155"/>
        <v>210</v>
      </c>
      <c r="I284" s="84"/>
      <c r="J284" s="84">
        <v>210</v>
      </c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142"/>
      <c r="AY284" s="84">
        <v>12874</v>
      </c>
      <c r="AZ284" s="84">
        <v>12874</v>
      </c>
      <c r="BA284" s="84">
        <f t="shared" si="158"/>
        <v>0</v>
      </c>
    </row>
    <row r="285" spans="1:53" ht="31.5">
      <c r="A285" s="44" t="s">
        <v>120</v>
      </c>
      <c r="B285" s="45">
        <v>10</v>
      </c>
      <c r="C285" s="45" t="s">
        <v>374</v>
      </c>
      <c r="D285" s="45" t="s">
        <v>121</v>
      </c>
      <c r="E285" s="45" t="s">
        <v>366</v>
      </c>
      <c r="F285" s="84">
        <f>F286</f>
        <v>59557</v>
      </c>
      <c r="G285" s="84">
        <f>G286</f>
        <v>59928</v>
      </c>
      <c r="H285" s="84">
        <f t="shared" si="155"/>
        <v>371</v>
      </c>
      <c r="I285" s="84">
        <f aca="true" t="shared" si="181" ref="I285:AZ285">I286</f>
        <v>0</v>
      </c>
      <c r="J285" s="84">
        <f t="shared" si="181"/>
        <v>371</v>
      </c>
      <c r="K285" s="84">
        <f t="shared" si="181"/>
        <v>0</v>
      </c>
      <c r="L285" s="84">
        <f t="shared" si="181"/>
        <v>0</v>
      </c>
      <c r="M285" s="84">
        <f t="shared" si="181"/>
        <v>0</v>
      </c>
      <c r="N285" s="84">
        <f t="shared" si="181"/>
        <v>0</v>
      </c>
      <c r="O285" s="84">
        <f t="shared" si="181"/>
        <v>0</v>
      </c>
      <c r="P285" s="84">
        <f t="shared" si="181"/>
        <v>0</v>
      </c>
      <c r="Q285" s="84">
        <f t="shared" si="181"/>
        <v>0</v>
      </c>
      <c r="R285" s="84">
        <f t="shared" si="181"/>
        <v>0</v>
      </c>
      <c r="S285" s="84">
        <f t="shared" si="181"/>
        <v>0</v>
      </c>
      <c r="T285" s="84">
        <f t="shared" si="181"/>
        <v>0</v>
      </c>
      <c r="U285" s="84">
        <f t="shared" si="181"/>
        <v>0</v>
      </c>
      <c r="V285" s="84">
        <f t="shared" si="181"/>
        <v>0</v>
      </c>
      <c r="W285" s="84">
        <f t="shared" si="181"/>
        <v>0</v>
      </c>
      <c r="X285" s="84">
        <f t="shared" si="181"/>
        <v>0</v>
      </c>
      <c r="Y285" s="84">
        <f t="shared" si="181"/>
        <v>0</v>
      </c>
      <c r="Z285" s="84">
        <f t="shared" si="181"/>
        <v>0</v>
      </c>
      <c r="AA285" s="84">
        <f t="shared" si="181"/>
        <v>0</v>
      </c>
      <c r="AB285" s="84">
        <f t="shared" si="181"/>
        <v>0</v>
      </c>
      <c r="AC285" s="84">
        <f t="shared" si="181"/>
        <v>0</v>
      </c>
      <c r="AD285" s="84">
        <f t="shared" si="181"/>
        <v>0</v>
      </c>
      <c r="AE285" s="84">
        <f t="shared" si="181"/>
        <v>0</v>
      </c>
      <c r="AF285" s="84">
        <f t="shared" si="181"/>
        <v>0</v>
      </c>
      <c r="AG285" s="84">
        <f t="shared" si="181"/>
        <v>0</v>
      </c>
      <c r="AH285" s="84">
        <f t="shared" si="181"/>
        <v>0</v>
      </c>
      <c r="AI285" s="84">
        <f t="shared" si="181"/>
        <v>0</v>
      </c>
      <c r="AJ285" s="84">
        <f t="shared" si="181"/>
        <v>0</v>
      </c>
      <c r="AK285" s="84">
        <f t="shared" si="181"/>
        <v>0</v>
      </c>
      <c r="AL285" s="84">
        <f t="shared" si="181"/>
        <v>0</v>
      </c>
      <c r="AM285" s="84">
        <f t="shared" si="181"/>
        <v>0</v>
      </c>
      <c r="AN285" s="84">
        <f t="shared" si="181"/>
        <v>0</v>
      </c>
      <c r="AO285" s="84">
        <f t="shared" si="181"/>
        <v>0</v>
      </c>
      <c r="AP285" s="84">
        <f t="shared" si="181"/>
        <v>0</v>
      </c>
      <c r="AQ285" s="84">
        <f t="shared" si="181"/>
        <v>0</v>
      </c>
      <c r="AR285" s="84">
        <f t="shared" si="181"/>
        <v>0</v>
      </c>
      <c r="AS285" s="84">
        <f t="shared" si="181"/>
        <v>0</v>
      </c>
      <c r="AT285" s="84">
        <f t="shared" si="181"/>
        <v>0</v>
      </c>
      <c r="AU285" s="84">
        <f t="shared" si="181"/>
        <v>0</v>
      </c>
      <c r="AV285" s="84">
        <f t="shared" si="181"/>
        <v>0</v>
      </c>
      <c r="AW285" s="84">
        <f t="shared" si="181"/>
        <v>0</v>
      </c>
      <c r="AX285" s="142"/>
      <c r="AY285" s="84">
        <f t="shared" si="181"/>
        <v>58736</v>
      </c>
      <c r="AZ285" s="84">
        <f t="shared" si="181"/>
        <v>58868</v>
      </c>
      <c r="BA285" s="84">
        <f t="shared" si="158"/>
        <v>132</v>
      </c>
    </row>
    <row r="286" spans="1:53" ht="31.5">
      <c r="A286" s="44" t="s">
        <v>398</v>
      </c>
      <c r="B286" s="45">
        <v>10</v>
      </c>
      <c r="C286" s="45" t="s">
        <v>374</v>
      </c>
      <c r="D286" s="45" t="s">
        <v>121</v>
      </c>
      <c r="E286" s="45">
        <v>327</v>
      </c>
      <c r="F286" s="84">
        <v>59557</v>
      </c>
      <c r="G286" s="84">
        <f>F286+H286</f>
        <v>59928</v>
      </c>
      <c r="H286" s="84">
        <f t="shared" si="155"/>
        <v>371</v>
      </c>
      <c r="I286" s="84"/>
      <c r="J286" s="84">
        <v>371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142"/>
      <c r="AY286" s="84">
        <v>58736</v>
      </c>
      <c r="AZ286" s="84">
        <v>58868</v>
      </c>
      <c r="BA286" s="84">
        <f t="shared" si="158"/>
        <v>132</v>
      </c>
    </row>
    <row r="287" spans="1:53" s="43" customFormat="1" ht="31.5">
      <c r="A287" s="46" t="s">
        <v>274</v>
      </c>
      <c r="B287" s="42">
        <v>10</v>
      </c>
      <c r="C287" s="42" t="s">
        <v>380</v>
      </c>
      <c r="D287" s="42" t="s">
        <v>365</v>
      </c>
      <c r="E287" s="42" t="s">
        <v>366</v>
      </c>
      <c r="F287" s="85">
        <f aca="true" t="shared" si="182" ref="F287:M287">F294+F300+F299+F288+F292</f>
        <v>430291.8</v>
      </c>
      <c r="G287" s="85">
        <f t="shared" si="182"/>
        <v>432339.1</v>
      </c>
      <c r="H287" s="85">
        <f t="shared" si="182"/>
        <v>2047.3</v>
      </c>
      <c r="I287" s="85">
        <f t="shared" si="182"/>
        <v>131.3</v>
      </c>
      <c r="J287" s="85">
        <f t="shared" si="182"/>
        <v>0</v>
      </c>
      <c r="K287" s="85">
        <f t="shared" si="182"/>
        <v>0</v>
      </c>
      <c r="L287" s="85">
        <f t="shared" si="182"/>
        <v>0</v>
      </c>
      <c r="M287" s="85">
        <f t="shared" si="182"/>
        <v>1916</v>
      </c>
      <c r="N287" s="85">
        <f aca="true" t="shared" si="183" ref="N287:AW287">N294+N300+N299+N288+N292</f>
        <v>0</v>
      </c>
      <c r="O287" s="85">
        <f t="shared" si="183"/>
        <v>0</v>
      </c>
      <c r="P287" s="85">
        <f t="shared" si="183"/>
        <v>0</v>
      </c>
      <c r="Q287" s="85">
        <f t="shared" si="183"/>
        <v>0</v>
      </c>
      <c r="R287" s="85">
        <f t="shared" si="183"/>
        <v>0</v>
      </c>
      <c r="S287" s="85">
        <f t="shared" si="183"/>
        <v>0</v>
      </c>
      <c r="T287" s="85">
        <f t="shared" si="183"/>
        <v>0</v>
      </c>
      <c r="U287" s="85">
        <f t="shared" si="183"/>
        <v>0</v>
      </c>
      <c r="V287" s="85">
        <f t="shared" si="183"/>
        <v>0</v>
      </c>
      <c r="W287" s="85">
        <f t="shared" si="183"/>
        <v>0</v>
      </c>
      <c r="X287" s="85">
        <f t="shared" si="183"/>
        <v>0</v>
      </c>
      <c r="Y287" s="85">
        <f t="shared" si="183"/>
        <v>0</v>
      </c>
      <c r="Z287" s="85">
        <f t="shared" si="183"/>
        <v>0</v>
      </c>
      <c r="AA287" s="85">
        <f t="shared" si="183"/>
        <v>0</v>
      </c>
      <c r="AB287" s="85">
        <f t="shared" si="183"/>
        <v>0</v>
      </c>
      <c r="AC287" s="85">
        <f t="shared" si="183"/>
        <v>0</v>
      </c>
      <c r="AD287" s="85">
        <f t="shared" si="183"/>
        <v>0</v>
      </c>
      <c r="AE287" s="85">
        <f t="shared" si="183"/>
        <v>0</v>
      </c>
      <c r="AF287" s="85">
        <f t="shared" si="183"/>
        <v>0</v>
      </c>
      <c r="AG287" s="85">
        <f t="shared" si="183"/>
        <v>0</v>
      </c>
      <c r="AH287" s="85">
        <f t="shared" si="183"/>
        <v>0</v>
      </c>
      <c r="AI287" s="85">
        <f t="shared" si="183"/>
        <v>0</v>
      </c>
      <c r="AJ287" s="85">
        <f t="shared" si="183"/>
        <v>0</v>
      </c>
      <c r="AK287" s="85">
        <f t="shared" si="183"/>
        <v>0</v>
      </c>
      <c r="AL287" s="85">
        <f t="shared" si="183"/>
        <v>0</v>
      </c>
      <c r="AM287" s="85">
        <f t="shared" si="183"/>
        <v>0</v>
      </c>
      <c r="AN287" s="85">
        <f t="shared" si="183"/>
        <v>0</v>
      </c>
      <c r="AO287" s="85">
        <f t="shared" si="183"/>
        <v>0</v>
      </c>
      <c r="AP287" s="85">
        <f t="shared" si="183"/>
        <v>0</v>
      </c>
      <c r="AQ287" s="85">
        <f t="shared" si="183"/>
        <v>0</v>
      </c>
      <c r="AR287" s="85">
        <f t="shared" si="183"/>
        <v>0</v>
      </c>
      <c r="AS287" s="85">
        <f t="shared" si="183"/>
        <v>0</v>
      </c>
      <c r="AT287" s="85">
        <f t="shared" si="183"/>
        <v>0</v>
      </c>
      <c r="AU287" s="85">
        <f t="shared" si="183"/>
        <v>0</v>
      </c>
      <c r="AV287" s="85">
        <f t="shared" si="183"/>
        <v>0</v>
      </c>
      <c r="AW287" s="85">
        <f t="shared" si="183"/>
        <v>0</v>
      </c>
      <c r="AX287" s="210"/>
      <c r="AY287" s="85">
        <f>AY294+AY300+AY299</f>
        <v>423252</v>
      </c>
      <c r="AZ287" s="85">
        <f>AZ294+AZ300+AZ299</f>
        <v>403088</v>
      </c>
      <c r="BA287" s="84">
        <f t="shared" si="158"/>
        <v>-20164</v>
      </c>
    </row>
    <row r="288" spans="1:53" ht="31.5">
      <c r="A288" s="44" t="s">
        <v>30</v>
      </c>
      <c r="B288" s="45">
        <v>10</v>
      </c>
      <c r="C288" s="45" t="s">
        <v>380</v>
      </c>
      <c r="D288" s="45" t="s">
        <v>136</v>
      </c>
      <c r="E288" s="45" t="s">
        <v>366</v>
      </c>
      <c r="F288" s="84">
        <f>SUM(F289:F291)</f>
        <v>250778.8</v>
      </c>
      <c r="G288" s="84">
        <f aca="true" t="shared" si="184" ref="G288:BA288">SUM(G289:G291)</f>
        <v>251513.1</v>
      </c>
      <c r="H288" s="84">
        <f t="shared" si="184"/>
        <v>734.3</v>
      </c>
      <c r="I288" s="84">
        <f t="shared" si="184"/>
        <v>131.3</v>
      </c>
      <c r="J288" s="84">
        <f t="shared" si="184"/>
        <v>0</v>
      </c>
      <c r="K288" s="84">
        <f t="shared" si="184"/>
        <v>0</v>
      </c>
      <c r="L288" s="84">
        <f t="shared" si="184"/>
        <v>0</v>
      </c>
      <c r="M288" s="84">
        <f t="shared" si="184"/>
        <v>603</v>
      </c>
      <c r="N288" s="84">
        <f t="shared" si="184"/>
        <v>0</v>
      </c>
      <c r="O288" s="84">
        <f t="shared" si="184"/>
        <v>0</v>
      </c>
      <c r="P288" s="84">
        <f t="shared" si="184"/>
        <v>0</v>
      </c>
      <c r="Q288" s="84">
        <f t="shared" si="184"/>
        <v>0</v>
      </c>
      <c r="R288" s="84">
        <f t="shared" si="184"/>
        <v>0</v>
      </c>
      <c r="S288" s="84">
        <f t="shared" si="184"/>
        <v>0</v>
      </c>
      <c r="T288" s="84">
        <f t="shared" si="184"/>
        <v>0</v>
      </c>
      <c r="U288" s="84">
        <f t="shared" si="184"/>
        <v>0</v>
      </c>
      <c r="V288" s="84">
        <f t="shared" si="184"/>
        <v>0</v>
      </c>
      <c r="W288" s="84">
        <f t="shared" si="184"/>
        <v>0</v>
      </c>
      <c r="X288" s="84">
        <f t="shared" si="184"/>
        <v>0</v>
      </c>
      <c r="Y288" s="84">
        <f t="shared" si="184"/>
        <v>0</v>
      </c>
      <c r="Z288" s="84">
        <f t="shared" si="184"/>
        <v>0</v>
      </c>
      <c r="AA288" s="84">
        <f t="shared" si="184"/>
        <v>0</v>
      </c>
      <c r="AB288" s="84">
        <f t="shared" si="184"/>
        <v>0</v>
      </c>
      <c r="AC288" s="84">
        <f t="shared" si="184"/>
        <v>0</v>
      </c>
      <c r="AD288" s="84">
        <f t="shared" si="184"/>
        <v>0</v>
      </c>
      <c r="AE288" s="84">
        <f t="shared" si="184"/>
        <v>0</v>
      </c>
      <c r="AF288" s="84">
        <f t="shared" si="184"/>
        <v>0</v>
      </c>
      <c r="AG288" s="84">
        <f t="shared" si="184"/>
        <v>0</v>
      </c>
      <c r="AH288" s="84">
        <f t="shared" si="184"/>
        <v>0</v>
      </c>
      <c r="AI288" s="84">
        <f t="shared" si="184"/>
        <v>0</v>
      </c>
      <c r="AJ288" s="84">
        <f t="shared" si="184"/>
        <v>0</v>
      </c>
      <c r="AK288" s="84">
        <f t="shared" si="184"/>
        <v>0</v>
      </c>
      <c r="AL288" s="84">
        <f t="shared" si="184"/>
        <v>0</v>
      </c>
      <c r="AM288" s="84">
        <f t="shared" si="184"/>
        <v>0</v>
      </c>
      <c r="AN288" s="84">
        <f t="shared" si="184"/>
        <v>0</v>
      </c>
      <c r="AO288" s="84">
        <f t="shared" si="184"/>
        <v>0</v>
      </c>
      <c r="AP288" s="84">
        <f t="shared" si="184"/>
        <v>0</v>
      </c>
      <c r="AQ288" s="84">
        <f t="shared" si="184"/>
        <v>0</v>
      </c>
      <c r="AR288" s="84">
        <f t="shared" si="184"/>
        <v>0</v>
      </c>
      <c r="AS288" s="84">
        <f t="shared" si="184"/>
        <v>0</v>
      </c>
      <c r="AT288" s="84">
        <f t="shared" si="184"/>
        <v>0</v>
      </c>
      <c r="AU288" s="84">
        <f t="shared" si="184"/>
        <v>0</v>
      </c>
      <c r="AV288" s="84">
        <f t="shared" si="184"/>
        <v>0</v>
      </c>
      <c r="AW288" s="84">
        <f t="shared" si="184"/>
        <v>0</v>
      </c>
      <c r="AX288" s="84">
        <f t="shared" si="184"/>
        <v>0</v>
      </c>
      <c r="AY288" s="84">
        <f t="shared" si="184"/>
        <v>440757</v>
      </c>
      <c r="AZ288" s="84">
        <f t="shared" si="184"/>
        <v>440757</v>
      </c>
      <c r="BA288" s="84">
        <f t="shared" si="184"/>
        <v>0</v>
      </c>
    </row>
    <row r="289" spans="1:53" ht="78.75">
      <c r="A289" s="44" t="s">
        <v>122</v>
      </c>
      <c r="B289" s="45">
        <v>10</v>
      </c>
      <c r="C289" s="45" t="s">
        <v>380</v>
      </c>
      <c r="D289" s="45" t="s">
        <v>136</v>
      </c>
      <c r="E289" s="45" t="s">
        <v>125</v>
      </c>
      <c r="F289" s="84">
        <v>19937.8</v>
      </c>
      <c r="G289" s="84">
        <f>F289+H289</f>
        <v>20672.1</v>
      </c>
      <c r="H289" s="84">
        <f>SUM(I289:AX289)</f>
        <v>734.3</v>
      </c>
      <c r="I289" s="84">
        <v>131.3</v>
      </c>
      <c r="J289" s="84"/>
      <c r="K289" s="84"/>
      <c r="L289" s="84"/>
      <c r="M289" s="84">
        <v>603</v>
      </c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142"/>
      <c r="AY289" s="84">
        <v>146919</v>
      </c>
      <c r="AZ289" s="84">
        <v>146919</v>
      </c>
      <c r="BA289" s="84">
        <f>AZ289-AY289</f>
        <v>0</v>
      </c>
    </row>
    <row r="290" spans="1:53" ht="31.5">
      <c r="A290" s="44" t="s">
        <v>679</v>
      </c>
      <c r="B290" s="45">
        <v>10</v>
      </c>
      <c r="C290" s="45" t="s">
        <v>380</v>
      </c>
      <c r="D290" s="45" t="s">
        <v>136</v>
      </c>
      <c r="E290" s="45" t="s">
        <v>678</v>
      </c>
      <c r="F290" s="84">
        <v>146919</v>
      </c>
      <c r="G290" s="84">
        <f>F290+H290</f>
        <v>146919</v>
      </c>
      <c r="H290" s="84">
        <f>SUM(I290:AX290)</f>
        <v>0</v>
      </c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142"/>
      <c r="AY290" s="84">
        <v>146919</v>
      </c>
      <c r="AZ290" s="84">
        <v>146919</v>
      </c>
      <c r="BA290" s="84">
        <f>AZ290-AY290</f>
        <v>0</v>
      </c>
    </row>
    <row r="291" spans="1:53" ht="63">
      <c r="A291" s="44" t="s">
        <v>674</v>
      </c>
      <c r="B291" s="45">
        <v>10</v>
      </c>
      <c r="C291" s="45" t="s">
        <v>380</v>
      </c>
      <c r="D291" s="45" t="s">
        <v>136</v>
      </c>
      <c r="E291" s="45" t="s">
        <v>677</v>
      </c>
      <c r="F291" s="84">
        <v>83922</v>
      </c>
      <c r="G291" s="84">
        <f>F291+H291</f>
        <v>83922</v>
      </c>
      <c r="H291" s="84">
        <f>SUM(I291:AX291)</f>
        <v>0</v>
      </c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142"/>
      <c r="AY291" s="84">
        <v>146919</v>
      </c>
      <c r="AZ291" s="84">
        <v>146919</v>
      </c>
      <c r="BA291" s="84">
        <f>AZ291-AY291</f>
        <v>0</v>
      </c>
    </row>
    <row r="292" spans="1:53" ht="47.25">
      <c r="A292" s="44" t="s">
        <v>137</v>
      </c>
      <c r="B292" s="45">
        <v>10</v>
      </c>
      <c r="C292" s="45" t="s">
        <v>380</v>
      </c>
      <c r="D292" s="45" t="s">
        <v>138</v>
      </c>
      <c r="E292" s="45" t="s">
        <v>366</v>
      </c>
      <c r="F292" s="84">
        <f>SUM(F293)</f>
        <v>19053</v>
      </c>
      <c r="G292" s="84">
        <f>SUM(G293)</f>
        <v>20366</v>
      </c>
      <c r="H292" s="84">
        <f>SUM(H293)</f>
        <v>1313</v>
      </c>
      <c r="I292" s="84">
        <f>SUM(I293)</f>
        <v>0</v>
      </c>
      <c r="J292" s="84">
        <f aca="true" t="shared" si="185" ref="J292:AW292">SUM(J293)</f>
        <v>0</v>
      </c>
      <c r="K292" s="84">
        <f t="shared" si="185"/>
        <v>0</v>
      </c>
      <c r="L292" s="84">
        <f t="shared" si="185"/>
        <v>0</v>
      </c>
      <c r="M292" s="84">
        <f>SUM(M293)</f>
        <v>1313</v>
      </c>
      <c r="N292" s="84">
        <f t="shared" si="185"/>
        <v>0</v>
      </c>
      <c r="O292" s="84">
        <f t="shared" si="185"/>
        <v>0</v>
      </c>
      <c r="P292" s="84">
        <f t="shared" si="185"/>
        <v>0</v>
      </c>
      <c r="Q292" s="84">
        <f t="shared" si="185"/>
        <v>0</v>
      </c>
      <c r="R292" s="84">
        <f t="shared" si="185"/>
        <v>0</v>
      </c>
      <c r="S292" s="84">
        <f t="shared" si="185"/>
        <v>0</v>
      </c>
      <c r="T292" s="84">
        <f t="shared" si="185"/>
        <v>0</v>
      </c>
      <c r="U292" s="84">
        <f t="shared" si="185"/>
        <v>0</v>
      </c>
      <c r="V292" s="84">
        <f t="shared" si="185"/>
        <v>0</v>
      </c>
      <c r="W292" s="84">
        <f t="shared" si="185"/>
        <v>0</v>
      </c>
      <c r="X292" s="84">
        <f t="shared" si="185"/>
        <v>0</v>
      </c>
      <c r="Y292" s="84">
        <f t="shared" si="185"/>
        <v>0</v>
      </c>
      <c r="Z292" s="84">
        <f t="shared" si="185"/>
        <v>0</v>
      </c>
      <c r="AA292" s="84">
        <f t="shared" si="185"/>
        <v>0</v>
      </c>
      <c r="AB292" s="84">
        <f t="shared" si="185"/>
        <v>0</v>
      </c>
      <c r="AC292" s="84">
        <f t="shared" si="185"/>
        <v>0</v>
      </c>
      <c r="AD292" s="84">
        <f t="shared" si="185"/>
        <v>0</v>
      </c>
      <c r="AE292" s="84">
        <f t="shared" si="185"/>
        <v>0</v>
      </c>
      <c r="AF292" s="84">
        <f t="shared" si="185"/>
        <v>0</v>
      </c>
      <c r="AG292" s="84">
        <f t="shared" si="185"/>
        <v>0</v>
      </c>
      <c r="AH292" s="84">
        <f t="shared" si="185"/>
        <v>0</v>
      </c>
      <c r="AI292" s="84">
        <f t="shared" si="185"/>
        <v>0</v>
      </c>
      <c r="AJ292" s="84">
        <f t="shared" si="185"/>
        <v>0</v>
      </c>
      <c r="AK292" s="84">
        <f t="shared" si="185"/>
        <v>0</v>
      </c>
      <c r="AL292" s="84">
        <f t="shared" si="185"/>
        <v>0</v>
      </c>
      <c r="AM292" s="84">
        <f t="shared" si="185"/>
        <v>0</v>
      </c>
      <c r="AN292" s="84">
        <f t="shared" si="185"/>
        <v>0</v>
      </c>
      <c r="AO292" s="84">
        <f t="shared" si="185"/>
        <v>0</v>
      </c>
      <c r="AP292" s="84">
        <f t="shared" si="185"/>
        <v>0</v>
      </c>
      <c r="AQ292" s="84">
        <f t="shared" si="185"/>
        <v>0</v>
      </c>
      <c r="AR292" s="84">
        <f t="shared" si="185"/>
        <v>0</v>
      </c>
      <c r="AS292" s="84">
        <f t="shared" si="185"/>
        <v>0</v>
      </c>
      <c r="AT292" s="84">
        <f t="shared" si="185"/>
        <v>0</v>
      </c>
      <c r="AU292" s="84">
        <f t="shared" si="185"/>
        <v>0</v>
      </c>
      <c r="AV292" s="84">
        <f t="shared" si="185"/>
        <v>0</v>
      </c>
      <c r="AW292" s="84">
        <f t="shared" si="185"/>
        <v>0</v>
      </c>
      <c r="AX292" s="142"/>
      <c r="AY292" s="84">
        <f>SUM(AY293:AY297)</f>
        <v>672503</v>
      </c>
      <c r="AZ292" s="84">
        <f>SUM(AZ293:AZ297)</f>
        <v>632175</v>
      </c>
      <c r="BA292" s="84">
        <f>SUM(BA293:BA297)</f>
        <v>-40328</v>
      </c>
    </row>
    <row r="293" spans="1:53" ht="31.5">
      <c r="A293" s="44" t="s">
        <v>278</v>
      </c>
      <c r="B293" s="45">
        <v>10</v>
      </c>
      <c r="C293" s="45" t="s">
        <v>380</v>
      </c>
      <c r="D293" s="45" t="s">
        <v>138</v>
      </c>
      <c r="E293" s="45" t="s">
        <v>126</v>
      </c>
      <c r="F293" s="84">
        <v>19053</v>
      </c>
      <c r="G293" s="84">
        <f>F293+H293</f>
        <v>20366</v>
      </c>
      <c r="H293" s="84">
        <f>SUM(I293:AX293)</f>
        <v>1313</v>
      </c>
      <c r="I293" s="84"/>
      <c r="J293" s="84"/>
      <c r="K293" s="84"/>
      <c r="L293" s="84"/>
      <c r="M293" s="84">
        <v>1313</v>
      </c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142"/>
      <c r="AY293" s="84">
        <v>146919</v>
      </c>
      <c r="AZ293" s="84">
        <v>146919</v>
      </c>
      <c r="BA293" s="84">
        <f>AZ293-AY293</f>
        <v>0</v>
      </c>
    </row>
    <row r="294" spans="1:53" ht="31.5">
      <c r="A294" s="44" t="s">
        <v>30</v>
      </c>
      <c r="B294" s="45">
        <v>10</v>
      </c>
      <c r="C294" s="45" t="s">
        <v>380</v>
      </c>
      <c r="D294" s="45" t="s">
        <v>31</v>
      </c>
      <c r="E294" s="45" t="s">
        <v>366</v>
      </c>
      <c r="F294" s="84">
        <f>SUM(F295:F298)</f>
        <v>0</v>
      </c>
      <c r="G294" s="84">
        <f>SUM(G295:G298)</f>
        <v>0</v>
      </c>
      <c r="H294" s="84">
        <f t="shared" si="155"/>
        <v>0</v>
      </c>
      <c r="I294" s="84">
        <f>SUM(I295:I298)</f>
        <v>0</v>
      </c>
      <c r="J294" s="84">
        <f aca="true" t="shared" si="186" ref="J294:AD294">SUM(J295:J298)</f>
        <v>0</v>
      </c>
      <c r="K294" s="84">
        <f t="shared" si="186"/>
        <v>0</v>
      </c>
      <c r="L294" s="84">
        <f t="shared" si="186"/>
        <v>0</v>
      </c>
      <c r="M294" s="84">
        <f t="shared" si="186"/>
        <v>0</v>
      </c>
      <c r="N294" s="84">
        <f t="shared" si="186"/>
        <v>0</v>
      </c>
      <c r="O294" s="84">
        <f t="shared" si="186"/>
        <v>0</v>
      </c>
      <c r="P294" s="84">
        <f>SUM(P295:P298)</f>
        <v>0</v>
      </c>
      <c r="Q294" s="84">
        <f t="shared" si="186"/>
        <v>0</v>
      </c>
      <c r="R294" s="84">
        <f t="shared" si="186"/>
        <v>0</v>
      </c>
      <c r="S294" s="84">
        <f t="shared" si="186"/>
        <v>0</v>
      </c>
      <c r="T294" s="84">
        <f t="shared" si="186"/>
        <v>0</v>
      </c>
      <c r="U294" s="84">
        <f t="shared" si="186"/>
        <v>0</v>
      </c>
      <c r="V294" s="84">
        <f t="shared" si="186"/>
        <v>0</v>
      </c>
      <c r="W294" s="84">
        <f t="shared" si="186"/>
        <v>0</v>
      </c>
      <c r="X294" s="84">
        <f t="shared" si="186"/>
        <v>0</v>
      </c>
      <c r="Y294" s="84">
        <f t="shared" si="186"/>
        <v>0</v>
      </c>
      <c r="Z294" s="84">
        <f t="shared" si="186"/>
        <v>0</v>
      </c>
      <c r="AA294" s="84">
        <f t="shared" si="186"/>
        <v>0</v>
      </c>
      <c r="AB294" s="84">
        <f t="shared" si="186"/>
        <v>0</v>
      </c>
      <c r="AC294" s="84">
        <f t="shared" si="186"/>
        <v>0</v>
      </c>
      <c r="AD294" s="84">
        <f t="shared" si="186"/>
        <v>0</v>
      </c>
      <c r="AE294" s="84">
        <f aca="true" t="shared" si="187" ref="AE294:AJ294">SUM(AE295:AE298)</f>
        <v>0</v>
      </c>
      <c r="AF294" s="84">
        <f t="shared" si="187"/>
        <v>0</v>
      </c>
      <c r="AG294" s="84">
        <f t="shared" si="187"/>
        <v>0</v>
      </c>
      <c r="AH294" s="84">
        <f t="shared" si="187"/>
        <v>0</v>
      </c>
      <c r="AI294" s="84">
        <f t="shared" si="187"/>
        <v>0</v>
      </c>
      <c r="AJ294" s="84">
        <f t="shared" si="187"/>
        <v>0</v>
      </c>
      <c r="AK294" s="84">
        <f aca="true" t="shared" si="188" ref="AK294:AW294">SUM(AK296:AK298)</f>
        <v>0</v>
      </c>
      <c r="AL294" s="84">
        <f t="shared" si="188"/>
        <v>0</v>
      </c>
      <c r="AM294" s="84">
        <f t="shared" si="188"/>
        <v>0</v>
      </c>
      <c r="AN294" s="84">
        <f t="shared" si="188"/>
        <v>0</v>
      </c>
      <c r="AO294" s="84">
        <f t="shared" si="188"/>
        <v>0</v>
      </c>
      <c r="AP294" s="84">
        <f t="shared" si="188"/>
        <v>0</v>
      </c>
      <c r="AQ294" s="84">
        <f>SUM(AQ296:AQ298)</f>
        <v>0</v>
      </c>
      <c r="AR294" s="84">
        <f t="shared" si="188"/>
        <v>0</v>
      </c>
      <c r="AS294" s="84">
        <f t="shared" si="188"/>
        <v>0</v>
      </c>
      <c r="AT294" s="84">
        <f t="shared" si="188"/>
        <v>0</v>
      </c>
      <c r="AU294" s="84">
        <f t="shared" si="188"/>
        <v>0</v>
      </c>
      <c r="AV294" s="84">
        <f t="shared" si="188"/>
        <v>0</v>
      </c>
      <c r="AW294" s="84">
        <f t="shared" si="188"/>
        <v>0</v>
      </c>
      <c r="AX294" s="142"/>
      <c r="AY294" s="84">
        <f>SUM(AY295:AY298)</f>
        <v>262792</v>
      </c>
      <c r="AZ294" s="84">
        <f>SUM(AZ295:AZ298)</f>
        <v>242628</v>
      </c>
      <c r="BA294" s="84">
        <f>SUM(BA295:BA298)</f>
        <v>-20164</v>
      </c>
    </row>
    <row r="295" spans="1:53" ht="15.75">
      <c r="A295" s="44" t="s">
        <v>424</v>
      </c>
      <c r="B295" s="45">
        <v>10</v>
      </c>
      <c r="C295" s="45" t="s">
        <v>380</v>
      </c>
      <c r="D295" s="45" t="s">
        <v>31</v>
      </c>
      <c r="E295" s="45" t="s">
        <v>29</v>
      </c>
      <c r="F295" s="84"/>
      <c r="G295" s="84">
        <f>F295+H295</f>
        <v>0</v>
      </c>
      <c r="H295" s="84">
        <f t="shared" si="155"/>
        <v>0</v>
      </c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142"/>
      <c r="AY295" s="84">
        <v>115873</v>
      </c>
      <c r="AZ295" s="84">
        <v>95709</v>
      </c>
      <c r="BA295" s="84">
        <f t="shared" si="158"/>
        <v>-20164</v>
      </c>
    </row>
    <row r="296" spans="1:53" ht="78.75">
      <c r="A296" s="44" t="s">
        <v>122</v>
      </c>
      <c r="B296" s="45">
        <v>10</v>
      </c>
      <c r="C296" s="45" t="s">
        <v>380</v>
      </c>
      <c r="D296" s="45" t="s">
        <v>31</v>
      </c>
      <c r="E296" s="45">
        <v>563</v>
      </c>
      <c r="F296" s="84"/>
      <c r="G296" s="84">
        <f>F296+H296</f>
        <v>0</v>
      </c>
      <c r="H296" s="84">
        <f t="shared" si="155"/>
        <v>0</v>
      </c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142"/>
      <c r="AY296" s="84">
        <v>146919</v>
      </c>
      <c r="AZ296" s="84">
        <v>146919</v>
      </c>
      <c r="BA296" s="84">
        <f t="shared" si="158"/>
        <v>0</v>
      </c>
    </row>
    <row r="297" spans="1:53" ht="78.75" hidden="1">
      <c r="A297" s="44" t="s">
        <v>123</v>
      </c>
      <c r="B297" s="45">
        <v>10</v>
      </c>
      <c r="C297" s="45" t="s">
        <v>380</v>
      </c>
      <c r="D297" s="45" t="s">
        <v>31</v>
      </c>
      <c r="E297" s="45">
        <v>565</v>
      </c>
      <c r="F297" s="84">
        <f aca="true" t="shared" si="189" ref="F297:G299">SUM(I297:AW297)</f>
        <v>0</v>
      </c>
      <c r="G297" s="84">
        <f t="shared" si="189"/>
        <v>0</v>
      </c>
      <c r="H297" s="84">
        <f t="shared" si="155"/>
        <v>0</v>
      </c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142"/>
      <c r="AY297" s="84"/>
      <c r="AZ297" s="84"/>
      <c r="BA297" s="84">
        <f t="shared" si="158"/>
        <v>0</v>
      </c>
    </row>
    <row r="298" spans="1:53" ht="61.5" customHeight="1" hidden="1">
      <c r="A298" s="44" t="s">
        <v>124</v>
      </c>
      <c r="B298" s="45">
        <v>10</v>
      </c>
      <c r="C298" s="45" t="s">
        <v>380</v>
      </c>
      <c r="D298" s="45" t="s">
        <v>31</v>
      </c>
      <c r="E298" s="45" t="s">
        <v>125</v>
      </c>
      <c r="F298" s="84">
        <f t="shared" si="189"/>
        <v>0</v>
      </c>
      <c r="G298" s="84">
        <f t="shared" si="189"/>
        <v>0</v>
      </c>
      <c r="H298" s="84">
        <f t="shared" si="155"/>
        <v>0</v>
      </c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142"/>
      <c r="AY298" s="84"/>
      <c r="AZ298" s="84"/>
      <c r="BA298" s="84">
        <f t="shared" si="158"/>
        <v>0</v>
      </c>
    </row>
    <row r="299" spans="1:53" ht="31.5" hidden="1">
      <c r="A299" s="44" t="s">
        <v>278</v>
      </c>
      <c r="B299" s="45">
        <v>10</v>
      </c>
      <c r="C299" s="45" t="s">
        <v>380</v>
      </c>
      <c r="D299" s="45" t="s">
        <v>433</v>
      </c>
      <c r="E299" s="45" t="s">
        <v>126</v>
      </c>
      <c r="F299" s="84">
        <f t="shared" si="189"/>
        <v>0</v>
      </c>
      <c r="G299" s="84">
        <f t="shared" si="189"/>
        <v>0</v>
      </c>
      <c r="H299" s="84">
        <f t="shared" si="155"/>
        <v>0</v>
      </c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142"/>
      <c r="AY299" s="84"/>
      <c r="AZ299" s="84"/>
      <c r="BA299" s="84">
        <f t="shared" si="158"/>
        <v>0</v>
      </c>
    </row>
    <row r="300" spans="1:53" ht="15.75">
      <c r="A300" s="44" t="s">
        <v>127</v>
      </c>
      <c r="B300" s="45">
        <v>10</v>
      </c>
      <c r="C300" s="45" t="s">
        <v>380</v>
      </c>
      <c r="D300" s="45" t="s">
        <v>128</v>
      </c>
      <c r="E300" s="45" t="s">
        <v>366</v>
      </c>
      <c r="F300" s="84">
        <f aca="true" t="shared" si="190" ref="F300:M300">F301+F302</f>
        <v>160460</v>
      </c>
      <c r="G300" s="84">
        <f t="shared" si="190"/>
        <v>160460</v>
      </c>
      <c r="H300" s="84">
        <f t="shared" si="190"/>
        <v>0</v>
      </c>
      <c r="I300" s="84">
        <f t="shared" si="190"/>
        <v>0</v>
      </c>
      <c r="J300" s="84">
        <f t="shared" si="190"/>
        <v>0</v>
      </c>
      <c r="K300" s="84">
        <f t="shared" si="190"/>
        <v>0</v>
      </c>
      <c r="L300" s="84">
        <f t="shared" si="190"/>
        <v>0</v>
      </c>
      <c r="M300" s="84">
        <f t="shared" si="190"/>
        <v>0</v>
      </c>
      <c r="N300" s="84">
        <f aca="true" t="shared" si="191" ref="N300:AW300">N301+N302</f>
        <v>0</v>
      </c>
      <c r="O300" s="84">
        <f t="shared" si="191"/>
        <v>0</v>
      </c>
      <c r="P300" s="84">
        <f t="shared" si="191"/>
        <v>0</v>
      </c>
      <c r="Q300" s="84">
        <f t="shared" si="191"/>
        <v>0</v>
      </c>
      <c r="R300" s="84">
        <f t="shared" si="191"/>
        <v>0</v>
      </c>
      <c r="S300" s="84">
        <f t="shared" si="191"/>
        <v>0</v>
      </c>
      <c r="T300" s="84">
        <f t="shared" si="191"/>
        <v>0</v>
      </c>
      <c r="U300" s="84">
        <f t="shared" si="191"/>
        <v>0</v>
      </c>
      <c r="V300" s="84">
        <f t="shared" si="191"/>
        <v>0</v>
      </c>
      <c r="W300" s="84">
        <f t="shared" si="191"/>
        <v>0</v>
      </c>
      <c r="X300" s="84">
        <f t="shared" si="191"/>
        <v>0</v>
      </c>
      <c r="Y300" s="84">
        <f t="shared" si="191"/>
        <v>0</v>
      </c>
      <c r="Z300" s="84">
        <f t="shared" si="191"/>
        <v>0</v>
      </c>
      <c r="AA300" s="84">
        <f t="shared" si="191"/>
        <v>0</v>
      </c>
      <c r="AB300" s="84">
        <f t="shared" si="191"/>
        <v>0</v>
      </c>
      <c r="AC300" s="84">
        <f t="shared" si="191"/>
        <v>0</v>
      </c>
      <c r="AD300" s="84">
        <f t="shared" si="191"/>
        <v>0</v>
      </c>
      <c r="AE300" s="84">
        <f t="shared" si="191"/>
        <v>0</v>
      </c>
      <c r="AF300" s="84">
        <f t="shared" si="191"/>
        <v>0</v>
      </c>
      <c r="AG300" s="84">
        <f t="shared" si="191"/>
        <v>0</v>
      </c>
      <c r="AH300" s="84">
        <f t="shared" si="191"/>
        <v>0</v>
      </c>
      <c r="AI300" s="84">
        <f t="shared" si="191"/>
        <v>0</v>
      </c>
      <c r="AJ300" s="84">
        <f t="shared" si="191"/>
        <v>0</v>
      </c>
      <c r="AK300" s="84">
        <f t="shared" si="191"/>
        <v>0</v>
      </c>
      <c r="AL300" s="84">
        <f t="shared" si="191"/>
        <v>0</v>
      </c>
      <c r="AM300" s="84">
        <f t="shared" si="191"/>
        <v>0</v>
      </c>
      <c r="AN300" s="84">
        <f t="shared" si="191"/>
        <v>0</v>
      </c>
      <c r="AO300" s="84">
        <f t="shared" si="191"/>
        <v>0</v>
      </c>
      <c r="AP300" s="84">
        <f t="shared" si="191"/>
        <v>0</v>
      </c>
      <c r="AQ300" s="84">
        <f t="shared" si="191"/>
        <v>0</v>
      </c>
      <c r="AR300" s="84">
        <f t="shared" si="191"/>
        <v>0</v>
      </c>
      <c r="AS300" s="84">
        <f t="shared" si="191"/>
        <v>0</v>
      </c>
      <c r="AT300" s="84">
        <f t="shared" si="191"/>
        <v>0</v>
      </c>
      <c r="AU300" s="84">
        <f t="shared" si="191"/>
        <v>0</v>
      </c>
      <c r="AV300" s="84">
        <f t="shared" si="191"/>
        <v>0</v>
      </c>
      <c r="AW300" s="84">
        <f t="shared" si="191"/>
        <v>0</v>
      </c>
      <c r="AX300" s="142"/>
      <c r="AY300" s="84">
        <f>AY301</f>
        <v>160460</v>
      </c>
      <c r="AZ300" s="84">
        <f>AZ301</f>
        <v>160460</v>
      </c>
      <c r="BA300" s="84">
        <f t="shared" si="158"/>
        <v>0</v>
      </c>
    </row>
    <row r="301" spans="1:53" ht="47.25">
      <c r="A301" s="44" t="s">
        <v>285</v>
      </c>
      <c r="B301" s="45">
        <v>10</v>
      </c>
      <c r="C301" s="45" t="s">
        <v>380</v>
      </c>
      <c r="D301" s="45" t="s">
        <v>128</v>
      </c>
      <c r="E301" s="45">
        <v>561</v>
      </c>
      <c r="F301" s="84"/>
      <c r="G301" s="84">
        <f>F301+H301</f>
        <v>0</v>
      </c>
      <c r="H301" s="84">
        <f t="shared" si="155"/>
        <v>0</v>
      </c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142"/>
      <c r="AY301" s="84">
        <v>160460</v>
      </c>
      <c r="AZ301" s="84">
        <v>160460</v>
      </c>
      <c r="BA301" s="84">
        <f t="shared" si="158"/>
        <v>0</v>
      </c>
    </row>
    <row r="302" spans="1:53" ht="47.25">
      <c r="A302" s="44" t="s">
        <v>666</v>
      </c>
      <c r="B302" s="45">
        <v>10</v>
      </c>
      <c r="C302" s="45" t="s">
        <v>380</v>
      </c>
      <c r="D302" s="45" t="s">
        <v>128</v>
      </c>
      <c r="E302" s="45" t="s">
        <v>667</v>
      </c>
      <c r="F302" s="84">
        <v>160460</v>
      </c>
      <c r="G302" s="84">
        <f>F302+H302</f>
        <v>160460</v>
      </c>
      <c r="H302" s="84">
        <f>SUM(I302:AX302)</f>
        <v>0</v>
      </c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142"/>
      <c r="AY302" s="84">
        <v>160460</v>
      </c>
      <c r="AZ302" s="84">
        <v>160460</v>
      </c>
      <c r="BA302" s="84">
        <f>AZ302-AY302</f>
        <v>0</v>
      </c>
    </row>
    <row r="303" spans="1:53" s="43" customFormat="1" ht="31.5">
      <c r="A303" s="46" t="s">
        <v>129</v>
      </c>
      <c r="B303" s="42">
        <v>10</v>
      </c>
      <c r="C303" s="42" t="s">
        <v>386</v>
      </c>
      <c r="D303" s="42" t="s">
        <v>365</v>
      </c>
      <c r="E303" s="42" t="s">
        <v>366</v>
      </c>
      <c r="F303" s="85">
        <f>F304</f>
        <v>26000</v>
      </c>
      <c r="G303" s="85">
        <f>G304</f>
        <v>26000</v>
      </c>
      <c r="H303" s="84">
        <f t="shared" si="155"/>
        <v>0</v>
      </c>
      <c r="I303" s="85">
        <f aca="true" t="shared" si="192" ref="I303:AY304">I304</f>
        <v>0</v>
      </c>
      <c r="J303" s="85">
        <f t="shared" si="192"/>
        <v>0</v>
      </c>
      <c r="K303" s="85">
        <f t="shared" si="192"/>
        <v>0</v>
      </c>
      <c r="L303" s="85">
        <f t="shared" si="192"/>
        <v>0</v>
      </c>
      <c r="M303" s="85">
        <f t="shared" si="192"/>
        <v>0</v>
      </c>
      <c r="N303" s="85">
        <f t="shared" si="192"/>
        <v>0</v>
      </c>
      <c r="O303" s="85">
        <f t="shared" si="192"/>
        <v>0</v>
      </c>
      <c r="P303" s="85">
        <f t="shared" si="192"/>
        <v>0</v>
      </c>
      <c r="Q303" s="85">
        <f t="shared" si="192"/>
        <v>0</v>
      </c>
      <c r="R303" s="85">
        <f t="shared" si="192"/>
        <v>0</v>
      </c>
      <c r="S303" s="85">
        <f t="shared" si="192"/>
        <v>0</v>
      </c>
      <c r="T303" s="85">
        <f t="shared" si="192"/>
        <v>0</v>
      </c>
      <c r="U303" s="85">
        <f t="shared" si="192"/>
        <v>0</v>
      </c>
      <c r="V303" s="85">
        <f t="shared" si="192"/>
        <v>0</v>
      </c>
      <c r="W303" s="85">
        <f t="shared" si="192"/>
        <v>0</v>
      </c>
      <c r="X303" s="85">
        <f t="shared" si="192"/>
        <v>0</v>
      </c>
      <c r="Y303" s="85">
        <f t="shared" si="192"/>
        <v>0</v>
      </c>
      <c r="Z303" s="85">
        <f t="shared" si="192"/>
        <v>0</v>
      </c>
      <c r="AA303" s="85">
        <f t="shared" si="192"/>
        <v>0</v>
      </c>
      <c r="AB303" s="85">
        <f t="shared" si="192"/>
        <v>0</v>
      </c>
      <c r="AC303" s="85">
        <f t="shared" si="192"/>
        <v>0</v>
      </c>
      <c r="AD303" s="85">
        <f t="shared" si="192"/>
        <v>0</v>
      </c>
      <c r="AE303" s="85">
        <f t="shared" si="192"/>
        <v>0</v>
      </c>
      <c r="AF303" s="85">
        <f t="shared" si="192"/>
        <v>0</v>
      </c>
      <c r="AG303" s="85">
        <f t="shared" si="192"/>
        <v>0</v>
      </c>
      <c r="AH303" s="85">
        <f t="shared" si="192"/>
        <v>0</v>
      </c>
      <c r="AI303" s="85">
        <f t="shared" si="192"/>
        <v>0</v>
      </c>
      <c r="AJ303" s="85">
        <f t="shared" si="192"/>
        <v>0</v>
      </c>
      <c r="AK303" s="85">
        <f t="shared" si="192"/>
        <v>0</v>
      </c>
      <c r="AL303" s="85">
        <f t="shared" si="192"/>
        <v>0</v>
      </c>
      <c r="AM303" s="85">
        <f t="shared" si="192"/>
        <v>0</v>
      </c>
      <c r="AN303" s="85">
        <f t="shared" si="192"/>
        <v>0</v>
      </c>
      <c r="AO303" s="85">
        <f t="shared" si="192"/>
        <v>0</v>
      </c>
      <c r="AP303" s="85">
        <f t="shared" si="192"/>
        <v>0</v>
      </c>
      <c r="AQ303" s="85">
        <f t="shared" si="192"/>
        <v>0</v>
      </c>
      <c r="AR303" s="85">
        <f t="shared" si="192"/>
        <v>0</v>
      </c>
      <c r="AS303" s="85">
        <f t="shared" si="192"/>
        <v>0</v>
      </c>
      <c r="AT303" s="85">
        <f t="shared" si="192"/>
        <v>0</v>
      </c>
      <c r="AU303" s="85">
        <f t="shared" si="192"/>
        <v>0</v>
      </c>
      <c r="AV303" s="85">
        <f t="shared" si="192"/>
        <v>0</v>
      </c>
      <c r="AW303" s="85">
        <f t="shared" si="192"/>
        <v>0</v>
      </c>
      <c r="AX303" s="210"/>
      <c r="AY303" s="85">
        <f t="shared" si="192"/>
        <v>26000</v>
      </c>
      <c r="AZ303" s="85">
        <f>AZ304</f>
        <v>26000</v>
      </c>
      <c r="BA303" s="84">
        <f t="shared" si="158"/>
        <v>0</v>
      </c>
    </row>
    <row r="304" spans="1:53" ht="47.25">
      <c r="A304" s="44" t="s">
        <v>130</v>
      </c>
      <c r="B304" s="45">
        <v>10</v>
      </c>
      <c r="C304" s="45" t="s">
        <v>386</v>
      </c>
      <c r="D304" s="45" t="s">
        <v>131</v>
      </c>
      <c r="E304" s="45" t="s">
        <v>366</v>
      </c>
      <c r="F304" s="84">
        <f>F305</f>
        <v>26000</v>
      </c>
      <c r="G304" s="84">
        <f>G305</f>
        <v>26000</v>
      </c>
      <c r="H304" s="84">
        <f t="shared" si="155"/>
        <v>0</v>
      </c>
      <c r="I304" s="84">
        <f t="shared" si="192"/>
        <v>0</v>
      </c>
      <c r="J304" s="84">
        <f t="shared" si="192"/>
        <v>0</v>
      </c>
      <c r="K304" s="84">
        <f t="shared" si="192"/>
        <v>0</v>
      </c>
      <c r="L304" s="84">
        <f t="shared" si="192"/>
        <v>0</v>
      </c>
      <c r="M304" s="84">
        <f t="shared" si="192"/>
        <v>0</v>
      </c>
      <c r="N304" s="84">
        <f t="shared" si="192"/>
        <v>0</v>
      </c>
      <c r="O304" s="84">
        <f t="shared" si="192"/>
        <v>0</v>
      </c>
      <c r="P304" s="84">
        <f t="shared" si="192"/>
        <v>0</v>
      </c>
      <c r="Q304" s="84">
        <f t="shared" si="192"/>
        <v>0</v>
      </c>
      <c r="R304" s="84">
        <f t="shared" si="192"/>
        <v>0</v>
      </c>
      <c r="S304" s="84">
        <f t="shared" si="192"/>
        <v>0</v>
      </c>
      <c r="T304" s="84">
        <f t="shared" si="192"/>
        <v>0</v>
      </c>
      <c r="U304" s="84">
        <f t="shared" si="192"/>
        <v>0</v>
      </c>
      <c r="V304" s="84">
        <f t="shared" si="192"/>
        <v>0</v>
      </c>
      <c r="W304" s="84">
        <f t="shared" si="192"/>
        <v>0</v>
      </c>
      <c r="X304" s="84">
        <f t="shared" si="192"/>
        <v>0</v>
      </c>
      <c r="Y304" s="84">
        <f t="shared" si="192"/>
        <v>0</v>
      </c>
      <c r="Z304" s="84">
        <f t="shared" si="192"/>
        <v>0</v>
      </c>
      <c r="AA304" s="84">
        <f t="shared" si="192"/>
        <v>0</v>
      </c>
      <c r="AB304" s="84">
        <f t="shared" si="192"/>
        <v>0</v>
      </c>
      <c r="AC304" s="84">
        <f t="shared" si="192"/>
        <v>0</v>
      </c>
      <c r="AD304" s="84">
        <f t="shared" si="192"/>
        <v>0</v>
      </c>
      <c r="AE304" s="84">
        <f t="shared" si="192"/>
        <v>0</v>
      </c>
      <c r="AF304" s="84">
        <f t="shared" si="192"/>
        <v>0</v>
      </c>
      <c r="AG304" s="84">
        <f t="shared" si="192"/>
        <v>0</v>
      </c>
      <c r="AH304" s="84">
        <f t="shared" si="192"/>
        <v>0</v>
      </c>
      <c r="AI304" s="84">
        <f t="shared" si="192"/>
        <v>0</v>
      </c>
      <c r="AJ304" s="84">
        <f t="shared" si="192"/>
        <v>0</v>
      </c>
      <c r="AK304" s="84">
        <f t="shared" si="192"/>
        <v>0</v>
      </c>
      <c r="AL304" s="84">
        <f t="shared" si="192"/>
        <v>0</v>
      </c>
      <c r="AM304" s="84">
        <f t="shared" si="192"/>
        <v>0</v>
      </c>
      <c r="AN304" s="84">
        <f t="shared" si="192"/>
        <v>0</v>
      </c>
      <c r="AO304" s="84">
        <f t="shared" si="192"/>
        <v>0</v>
      </c>
      <c r="AP304" s="84">
        <f t="shared" si="192"/>
        <v>0</v>
      </c>
      <c r="AQ304" s="84">
        <f t="shared" si="192"/>
        <v>0</v>
      </c>
      <c r="AR304" s="84">
        <f t="shared" si="192"/>
        <v>0</v>
      </c>
      <c r="AS304" s="84">
        <f t="shared" si="192"/>
        <v>0</v>
      </c>
      <c r="AT304" s="84">
        <f t="shared" si="192"/>
        <v>0</v>
      </c>
      <c r="AU304" s="84">
        <f t="shared" si="192"/>
        <v>0</v>
      </c>
      <c r="AV304" s="84">
        <f t="shared" si="192"/>
        <v>0</v>
      </c>
      <c r="AW304" s="84">
        <f t="shared" si="192"/>
        <v>0</v>
      </c>
      <c r="AX304" s="142"/>
      <c r="AY304" s="84">
        <f>AY305</f>
        <v>26000</v>
      </c>
      <c r="AZ304" s="84">
        <f>AZ305</f>
        <v>26000</v>
      </c>
      <c r="BA304" s="84">
        <f t="shared" si="158"/>
        <v>0</v>
      </c>
    </row>
    <row r="305" spans="1:53" ht="15.75">
      <c r="A305" s="44" t="s">
        <v>133</v>
      </c>
      <c r="B305" s="45">
        <v>10</v>
      </c>
      <c r="C305" s="45" t="s">
        <v>386</v>
      </c>
      <c r="D305" s="45" t="s">
        <v>132</v>
      </c>
      <c r="E305" s="45" t="s">
        <v>134</v>
      </c>
      <c r="F305" s="84">
        <v>26000</v>
      </c>
      <c r="G305" s="84">
        <f>F305+H305</f>
        <v>26000</v>
      </c>
      <c r="H305" s="84">
        <f t="shared" si="155"/>
        <v>0</v>
      </c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142"/>
      <c r="AY305" s="84">
        <v>26000</v>
      </c>
      <c r="AZ305" s="84">
        <v>26000</v>
      </c>
      <c r="BA305" s="84">
        <f t="shared" si="158"/>
        <v>0</v>
      </c>
    </row>
    <row r="306" spans="1:53" s="43" customFormat="1" ht="31.5">
      <c r="A306" s="46" t="s">
        <v>276</v>
      </c>
      <c r="B306" s="42">
        <v>10</v>
      </c>
      <c r="C306" s="42" t="s">
        <v>32</v>
      </c>
      <c r="D306" s="42" t="s">
        <v>365</v>
      </c>
      <c r="E306" s="42" t="s">
        <v>366</v>
      </c>
      <c r="F306" s="85">
        <f>F307+F309+F312+F315</f>
        <v>6719.7</v>
      </c>
      <c r="G306" s="85">
        <f>G307+G309+G312+G315+G317</f>
        <v>35042.7</v>
      </c>
      <c r="H306" s="84">
        <f t="shared" si="155"/>
        <v>-2090</v>
      </c>
      <c r="I306" s="85">
        <f>I307+I309+I312+I315</f>
        <v>0</v>
      </c>
      <c r="J306" s="85">
        <f aca="true" t="shared" si="193" ref="J306:AD306">J307+J309+J312+J315</f>
        <v>0</v>
      </c>
      <c r="K306" s="85">
        <f t="shared" si="193"/>
        <v>0</v>
      </c>
      <c r="L306" s="85">
        <f t="shared" si="193"/>
        <v>0</v>
      </c>
      <c r="M306" s="85">
        <f t="shared" si="193"/>
        <v>-2090</v>
      </c>
      <c r="N306" s="85">
        <f t="shared" si="193"/>
        <v>0</v>
      </c>
      <c r="O306" s="85">
        <f t="shared" si="193"/>
        <v>0</v>
      </c>
      <c r="P306" s="85">
        <f>P307+P309+P312+P315</f>
        <v>0</v>
      </c>
      <c r="Q306" s="85">
        <f t="shared" si="193"/>
        <v>0</v>
      </c>
      <c r="R306" s="85">
        <f t="shared" si="193"/>
        <v>0</v>
      </c>
      <c r="S306" s="85">
        <f t="shared" si="193"/>
        <v>0</v>
      </c>
      <c r="T306" s="85">
        <f t="shared" si="193"/>
        <v>0</v>
      </c>
      <c r="U306" s="85">
        <f t="shared" si="193"/>
        <v>0</v>
      </c>
      <c r="V306" s="85">
        <f t="shared" si="193"/>
        <v>0</v>
      </c>
      <c r="W306" s="85">
        <f t="shared" si="193"/>
        <v>0</v>
      </c>
      <c r="X306" s="85">
        <f t="shared" si="193"/>
        <v>0</v>
      </c>
      <c r="Y306" s="85">
        <f t="shared" si="193"/>
        <v>0</v>
      </c>
      <c r="Z306" s="85">
        <f t="shared" si="193"/>
        <v>0</v>
      </c>
      <c r="AA306" s="85">
        <f t="shared" si="193"/>
        <v>0</v>
      </c>
      <c r="AB306" s="85">
        <f t="shared" si="193"/>
        <v>0</v>
      </c>
      <c r="AC306" s="85">
        <f t="shared" si="193"/>
        <v>0</v>
      </c>
      <c r="AD306" s="85">
        <f t="shared" si="193"/>
        <v>0</v>
      </c>
      <c r="AE306" s="85">
        <f aca="true" t="shared" si="194" ref="AE306:AW306">AE307+AE309+AE312+AE315</f>
        <v>0</v>
      </c>
      <c r="AF306" s="85">
        <f t="shared" si="194"/>
        <v>0</v>
      </c>
      <c r="AG306" s="85">
        <f t="shared" si="194"/>
        <v>0</v>
      </c>
      <c r="AH306" s="85">
        <f t="shared" si="194"/>
        <v>0</v>
      </c>
      <c r="AI306" s="85">
        <f t="shared" si="194"/>
        <v>0</v>
      </c>
      <c r="AJ306" s="85">
        <f t="shared" si="194"/>
        <v>0</v>
      </c>
      <c r="AK306" s="85">
        <f t="shared" si="194"/>
        <v>0</v>
      </c>
      <c r="AL306" s="85">
        <f t="shared" si="194"/>
        <v>0</v>
      </c>
      <c r="AM306" s="85">
        <f t="shared" si="194"/>
        <v>0</v>
      </c>
      <c r="AN306" s="85">
        <f t="shared" si="194"/>
        <v>0</v>
      </c>
      <c r="AO306" s="85">
        <f t="shared" si="194"/>
        <v>0</v>
      </c>
      <c r="AP306" s="85">
        <f t="shared" si="194"/>
        <v>0</v>
      </c>
      <c r="AQ306" s="85">
        <f t="shared" si="194"/>
        <v>0</v>
      </c>
      <c r="AR306" s="85">
        <f t="shared" si="194"/>
        <v>0</v>
      </c>
      <c r="AS306" s="85">
        <f t="shared" si="194"/>
        <v>0</v>
      </c>
      <c r="AT306" s="85">
        <f t="shared" si="194"/>
        <v>0</v>
      </c>
      <c r="AU306" s="85">
        <f t="shared" si="194"/>
        <v>0</v>
      </c>
      <c r="AV306" s="85">
        <f t="shared" si="194"/>
        <v>0</v>
      </c>
      <c r="AW306" s="85">
        <f t="shared" si="194"/>
        <v>0</v>
      </c>
      <c r="AX306" s="210"/>
      <c r="AY306" s="85">
        <f>AY307+AY309+AY312+AY315</f>
        <v>30107</v>
      </c>
      <c r="AZ306" s="85">
        <f>AZ307+AZ309+AZ312+AZ315</f>
        <v>30209</v>
      </c>
      <c r="BA306" s="84">
        <f t="shared" si="158"/>
        <v>102</v>
      </c>
    </row>
    <row r="307" spans="1:53" ht="31.5">
      <c r="A307" s="44" t="s">
        <v>201</v>
      </c>
      <c r="B307" s="45">
        <v>10</v>
      </c>
      <c r="C307" s="45" t="s">
        <v>32</v>
      </c>
      <c r="D307" s="45" t="s">
        <v>372</v>
      </c>
      <c r="E307" s="45" t="s">
        <v>366</v>
      </c>
      <c r="F307" s="84">
        <f>F308</f>
        <v>6719.7</v>
      </c>
      <c r="G307" s="84">
        <f>G308</f>
        <v>6485.7</v>
      </c>
      <c r="H307" s="84">
        <f t="shared" si="155"/>
        <v>-234</v>
      </c>
      <c r="I307" s="84">
        <f aca="true" t="shared" si="195" ref="I307:AZ307">I308</f>
        <v>0</v>
      </c>
      <c r="J307" s="84">
        <f t="shared" si="195"/>
        <v>0</v>
      </c>
      <c r="K307" s="84">
        <f t="shared" si="195"/>
        <v>0</v>
      </c>
      <c r="L307" s="84">
        <f t="shared" si="195"/>
        <v>0</v>
      </c>
      <c r="M307" s="84">
        <f t="shared" si="195"/>
        <v>-234</v>
      </c>
      <c r="N307" s="84">
        <f t="shared" si="195"/>
        <v>0</v>
      </c>
      <c r="O307" s="84">
        <f t="shared" si="195"/>
        <v>0</v>
      </c>
      <c r="P307" s="84">
        <f t="shared" si="195"/>
        <v>0</v>
      </c>
      <c r="Q307" s="84">
        <f t="shared" si="195"/>
        <v>0</v>
      </c>
      <c r="R307" s="84">
        <f t="shared" si="195"/>
        <v>0</v>
      </c>
      <c r="S307" s="84">
        <f t="shared" si="195"/>
        <v>0</v>
      </c>
      <c r="T307" s="84">
        <f t="shared" si="195"/>
        <v>0</v>
      </c>
      <c r="U307" s="84">
        <f t="shared" si="195"/>
        <v>0</v>
      </c>
      <c r="V307" s="84">
        <f t="shared" si="195"/>
        <v>0</v>
      </c>
      <c r="W307" s="84">
        <f t="shared" si="195"/>
        <v>0</v>
      </c>
      <c r="X307" s="84">
        <f t="shared" si="195"/>
        <v>0</v>
      </c>
      <c r="Y307" s="84">
        <f t="shared" si="195"/>
        <v>0</v>
      </c>
      <c r="Z307" s="84">
        <f t="shared" si="195"/>
        <v>0</v>
      </c>
      <c r="AA307" s="84">
        <f t="shared" si="195"/>
        <v>0</v>
      </c>
      <c r="AB307" s="84">
        <f t="shared" si="195"/>
        <v>0</v>
      </c>
      <c r="AC307" s="84">
        <f t="shared" si="195"/>
        <v>0</v>
      </c>
      <c r="AD307" s="84">
        <f t="shared" si="195"/>
        <v>0</v>
      </c>
      <c r="AE307" s="84">
        <f t="shared" si="195"/>
        <v>0</v>
      </c>
      <c r="AF307" s="84">
        <f t="shared" si="195"/>
        <v>0</v>
      </c>
      <c r="AG307" s="84">
        <f t="shared" si="195"/>
        <v>0</v>
      </c>
      <c r="AH307" s="84">
        <f t="shared" si="195"/>
        <v>0</v>
      </c>
      <c r="AI307" s="84">
        <f t="shared" si="195"/>
        <v>0</v>
      </c>
      <c r="AJ307" s="84">
        <f t="shared" si="195"/>
        <v>0</v>
      </c>
      <c r="AK307" s="84">
        <f t="shared" si="195"/>
        <v>0</v>
      </c>
      <c r="AL307" s="84">
        <f t="shared" si="195"/>
        <v>0</v>
      </c>
      <c r="AM307" s="84">
        <f t="shared" si="195"/>
        <v>0</v>
      </c>
      <c r="AN307" s="84">
        <f t="shared" si="195"/>
        <v>0</v>
      </c>
      <c r="AO307" s="84">
        <f t="shared" si="195"/>
        <v>0</v>
      </c>
      <c r="AP307" s="84">
        <f t="shared" si="195"/>
        <v>0</v>
      </c>
      <c r="AQ307" s="84">
        <f t="shared" si="195"/>
        <v>0</v>
      </c>
      <c r="AR307" s="84">
        <f t="shared" si="195"/>
        <v>0</v>
      </c>
      <c r="AS307" s="84">
        <f t="shared" si="195"/>
        <v>0</v>
      </c>
      <c r="AT307" s="84">
        <f t="shared" si="195"/>
        <v>0</v>
      </c>
      <c r="AU307" s="84">
        <f t="shared" si="195"/>
        <v>0</v>
      </c>
      <c r="AV307" s="84">
        <f t="shared" si="195"/>
        <v>0</v>
      </c>
      <c r="AW307" s="84">
        <f t="shared" si="195"/>
        <v>0</v>
      </c>
      <c r="AX307" s="142"/>
      <c r="AY307" s="84">
        <f t="shared" si="195"/>
        <v>6225</v>
      </c>
      <c r="AZ307" s="84">
        <f t="shared" si="195"/>
        <v>6459</v>
      </c>
      <c r="BA307" s="84">
        <f t="shared" si="158"/>
        <v>234</v>
      </c>
    </row>
    <row r="308" spans="1:53" ht="15.75">
      <c r="A308" s="44" t="s">
        <v>377</v>
      </c>
      <c r="B308" s="45">
        <v>10</v>
      </c>
      <c r="C308" s="45" t="s">
        <v>32</v>
      </c>
      <c r="D308" s="45" t="s">
        <v>372</v>
      </c>
      <c r="E308" s="45" t="s">
        <v>378</v>
      </c>
      <c r="F308" s="84">
        <v>6719.7</v>
      </c>
      <c r="G308" s="84">
        <f>F308+H308</f>
        <v>6485.7</v>
      </c>
      <c r="H308" s="84">
        <f t="shared" si="155"/>
        <v>-234</v>
      </c>
      <c r="I308" s="84"/>
      <c r="J308" s="84"/>
      <c r="K308" s="84"/>
      <c r="L308" s="84"/>
      <c r="M308" s="84">
        <v>-234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142"/>
      <c r="AY308" s="84">
        <v>6225</v>
      </c>
      <c r="AZ308" s="84">
        <v>6459</v>
      </c>
      <c r="BA308" s="84">
        <f t="shared" si="158"/>
        <v>234</v>
      </c>
    </row>
    <row r="309" spans="1:53" ht="31.5">
      <c r="A309" s="44" t="s">
        <v>135</v>
      </c>
      <c r="B309" s="45">
        <v>10</v>
      </c>
      <c r="C309" s="45" t="s">
        <v>32</v>
      </c>
      <c r="D309" s="45" t="s">
        <v>136</v>
      </c>
      <c r="E309" s="45" t="s">
        <v>366</v>
      </c>
      <c r="F309" s="84">
        <f>F310+F311</f>
        <v>0</v>
      </c>
      <c r="G309" s="84">
        <f>G310+G311</f>
        <v>-543</v>
      </c>
      <c r="H309" s="84">
        <f t="shared" si="155"/>
        <v>-543</v>
      </c>
      <c r="I309" s="84">
        <f>I310+I311</f>
        <v>0</v>
      </c>
      <c r="J309" s="84">
        <f aca="true" t="shared" si="196" ref="J309:AD309">J310+J311</f>
        <v>0</v>
      </c>
      <c r="K309" s="84">
        <f t="shared" si="196"/>
        <v>0</v>
      </c>
      <c r="L309" s="84">
        <f t="shared" si="196"/>
        <v>0</v>
      </c>
      <c r="M309" s="84">
        <f t="shared" si="196"/>
        <v>-543</v>
      </c>
      <c r="N309" s="84">
        <f t="shared" si="196"/>
        <v>0</v>
      </c>
      <c r="O309" s="84">
        <f t="shared" si="196"/>
        <v>0</v>
      </c>
      <c r="P309" s="84">
        <f>P310+P311</f>
        <v>0</v>
      </c>
      <c r="Q309" s="84">
        <f t="shared" si="196"/>
        <v>0</v>
      </c>
      <c r="R309" s="84">
        <f t="shared" si="196"/>
        <v>0</v>
      </c>
      <c r="S309" s="84">
        <f t="shared" si="196"/>
        <v>0</v>
      </c>
      <c r="T309" s="84">
        <f t="shared" si="196"/>
        <v>0</v>
      </c>
      <c r="U309" s="84">
        <f t="shared" si="196"/>
        <v>0</v>
      </c>
      <c r="V309" s="84">
        <f t="shared" si="196"/>
        <v>0</v>
      </c>
      <c r="W309" s="84">
        <f t="shared" si="196"/>
        <v>0</v>
      </c>
      <c r="X309" s="84">
        <f t="shared" si="196"/>
        <v>0</v>
      </c>
      <c r="Y309" s="84">
        <f t="shared" si="196"/>
        <v>0</v>
      </c>
      <c r="Z309" s="84">
        <f t="shared" si="196"/>
        <v>0</v>
      </c>
      <c r="AA309" s="84">
        <f t="shared" si="196"/>
        <v>0</v>
      </c>
      <c r="AB309" s="84">
        <f t="shared" si="196"/>
        <v>0</v>
      </c>
      <c r="AC309" s="84">
        <f t="shared" si="196"/>
        <v>0</v>
      </c>
      <c r="AD309" s="84">
        <f t="shared" si="196"/>
        <v>0</v>
      </c>
      <c r="AE309" s="84">
        <f aca="true" t="shared" si="197" ref="AE309:AW309">AE310+AE311</f>
        <v>0</v>
      </c>
      <c r="AF309" s="84">
        <f t="shared" si="197"/>
        <v>0</v>
      </c>
      <c r="AG309" s="84">
        <f t="shared" si="197"/>
        <v>0</v>
      </c>
      <c r="AH309" s="84">
        <f t="shared" si="197"/>
        <v>0</v>
      </c>
      <c r="AI309" s="84">
        <f t="shared" si="197"/>
        <v>0</v>
      </c>
      <c r="AJ309" s="84">
        <f t="shared" si="197"/>
        <v>0</v>
      </c>
      <c r="AK309" s="84">
        <f t="shared" si="197"/>
        <v>0</v>
      </c>
      <c r="AL309" s="84">
        <f t="shared" si="197"/>
        <v>0</v>
      </c>
      <c r="AM309" s="84">
        <f t="shared" si="197"/>
        <v>0</v>
      </c>
      <c r="AN309" s="84">
        <f t="shared" si="197"/>
        <v>0</v>
      </c>
      <c r="AO309" s="84">
        <f t="shared" si="197"/>
        <v>0</v>
      </c>
      <c r="AP309" s="84">
        <f t="shared" si="197"/>
        <v>0</v>
      </c>
      <c r="AQ309" s="84">
        <f t="shared" si="197"/>
        <v>0</v>
      </c>
      <c r="AR309" s="84">
        <f t="shared" si="197"/>
        <v>0</v>
      </c>
      <c r="AS309" s="84">
        <f t="shared" si="197"/>
        <v>0</v>
      </c>
      <c r="AT309" s="84">
        <f t="shared" si="197"/>
        <v>0</v>
      </c>
      <c r="AU309" s="84">
        <f t="shared" si="197"/>
        <v>0</v>
      </c>
      <c r="AV309" s="84">
        <f t="shared" si="197"/>
        <v>0</v>
      </c>
      <c r="AW309" s="84">
        <f t="shared" si="197"/>
        <v>0</v>
      </c>
      <c r="AX309" s="142"/>
      <c r="AY309" s="84">
        <f>AY310+AY311</f>
        <v>19369</v>
      </c>
      <c r="AZ309" s="84">
        <f>AZ310+AZ311</f>
        <v>18197</v>
      </c>
      <c r="BA309" s="84">
        <f t="shared" si="158"/>
        <v>-1172</v>
      </c>
    </row>
    <row r="310" spans="1:53" ht="31.5" hidden="1">
      <c r="A310" s="44" t="s">
        <v>278</v>
      </c>
      <c r="B310" s="45">
        <v>10</v>
      </c>
      <c r="C310" s="45" t="s">
        <v>32</v>
      </c>
      <c r="D310" s="45" t="s">
        <v>136</v>
      </c>
      <c r="E310" s="45">
        <v>482</v>
      </c>
      <c r="F310" s="84">
        <f>SUM(I310:AW310)</f>
        <v>0</v>
      </c>
      <c r="G310" s="84">
        <f>SUM(J310:AX310)</f>
        <v>0</v>
      </c>
      <c r="H310" s="84">
        <f t="shared" si="155"/>
        <v>0</v>
      </c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142"/>
      <c r="AY310" s="84"/>
      <c r="AZ310" s="84"/>
      <c r="BA310" s="84">
        <f t="shared" si="158"/>
        <v>0</v>
      </c>
    </row>
    <row r="311" spans="1:53" ht="15.75">
      <c r="A311" s="44" t="s">
        <v>277</v>
      </c>
      <c r="B311" s="45">
        <v>10</v>
      </c>
      <c r="C311" s="45" t="s">
        <v>32</v>
      </c>
      <c r="D311" s="45" t="s">
        <v>136</v>
      </c>
      <c r="E311" s="45">
        <v>483</v>
      </c>
      <c r="F311" s="84"/>
      <c r="G311" s="84">
        <f>F311+H311</f>
        <v>-543</v>
      </c>
      <c r="H311" s="84">
        <f t="shared" si="155"/>
        <v>-543</v>
      </c>
      <c r="I311" s="84"/>
      <c r="J311" s="84"/>
      <c r="K311" s="84"/>
      <c r="L311" s="84"/>
      <c r="M311" s="84">
        <v>-543</v>
      </c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142"/>
      <c r="AY311" s="84">
        <v>19369</v>
      </c>
      <c r="AZ311" s="84">
        <v>18197</v>
      </c>
      <c r="BA311" s="84">
        <f>AZ311-AY311</f>
        <v>-1172</v>
      </c>
    </row>
    <row r="312" spans="1:53" ht="47.25">
      <c r="A312" s="44" t="s">
        <v>137</v>
      </c>
      <c r="B312" s="45">
        <v>10</v>
      </c>
      <c r="C312" s="45" t="s">
        <v>32</v>
      </c>
      <c r="D312" s="45" t="s">
        <v>138</v>
      </c>
      <c r="E312" s="45" t="s">
        <v>366</v>
      </c>
      <c r="F312" s="143">
        <f>F313+F314</f>
        <v>0</v>
      </c>
      <c r="G312" s="143">
        <f>G313+G314</f>
        <v>-1313</v>
      </c>
      <c r="H312" s="84">
        <f t="shared" si="155"/>
        <v>-1313</v>
      </c>
      <c r="I312" s="143">
        <f>I313+I314</f>
        <v>0</v>
      </c>
      <c r="J312" s="143">
        <f aca="true" t="shared" si="198" ref="J312:AD312">J313+J314</f>
        <v>0</v>
      </c>
      <c r="K312" s="143">
        <f t="shared" si="198"/>
        <v>0</v>
      </c>
      <c r="L312" s="143">
        <f t="shared" si="198"/>
        <v>0</v>
      </c>
      <c r="M312" s="143">
        <f t="shared" si="198"/>
        <v>-1313</v>
      </c>
      <c r="N312" s="143">
        <f t="shared" si="198"/>
        <v>0</v>
      </c>
      <c r="O312" s="143">
        <f t="shared" si="198"/>
        <v>0</v>
      </c>
      <c r="P312" s="143">
        <f>P313+P314</f>
        <v>0</v>
      </c>
      <c r="Q312" s="143">
        <f t="shared" si="198"/>
        <v>0</v>
      </c>
      <c r="R312" s="143">
        <f t="shared" si="198"/>
        <v>0</v>
      </c>
      <c r="S312" s="143">
        <f t="shared" si="198"/>
        <v>0</v>
      </c>
      <c r="T312" s="143">
        <f t="shared" si="198"/>
        <v>0</v>
      </c>
      <c r="U312" s="143">
        <f t="shared" si="198"/>
        <v>0</v>
      </c>
      <c r="V312" s="143">
        <f t="shared" si="198"/>
        <v>0</v>
      </c>
      <c r="W312" s="143">
        <f t="shared" si="198"/>
        <v>0</v>
      </c>
      <c r="X312" s="143">
        <f t="shared" si="198"/>
        <v>0</v>
      </c>
      <c r="Y312" s="143">
        <f t="shared" si="198"/>
        <v>0</v>
      </c>
      <c r="Z312" s="143">
        <f t="shared" si="198"/>
        <v>0</v>
      </c>
      <c r="AA312" s="143">
        <f t="shared" si="198"/>
        <v>0</v>
      </c>
      <c r="AB312" s="143">
        <f t="shared" si="198"/>
        <v>0</v>
      </c>
      <c r="AC312" s="143">
        <f t="shared" si="198"/>
        <v>0</v>
      </c>
      <c r="AD312" s="143">
        <f t="shared" si="198"/>
        <v>0</v>
      </c>
      <c r="AE312" s="143">
        <f aca="true" t="shared" si="199" ref="AE312:AW312">AE313+AE314</f>
        <v>0</v>
      </c>
      <c r="AF312" s="143">
        <f t="shared" si="199"/>
        <v>0</v>
      </c>
      <c r="AG312" s="143">
        <f t="shared" si="199"/>
        <v>0</v>
      </c>
      <c r="AH312" s="143">
        <f t="shared" si="199"/>
        <v>0</v>
      </c>
      <c r="AI312" s="143">
        <f t="shared" si="199"/>
        <v>0</v>
      </c>
      <c r="AJ312" s="143">
        <f t="shared" si="199"/>
        <v>0</v>
      </c>
      <c r="AK312" s="143">
        <f t="shared" si="199"/>
        <v>0</v>
      </c>
      <c r="AL312" s="143">
        <f t="shared" si="199"/>
        <v>0</v>
      </c>
      <c r="AM312" s="143">
        <f t="shared" si="199"/>
        <v>0</v>
      </c>
      <c r="AN312" s="143">
        <f t="shared" si="199"/>
        <v>0</v>
      </c>
      <c r="AO312" s="143">
        <f t="shared" si="199"/>
        <v>0</v>
      </c>
      <c r="AP312" s="143">
        <f t="shared" si="199"/>
        <v>0</v>
      </c>
      <c r="AQ312" s="143">
        <f t="shared" si="199"/>
        <v>0</v>
      </c>
      <c r="AR312" s="143">
        <f t="shared" si="199"/>
        <v>0</v>
      </c>
      <c r="AS312" s="143">
        <f t="shared" si="199"/>
        <v>0</v>
      </c>
      <c r="AT312" s="143">
        <f t="shared" si="199"/>
        <v>0</v>
      </c>
      <c r="AU312" s="143">
        <f t="shared" si="199"/>
        <v>0</v>
      </c>
      <c r="AV312" s="143">
        <f t="shared" si="199"/>
        <v>0</v>
      </c>
      <c r="AW312" s="143">
        <f t="shared" si="199"/>
        <v>0</v>
      </c>
      <c r="AX312" s="142"/>
      <c r="AY312" s="143">
        <f>AY313+AY314</f>
        <v>4513</v>
      </c>
      <c r="AZ312" s="143">
        <f>AZ313+AZ314</f>
        <v>5553</v>
      </c>
      <c r="BA312" s="84">
        <f t="shared" si="158"/>
        <v>1040</v>
      </c>
    </row>
    <row r="313" spans="1:53" ht="31.5">
      <c r="A313" s="44" t="s">
        <v>278</v>
      </c>
      <c r="B313" s="45">
        <v>10</v>
      </c>
      <c r="C313" s="45" t="s">
        <v>32</v>
      </c>
      <c r="D313" s="45" t="s">
        <v>138</v>
      </c>
      <c r="E313" s="45">
        <v>482</v>
      </c>
      <c r="F313" s="84"/>
      <c r="G313" s="84">
        <f aca="true" t="shared" si="200" ref="G313:G318">F313+H313</f>
        <v>-1313</v>
      </c>
      <c r="H313" s="84">
        <f aca="true" t="shared" si="201" ref="H313:H318">SUM(I313:AX313)</f>
        <v>-1313</v>
      </c>
      <c r="I313" s="84"/>
      <c r="J313" s="84"/>
      <c r="K313" s="84"/>
      <c r="L313" s="84"/>
      <c r="M313" s="84">
        <v>-1313</v>
      </c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142"/>
      <c r="AY313" s="84">
        <v>4513</v>
      </c>
      <c r="AZ313" s="84">
        <v>5553</v>
      </c>
      <c r="BA313" s="84">
        <f t="shared" si="158"/>
        <v>1040</v>
      </c>
    </row>
    <row r="314" spans="1:53" ht="15.75" hidden="1">
      <c r="A314" s="44" t="s">
        <v>277</v>
      </c>
      <c r="B314" s="45">
        <v>10</v>
      </c>
      <c r="C314" s="45" t="s">
        <v>32</v>
      </c>
      <c r="D314" s="45" t="s">
        <v>138</v>
      </c>
      <c r="E314" s="45">
        <v>483</v>
      </c>
      <c r="F314" s="84">
        <f>SUM(I314:AW314)</f>
        <v>0</v>
      </c>
      <c r="G314" s="84">
        <f t="shared" si="200"/>
        <v>0</v>
      </c>
      <c r="H314" s="84">
        <f t="shared" si="201"/>
        <v>0</v>
      </c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142"/>
      <c r="AY314" s="84"/>
      <c r="AZ314" s="84"/>
      <c r="BA314" s="84">
        <f t="shared" si="158"/>
        <v>0</v>
      </c>
    </row>
    <row r="315" spans="1:53" ht="31.5" hidden="1">
      <c r="A315" s="44" t="s">
        <v>425</v>
      </c>
      <c r="B315" s="45">
        <v>10</v>
      </c>
      <c r="C315" s="45" t="s">
        <v>32</v>
      </c>
      <c r="D315" s="45" t="s">
        <v>426</v>
      </c>
      <c r="E315" s="45" t="s">
        <v>366</v>
      </c>
      <c r="F315" s="143">
        <f>F316</f>
        <v>0</v>
      </c>
      <c r="G315" s="84">
        <f t="shared" si="200"/>
        <v>0</v>
      </c>
      <c r="H315" s="84">
        <f t="shared" si="201"/>
        <v>0</v>
      </c>
      <c r="I315" s="143">
        <f aca="true" t="shared" si="202" ref="I315:AZ315">I316</f>
        <v>0</v>
      </c>
      <c r="J315" s="143">
        <f t="shared" si="202"/>
        <v>0</v>
      </c>
      <c r="K315" s="143">
        <f t="shared" si="202"/>
        <v>0</v>
      </c>
      <c r="L315" s="143">
        <f t="shared" si="202"/>
        <v>0</v>
      </c>
      <c r="M315" s="143">
        <f t="shared" si="202"/>
        <v>0</v>
      </c>
      <c r="N315" s="143">
        <f t="shared" si="202"/>
        <v>0</v>
      </c>
      <c r="O315" s="143">
        <f t="shared" si="202"/>
        <v>0</v>
      </c>
      <c r="P315" s="143">
        <f t="shared" si="202"/>
        <v>0</v>
      </c>
      <c r="Q315" s="143">
        <f t="shared" si="202"/>
        <v>0</v>
      </c>
      <c r="R315" s="143">
        <f t="shared" si="202"/>
        <v>0</v>
      </c>
      <c r="S315" s="143">
        <f t="shared" si="202"/>
        <v>0</v>
      </c>
      <c r="T315" s="143">
        <f t="shared" si="202"/>
        <v>0</v>
      </c>
      <c r="U315" s="143">
        <f t="shared" si="202"/>
        <v>0</v>
      </c>
      <c r="V315" s="143">
        <f t="shared" si="202"/>
        <v>0</v>
      </c>
      <c r="W315" s="143">
        <f t="shared" si="202"/>
        <v>0</v>
      </c>
      <c r="X315" s="143">
        <f t="shared" si="202"/>
        <v>0</v>
      </c>
      <c r="Y315" s="143">
        <f t="shared" si="202"/>
        <v>0</v>
      </c>
      <c r="Z315" s="143">
        <f t="shared" si="202"/>
        <v>0</v>
      </c>
      <c r="AA315" s="143">
        <f t="shared" si="202"/>
        <v>0</v>
      </c>
      <c r="AB315" s="143">
        <f t="shared" si="202"/>
        <v>0</v>
      </c>
      <c r="AC315" s="143">
        <f t="shared" si="202"/>
        <v>0</v>
      </c>
      <c r="AD315" s="143">
        <f t="shared" si="202"/>
        <v>0</v>
      </c>
      <c r="AE315" s="143">
        <f t="shared" si="202"/>
        <v>0</v>
      </c>
      <c r="AF315" s="143">
        <f t="shared" si="202"/>
        <v>0</v>
      </c>
      <c r="AG315" s="143">
        <f t="shared" si="202"/>
        <v>0</v>
      </c>
      <c r="AH315" s="143">
        <f t="shared" si="202"/>
        <v>0</v>
      </c>
      <c r="AI315" s="143">
        <f t="shared" si="202"/>
        <v>0</v>
      </c>
      <c r="AJ315" s="143">
        <f t="shared" si="202"/>
        <v>0</v>
      </c>
      <c r="AK315" s="143">
        <f t="shared" si="202"/>
        <v>0</v>
      </c>
      <c r="AL315" s="143">
        <f t="shared" si="202"/>
        <v>0</v>
      </c>
      <c r="AM315" s="143">
        <f t="shared" si="202"/>
        <v>0</v>
      </c>
      <c r="AN315" s="143">
        <f t="shared" si="202"/>
        <v>0</v>
      </c>
      <c r="AO315" s="143">
        <f t="shared" si="202"/>
        <v>0</v>
      </c>
      <c r="AP315" s="143">
        <f t="shared" si="202"/>
        <v>0</v>
      </c>
      <c r="AQ315" s="143">
        <f t="shared" si="202"/>
        <v>0</v>
      </c>
      <c r="AR315" s="143">
        <f t="shared" si="202"/>
        <v>0</v>
      </c>
      <c r="AS315" s="143">
        <f t="shared" si="202"/>
        <v>0</v>
      </c>
      <c r="AT315" s="143">
        <f t="shared" si="202"/>
        <v>0</v>
      </c>
      <c r="AU315" s="143">
        <f t="shared" si="202"/>
        <v>0</v>
      </c>
      <c r="AV315" s="143">
        <f t="shared" si="202"/>
        <v>0</v>
      </c>
      <c r="AW315" s="143">
        <f t="shared" si="202"/>
        <v>0</v>
      </c>
      <c r="AX315" s="142"/>
      <c r="AY315" s="143">
        <f t="shared" si="202"/>
        <v>0</v>
      </c>
      <c r="AZ315" s="143">
        <f t="shared" si="202"/>
        <v>0</v>
      </c>
      <c r="BA315" s="84">
        <f t="shared" si="158"/>
        <v>0</v>
      </c>
    </row>
    <row r="316" spans="1:53" ht="31.5" hidden="1">
      <c r="A316" s="44" t="s">
        <v>278</v>
      </c>
      <c r="B316" s="45">
        <v>10</v>
      </c>
      <c r="C316" s="45" t="s">
        <v>32</v>
      </c>
      <c r="D316" s="45" t="s">
        <v>426</v>
      </c>
      <c r="E316" s="45">
        <v>482</v>
      </c>
      <c r="F316" s="84">
        <f>SUM(I316:AW316)</f>
        <v>0</v>
      </c>
      <c r="G316" s="84">
        <f t="shared" si="200"/>
        <v>0</v>
      </c>
      <c r="H316" s="84">
        <f t="shared" si="201"/>
        <v>0</v>
      </c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142"/>
      <c r="AY316" s="84"/>
      <c r="AZ316" s="84"/>
      <c r="BA316" s="84">
        <f t="shared" si="158"/>
        <v>0</v>
      </c>
    </row>
    <row r="317" spans="1:54" s="262" customFormat="1" ht="31.5">
      <c r="A317" s="44" t="s">
        <v>642</v>
      </c>
      <c r="B317" s="45" t="s">
        <v>165</v>
      </c>
      <c r="C317" s="45" t="s">
        <v>32</v>
      </c>
      <c r="D317" s="45" t="s">
        <v>643</v>
      </c>
      <c r="E317" s="45" t="s">
        <v>366</v>
      </c>
      <c r="F317" s="84"/>
      <c r="G317" s="84">
        <f t="shared" si="200"/>
        <v>30413</v>
      </c>
      <c r="H317" s="84">
        <f t="shared" si="201"/>
        <v>30413</v>
      </c>
      <c r="I317" s="84"/>
      <c r="J317" s="84"/>
      <c r="K317" s="84"/>
      <c r="L317" s="84"/>
      <c r="M317" s="84"/>
      <c r="N317" s="84"/>
      <c r="O317" s="84"/>
      <c r="P317" s="84"/>
      <c r="Q317" s="84">
        <v>30413</v>
      </c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255"/>
      <c r="AY317" s="84"/>
      <c r="AZ317" s="84"/>
      <c r="BA317" s="84"/>
      <c r="BB317" s="256"/>
    </row>
    <row r="318" spans="1:53" ht="31.5">
      <c r="A318" s="44" t="s">
        <v>278</v>
      </c>
      <c r="B318" s="45" t="s">
        <v>165</v>
      </c>
      <c r="C318" s="45" t="s">
        <v>32</v>
      </c>
      <c r="D318" s="45" t="s">
        <v>643</v>
      </c>
      <c r="E318" s="45" t="s">
        <v>126</v>
      </c>
      <c r="F318" s="84"/>
      <c r="G318" s="84">
        <f t="shared" si="200"/>
        <v>0</v>
      </c>
      <c r="H318" s="84">
        <f t="shared" si="201"/>
        <v>0</v>
      </c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142"/>
      <c r="AY318" s="84"/>
      <c r="AZ318" s="84"/>
      <c r="BA318" s="84"/>
    </row>
    <row r="319" spans="1:53" ht="15.75">
      <c r="A319" s="44" t="s">
        <v>698</v>
      </c>
      <c r="B319" s="45" t="s">
        <v>15</v>
      </c>
      <c r="C319" s="45" t="s">
        <v>364</v>
      </c>
      <c r="D319" s="45" t="s">
        <v>365</v>
      </c>
      <c r="E319" s="45" t="s">
        <v>366</v>
      </c>
      <c r="F319" s="84"/>
      <c r="G319" s="84">
        <f>F319+H319</f>
        <v>7000</v>
      </c>
      <c r="H319" s="84">
        <f>SUM(I319:AX319)</f>
        <v>7000</v>
      </c>
      <c r="I319" s="84"/>
      <c r="J319" s="84"/>
      <c r="K319" s="84"/>
      <c r="L319" s="84"/>
      <c r="M319" s="84">
        <f>M320</f>
        <v>7000</v>
      </c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142"/>
      <c r="AY319" s="84"/>
      <c r="AZ319" s="84"/>
      <c r="BA319" s="84"/>
    </row>
    <row r="320" spans="1:53" ht="31.5">
      <c r="A320" s="44" t="s">
        <v>702</v>
      </c>
      <c r="B320" s="45" t="s">
        <v>15</v>
      </c>
      <c r="C320" s="45" t="s">
        <v>363</v>
      </c>
      <c r="D320" s="45" t="s">
        <v>365</v>
      </c>
      <c r="E320" s="45" t="s">
        <v>366</v>
      </c>
      <c r="F320" s="84"/>
      <c r="G320" s="84">
        <f>F320+H320</f>
        <v>7000</v>
      </c>
      <c r="H320" s="84">
        <f>SUM(I320:AX320)</f>
        <v>7000</v>
      </c>
      <c r="I320" s="84"/>
      <c r="J320" s="84"/>
      <c r="K320" s="84"/>
      <c r="L320" s="84"/>
      <c r="M320" s="84">
        <f>M321</f>
        <v>7000</v>
      </c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142"/>
      <c r="AY320" s="84"/>
      <c r="AZ320" s="84"/>
      <c r="BA320" s="84"/>
    </row>
    <row r="321" spans="1:53" ht="31.5">
      <c r="A321" s="44" t="s">
        <v>653</v>
      </c>
      <c r="B321" s="45" t="s">
        <v>15</v>
      </c>
      <c r="C321" s="45" t="s">
        <v>363</v>
      </c>
      <c r="D321" s="45" t="s">
        <v>651</v>
      </c>
      <c r="E321" s="45" t="s">
        <v>366</v>
      </c>
      <c r="F321" s="84"/>
      <c r="G321" s="84">
        <f>F321+H321</f>
        <v>7000</v>
      </c>
      <c r="H321" s="84">
        <f>SUM(I321:AX321)</f>
        <v>7000</v>
      </c>
      <c r="I321" s="84"/>
      <c r="J321" s="84"/>
      <c r="K321" s="84"/>
      <c r="L321" s="84"/>
      <c r="M321" s="84">
        <f>M322</f>
        <v>7000</v>
      </c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142"/>
      <c r="AY321" s="84"/>
      <c r="AZ321" s="84"/>
      <c r="BA321" s="84"/>
    </row>
    <row r="322" spans="1:53" ht="15.75">
      <c r="A322" s="44" t="s">
        <v>424</v>
      </c>
      <c r="B322" s="45" t="s">
        <v>15</v>
      </c>
      <c r="C322" s="45" t="s">
        <v>363</v>
      </c>
      <c r="D322" s="45" t="s">
        <v>651</v>
      </c>
      <c r="E322" s="45" t="s">
        <v>29</v>
      </c>
      <c r="F322" s="84"/>
      <c r="G322" s="84">
        <f>F322+H322</f>
        <v>7000</v>
      </c>
      <c r="H322" s="84">
        <f>SUM(I322:AX322)</f>
        <v>7000</v>
      </c>
      <c r="I322" s="84"/>
      <c r="J322" s="84"/>
      <c r="K322" s="84"/>
      <c r="L322" s="84"/>
      <c r="M322" s="84">
        <v>7000</v>
      </c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142"/>
      <c r="AY322" s="84"/>
      <c r="AZ322" s="84"/>
      <c r="BA322" s="84"/>
    </row>
    <row r="323" spans="1:53" ht="22.5" customHeight="1">
      <c r="A323" s="108" t="s">
        <v>139</v>
      </c>
      <c r="B323" s="53"/>
      <c r="C323" s="53"/>
      <c r="D323" s="53"/>
      <c r="E323" s="53"/>
      <c r="F323" s="88">
        <f aca="true" t="shared" si="203" ref="F323:AW323">F16+F49+F53+F78+F111+F144+F153+F206+F237+F276</f>
        <v>6226783.6</v>
      </c>
      <c r="G323" s="88">
        <f>G16+G49+G53+G78+G111+G144+G153+G206+G237+G276+G319</f>
        <v>6514192.000000001</v>
      </c>
      <c r="H323" s="88">
        <f>H16+H49+H53+H78+H111+H144+H153+H206+H237+H276+H319</f>
        <v>256995.4</v>
      </c>
      <c r="I323" s="88">
        <f t="shared" si="203"/>
        <v>61008.40000000001</v>
      </c>
      <c r="J323" s="88">
        <f t="shared" si="203"/>
        <v>68730</v>
      </c>
      <c r="K323" s="88">
        <f t="shared" si="203"/>
        <v>0</v>
      </c>
      <c r="L323" s="88">
        <f t="shared" si="203"/>
        <v>0</v>
      </c>
      <c r="M323" s="88">
        <f>M16+M49+M53+M78+M111+M144+M153+M206+M237+M276+M319</f>
        <v>-88</v>
      </c>
      <c r="N323" s="88">
        <f t="shared" si="203"/>
        <v>0</v>
      </c>
      <c r="O323" s="88">
        <f t="shared" si="203"/>
        <v>-590</v>
      </c>
      <c r="P323" s="88">
        <f t="shared" si="203"/>
        <v>0</v>
      </c>
      <c r="Q323" s="88">
        <f t="shared" si="203"/>
        <v>0</v>
      </c>
      <c r="R323" s="88">
        <f t="shared" si="203"/>
        <v>127935</v>
      </c>
      <c r="S323" s="88">
        <f t="shared" si="203"/>
        <v>0</v>
      </c>
      <c r="T323" s="88">
        <f t="shared" si="203"/>
        <v>0</v>
      </c>
      <c r="U323" s="88">
        <f t="shared" si="203"/>
        <v>0</v>
      </c>
      <c r="V323" s="88">
        <f t="shared" si="203"/>
        <v>0</v>
      </c>
      <c r="W323" s="88">
        <f t="shared" si="203"/>
        <v>0</v>
      </c>
      <c r="X323" s="88">
        <f t="shared" si="203"/>
        <v>0</v>
      </c>
      <c r="Y323" s="88">
        <f t="shared" si="203"/>
        <v>0</v>
      </c>
      <c r="Z323" s="88">
        <f t="shared" si="203"/>
        <v>0</v>
      </c>
      <c r="AA323" s="88">
        <f t="shared" si="203"/>
        <v>0</v>
      </c>
      <c r="AB323" s="88">
        <f t="shared" si="203"/>
        <v>0</v>
      </c>
      <c r="AC323" s="88">
        <f t="shared" si="203"/>
        <v>0</v>
      </c>
      <c r="AD323" s="88">
        <f t="shared" si="203"/>
        <v>0</v>
      </c>
      <c r="AE323" s="88">
        <f t="shared" si="203"/>
        <v>0</v>
      </c>
      <c r="AF323" s="88">
        <f t="shared" si="203"/>
        <v>0</v>
      </c>
      <c r="AG323" s="88">
        <f t="shared" si="203"/>
        <v>0</v>
      </c>
      <c r="AH323" s="88">
        <f t="shared" si="203"/>
        <v>0</v>
      </c>
      <c r="AI323" s="88">
        <f t="shared" si="203"/>
        <v>0</v>
      </c>
      <c r="AJ323" s="88">
        <f t="shared" si="203"/>
        <v>0</v>
      </c>
      <c r="AK323" s="88">
        <f t="shared" si="203"/>
        <v>0</v>
      </c>
      <c r="AL323" s="88">
        <f t="shared" si="203"/>
        <v>0</v>
      </c>
      <c r="AM323" s="88">
        <f t="shared" si="203"/>
        <v>0</v>
      </c>
      <c r="AN323" s="88">
        <f t="shared" si="203"/>
        <v>0</v>
      </c>
      <c r="AO323" s="88">
        <f t="shared" si="203"/>
        <v>0</v>
      </c>
      <c r="AP323" s="88">
        <f t="shared" si="203"/>
        <v>0</v>
      </c>
      <c r="AQ323" s="88">
        <f t="shared" si="203"/>
        <v>0</v>
      </c>
      <c r="AR323" s="88">
        <f t="shared" si="203"/>
        <v>0</v>
      </c>
      <c r="AS323" s="88">
        <f t="shared" si="203"/>
        <v>0</v>
      </c>
      <c r="AT323" s="88">
        <f t="shared" si="203"/>
        <v>0</v>
      </c>
      <c r="AU323" s="88">
        <f t="shared" si="203"/>
        <v>0</v>
      </c>
      <c r="AV323" s="88">
        <f t="shared" si="203"/>
        <v>0</v>
      </c>
      <c r="AW323" s="88">
        <f t="shared" si="203"/>
        <v>0</v>
      </c>
      <c r="AX323" s="142"/>
      <c r="AY323" s="88">
        <f>AY16+AY49+AY53+AY78+AY111+AY144+AY153+AY206+AY237+AY276</f>
        <v>5316324.2</v>
      </c>
      <c r="AZ323" s="88">
        <f>AZ16+AZ49+AZ53+AZ78+AZ111+AZ144+AZ153+AZ206+AZ237+AZ276</f>
        <v>5316324.2</v>
      </c>
      <c r="BA323" s="84">
        <f t="shared" si="158"/>
        <v>0</v>
      </c>
    </row>
    <row r="324" ht="16.5">
      <c r="A324" s="54"/>
    </row>
    <row r="325" ht="16.5">
      <c r="A325" s="54"/>
    </row>
    <row r="326" ht="16.5">
      <c r="A326" s="32"/>
    </row>
    <row r="327" ht="16.5">
      <c r="A327" s="32"/>
    </row>
    <row r="328" ht="16.5">
      <c r="A328" s="32"/>
    </row>
    <row r="329" ht="16.5">
      <c r="A329" s="32"/>
    </row>
    <row r="330" ht="16.5">
      <c r="A330" s="32"/>
    </row>
    <row r="331" ht="16.5">
      <c r="A331" s="32"/>
    </row>
    <row r="332" spans="1:10" ht="16.5">
      <c r="A332" s="32"/>
      <c r="J332" t="s">
        <v>629</v>
      </c>
    </row>
    <row r="333" ht="16.5">
      <c r="A333" s="32"/>
    </row>
    <row r="334" ht="16.5">
      <c r="A334" s="32"/>
    </row>
    <row r="335" ht="16.5">
      <c r="A335" s="32"/>
    </row>
    <row r="336" ht="16.5">
      <c r="A336" s="32"/>
    </row>
    <row r="337" ht="16.5">
      <c r="A337" s="32"/>
    </row>
    <row r="338" ht="16.5">
      <c r="A338" s="32"/>
    </row>
    <row r="339" ht="16.5">
      <c r="A339" s="32"/>
    </row>
    <row r="340" ht="16.5">
      <c r="A340" s="32"/>
    </row>
    <row r="341" ht="16.5">
      <c r="A341" s="32"/>
    </row>
    <row r="342" ht="16.5">
      <c r="A342" s="32"/>
    </row>
    <row r="343" ht="16.5">
      <c r="A343" s="32"/>
    </row>
    <row r="344" ht="16.5">
      <c r="A344" s="32"/>
    </row>
    <row r="345" ht="16.5">
      <c r="A345" s="32"/>
    </row>
    <row r="346" ht="16.5">
      <c r="A346" s="32"/>
    </row>
    <row r="347" ht="16.5">
      <c r="A347" s="32"/>
    </row>
    <row r="348" ht="16.5">
      <c r="A348" s="32"/>
    </row>
    <row r="349" ht="16.5">
      <c r="A349" s="32"/>
    </row>
    <row r="350" ht="16.5">
      <c r="A350" s="32"/>
    </row>
    <row r="351" ht="16.5">
      <c r="A351" s="32"/>
    </row>
    <row r="352" ht="16.5">
      <c r="A352" s="32"/>
    </row>
    <row r="353" ht="16.5">
      <c r="A353" s="32"/>
    </row>
    <row r="354" ht="16.5">
      <c r="A354" s="32"/>
    </row>
    <row r="355" ht="16.5">
      <c r="A355" s="32"/>
    </row>
    <row r="356" ht="16.5">
      <c r="A356" s="32"/>
    </row>
    <row r="357" ht="16.5">
      <c r="A357" s="32"/>
    </row>
    <row r="358" ht="16.5">
      <c r="A358" s="32"/>
    </row>
    <row r="359" ht="16.5">
      <c r="A359" s="32"/>
    </row>
    <row r="360" ht="16.5">
      <c r="A360" s="32"/>
    </row>
    <row r="361" ht="16.5">
      <c r="A361" s="32"/>
    </row>
    <row r="362" ht="16.5">
      <c r="A362" s="32"/>
    </row>
    <row r="363" ht="16.5">
      <c r="A363" s="32"/>
    </row>
    <row r="364" ht="16.5">
      <c r="A364" s="32"/>
    </row>
    <row r="365" ht="16.5">
      <c r="A365" s="32"/>
    </row>
    <row r="366" ht="16.5">
      <c r="A366" s="32"/>
    </row>
    <row r="367" ht="16.5">
      <c r="A367" s="32"/>
    </row>
    <row r="368" ht="16.5">
      <c r="A368" s="32"/>
    </row>
    <row r="369" ht="16.5">
      <c r="A369" s="32"/>
    </row>
    <row r="370" ht="16.5">
      <c r="A370" s="32"/>
    </row>
    <row r="371" ht="16.5">
      <c r="A371" s="32"/>
    </row>
    <row r="372" ht="16.5">
      <c r="A372" s="32"/>
    </row>
    <row r="373" ht="16.5">
      <c r="A373" s="32"/>
    </row>
    <row r="374" ht="16.5">
      <c r="A374" s="32"/>
    </row>
    <row r="375" ht="16.5">
      <c r="A375" s="32"/>
    </row>
    <row r="376" ht="16.5">
      <c r="A376" s="32"/>
    </row>
    <row r="377" ht="16.5">
      <c r="A377" s="32"/>
    </row>
    <row r="378" ht="16.5">
      <c r="A378" s="32"/>
    </row>
    <row r="379" ht="16.5">
      <c r="A379" s="32"/>
    </row>
    <row r="380" ht="16.5">
      <c r="A380" s="32"/>
    </row>
    <row r="381" ht="16.5">
      <c r="A381" s="32"/>
    </row>
    <row r="382" ht="16.5">
      <c r="A382" s="32"/>
    </row>
    <row r="383" ht="16.5">
      <c r="A383" s="32"/>
    </row>
    <row r="384" ht="16.5">
      <c r="A384" s="32"/>
    </row>
    <row r="385" ht="16.5">
      <c r="A385" s="32"/>
    </row>
    <row r="386" ht="16.5">
      <c r="A386" s="32"/>
    </row>
    <row r="387" ht="16.5">
      <c r="A387" s="32"/>
    </row>
    <row r="388" ht="16.5">
      <c r="A388" s="32"/>
    </row>
    <row r="389" ht="16.5">
      <c r="A389" s="32"/>
    </row>
    <row r="390" ht="16.5">
      <c r="A390" s="32"/>
    </row>
    <row r="391" ht="16.5">
      <c r="A391" s="32"/>
    </row>
    <row r="392" ht="16.5">
      <c r="A392" s="32"/>
    </row>
    <row r="393" ht="16.5">
      <c r="A393" s="32"/>
    </row>
    <row r="394" ht="16.5">
      <c r="A394" s="32"/>
    </row>
    <row r="395" ht="16.5">
      <c r="A395" s="32"/>
    </row>
    <row r="396" ht="16.5">
      <c r="A396" s="32"/>
    </row>
    <row r="397" ht="16.5">
      <c r="A397" s="32"/>
    </row>
    <row r="398" ht="16.5">
      <c r="A398" s="32"/>
    </row>
    <row r="399" ht="16.5">
      <c r="A399" s="32"/>
    </row>
    <row r="400" ht="16.5">
      <c r="A400" s="32"/>
    </row>
    <row r="401" ht="16.5">
      <c r="A401" s="32"/>
    </row>
    <row r="402" ht="16.5">
      <c r="A402" s="32"/>
    </row>
    <row r="403" ht="16.5">
      <c r="A403" s="32"/>
    </row>
    <row r="404" ht="16.5">
      <c r="A404" s="32"/>
    </row>
    <row r="405" ht="16.5">
      <c r="A405" s="32"/>
    </row>
    <row r="406" ht="16.5">
      <c r="A406" s="32"/>
    </row>
    <row r="407" ht="16.5">
      <c r="A407" s="32"/>
    </row>
    <row r="408" ht="16.5">
      <c r="A408" s="32"/>
    </row>
    <row r="409" ht="16.5">
      <c r="A409" s="32"/>
    </row>
    <row r="410" ht="16.5">
      <c r="A410" s="32"/>
    </row>
    <row r="411" ht="16.5">
      <c r="A411" s="32"/>
    </row>
    <row r="412" ht="16.5">
      <c r="A412" s="32"/>
    </row>
    <row r="413" ht="16.5">
      <c r="A413" s="32"/>
    </row>
    <row r="414" ht="16.5">
      <c r="A414" s="32"/>
    </row>
    <row r="415" ht="16.5">
      <c r="A415" s="32"/>
    </row>
    <row r="416" ht="16.5">
      <c r="A416" s="32"/>
    </row>
    <row r="417" ht="16.5">
      <c r="A417" s="32"/>
    </row>
    <row r="418" ht="16.5">
      <c r="A418" s="32"/>
    </row>
    <row r="419" ht="16.5">
      <c r="A419" s="32"/>
    </row>
    <row r="420" ht="16.5">
      <c r="A420" s="32"/>
    </row>
    <row r="421" ht="16.5">
      <c r="A421" s="32"/>
    </row>
    <row r="422" ht="16.5">
      <c r="A422" s="32"/>
    </row>
    <row r="423" ht="16.5">
      <c r="A423" s="32"/>
    </row>
    <row r="424" ht="16.5">
      <c r="A424" s="32"/>
    </row>
    <row r="425" ht="16.5">
      <c r="A425" s="32"/>
    </row>
    <row r="426" ht="16.5">
      <c r="A426" s="32"/>
    </row>
    <row r="427" ht="16.5">
      <c r="A427" s="32"/>
    </row>
    <row r="428" ht="16.5">
      <c r="A428" s="32"/>
    </row>
    <row r="429" ht="16.5">
      <c r="A429" s="32"/>
    </row>
    <row r="430" ht="16.5">
      <c r="A430" s="32"/>
    </row>
    <row r="431" ht="16.5">
      <c r="A431" s="32"/>
    </row>
    <row r="432" ht="16.5">
      <c r="A432" s="32"/>
    </row>
    <row r="433" ht="16.5">
      <c r="A433" s="32"/>
    </row>
    <row r="434" ht="16.5">
      <c r="A434" s="32"/>
    </row>
    <row r="435" ht="16.5">
      <c r="A435" s="32"/>
    </row>
    <row r="436" ht="16.5">
      <c r="A436" s="32"/>
    </row>
    <row r="437" ht="16.5">
      <c r="A437" s="32"/>
    </row>
    <row r="438" ht="16.5">
      <c r="A438" s="32"/>
    </row>
    <row r="439" ht="16.5">
      <c r="A439" s="32"/>
    </row>
    <row r="440" ht="16.5">
      <c r="A440" s="32"/>
    </row>
    <row r="441" ht="16.5">
      <c r="A441" s="32"/>
    </row>
    <row r="442" ht="16.5">
      <c r="A442" s="32"/>
    </row>
    <row r="443" ht="16.5">
      <c r="A443" s="32"/>
    </row>
    <row r="444" ht="16.5">
      <c r="A444" s="32"/>
    </row>
    <row r="445" ht="16.5">
      <c r="A445" s="32"/>
    </row>
    <row r="446" ht="16.5">
      <c r="A446" s="32"/>
    </row>
    <row r="447" ht="16.5">
      <c r="A447" s="32"/>
    </row>
    <row r="448" ht="16.5">
      <c r="A448" s="32"/>
    </row>
    <row r="449" ht="16.5">
      <c r="A449" s="32"/>
    </row>
    <row r="450" ht="16.5">
      <c r="A450" s="32"/>
    </row>
    <row r="451" ht="16.5">
      <c r="A451" s="32"/>
    </row>
    <row r="452" ht="16.5">
      <c r="A452" s="32"/>
    </row>
    <row r="453" ht="16.5">
      <c r="A453" s="32"/>
    </row>
    <row r="454" ht="16.5">
      <c r="A454" s="32"/>
    </row>
    <row r="455" ht="16.5">
      <c r="A455" s="32"/>
    </row>
    <row r="456" ht="16.5">
      <c r="A456" s="32"/>
    </row>
    <row r="457" ht="16.5">
      <c r="A457" s="32"/>
    </row>
    <row r="458" ht="16.5">
      <c r="A458" s="32"/>
    </row>
    <row r="459" ht="16.5">
      <c r="A459" s="32"/>
    </row>
    <row r="460" ht="16.5">
      <c r="A460" s="32"/>
    </row>
    <row r="461" ht="16.5">
      <c r="A461" s="32"/>
    </row>
    <row r="462" ht="16.5">
      <c r="A462" s="32"/>
    </row>
    <row r="463" ht="16.5">
      <c r="A463" s="32"/>
    </row>
    <row r="464" ht="16.5">
      <c r="A464" s="32"/>
    </row>
    <row r="465" ht="16.5">
      <c r="A465" s="32"/>
    </row>
    <row r="466" ht="16.5">
      <c r="A466" s="32"/>
    </row>
    <row r="467" ht="16.5">
      <c r="A467" s="32"/>
    </row>
    <row r="468" ht="16.5">
      <c r="A468" s="32"/>
    </row>
    <row r="469" ht="16.5">
      <c r="A469" s="32"/>
    </row>
    <row r="470" ht="16.5">
      <c r="A470" s="32"/>
    </row>
    <row r="471" ht="16.5">
      <c r="A471" s="32"/>
    </row>
    <row r="472" ht="16.5">
      <c r="A472" s="32"/>
    </row>
    <row r="473" ht="16.5">
      <c r="A473" s="32"/>
    </row>
    <row r="474" ht="16.5">
      <c r="A474" s="32"/>
    </row>
    <row r="475" ht="16.5">
      <c r="A475" s="32"/>
    </row>
    <row r="476" ht="16.5">
      <c r="A476" s="32"/>
    </row>
    <row r="477" ht="16.5">
      <c r="A477" s="32"/>
    </row>
    <row r="478" ht="16.5">
      <c r="A478" s="32"/>
    </row>
    <row r="479" ht="16.5">
      <c r="A479" s="32"/>
    </row>
    <row r="480" ht="16.5">
      <c r="A480" s="32"/>
    </row>
    <row r="481" ht="16.5">
      <c r="A481" s="32"/>
    </row>
    <row r="482" ht="16.5">
      <c r="A482" s="32"/>
    </row>
    <row r="483" ht="16.5">
      <c r="A483" s="32"/>
    </row>
    <row r="484" ht="16.5">
      <c r="A484" s="32"/>
    </row>
    <row r="485" ht="16.5">
      <c r="A485" s="32"/>
    </row>
    <row r="486" ht="16.5">
      <c r="A486" s="32"/>
    </row>
    <row r="487" ht="16.5">
      <c r="A487" s="32"/>
    </row>
    <row r="488" ht="16.5">
      <c r="A488" s="32"/>
    </row>
    <row r="489" ht="16.5">
      <c r="A489" s="32"/>
    </row>
    <row r="490" ht="16.5">
      <c r="A490" s="32"/>
    </row>
    <row r="491" ht="16.5">
      <c r="A491" s="32"/>
    </row>
    <row r="492" ht="16.5">
      <c r="A492" s="32"/>
    </row>
    <row r="493" ht="16.5">
      <c r="A493" s="32"/>
    </row>
    <row r="494" ht="16.5">
      <c r="A494" s="32"/>
    </row>
    <row r="495" ht="16.5">
      <c r="A495" s="32"/>
    </row>
    <row r="496" ht="16.5">
      <c r="A496" s="32"/>
    </row>
    <row r="497" ht="16.5">
      <c r="A497" s="32"/>
    </row>
    <row r="498" ht="16.5">
      <c r="A498" s="32"/>
    </row>
    <row r="499" ht="16.5">
      <c r="A499" s="32"/>
    </row>
    <row r="500" ht="16.5">
      <c r="A500" s="32"/>
    </row>
    <row r="501" ht="16.5">
      <c r="A501" s="32"/>
    </row>
    <row r="502" ht="16.5">
      <c r="A502" s="32"/>
    </row>
    <row r="503" ht="16.5">
      <c r="A503" s="32"/>
    </row>
    <row r="504" ht="16.5">
      <c r="A504" s="32"/>
    </row>
    <row r="505" ht="16.5">
      <c r="A505" s="32"/>
    </row>
    <row r="506" ht="16.5">
      <c r="A506" s="32"/>
    </row>
    <row r="507" ht="16.5">
      <c r="A507" s="32"/>
    </row>
    <row r="508" ht="16.5">
      <c r="A508" s="32"/>
    </row>
    <row r="509" ht="16.5">
      <c r="A509" s="32"/>
    </row>
    <row r="510" ht="16.5">
      <c r="A510" s="32"/>
    </row>
    <row r="511" ht="16.5">
      <c r="A511" s="32"/>
    </row>
    <row r="512" ht="16.5">
      <c r="A512" s="32"/>
    </row>
    <row r="513" ht="16.5">
      <c r="A513" s="32"/>
    </row>
    <row r="514" ht="16.5">
      <c r="A514" s="32"/>
    </row>
    <row r="515" ht="16.5">
      <c r="A515" s="32"/>
    </row>
    <row r="516" ht="16.5">
      <c r="A516" s="32"/>
    </row>
    <row r="517" ht="16.5">
      <c r="A517" s="32"/>
    </row>
    <row r="518" ht="16.5">
      <c r="A518" s="32"/>
    </row>
    <row r="519" ht="16.5">
      <c r="A519" s="32"/>
    </row>
    <row r="520" ht="16.5">
      <c r="A520" s="32"/>
    </row>
    <row r="521" ht="16.5">
      <c r="A521" s="32"/>
    </row>
    <row r="522" ht="16.5">
      <c r="A522" s="32"/>
    </row>
    <row r="523" ht="16.5">
      <c r="A523" s="32"/>
    </row>
    <row r="524" ht="16.5">
      <c r="A524" s="32"/>
    </row>
    <row r="525" ht="16.5">
      <c r="A525" s="32"/>
    </row>
    <row r="526" ht="16.5">
      <c r="A526" s="32"/>
    </row>
    <row r="527" ht="16.5">
      <c r="A527" s="32"/>
    </row>
    <row r="528" ht="16.5">
      <c r="A528" s="32"/>
    </row>
    <row r="529" ht="16.5">
      <c r="A529" s="32"/>
    </row>
    <row r="530" ht="16.5">
      <c r="A530" s="32"/>
    </row>
    <row r="531" ht="16.5">
      <c r="A531" s="32"/>
    </row>
    <row r="532" ht="16.5">
      <c r="A532" s="32"/>
    </row>
    <row r="533" ht="16.5">
      <c r="A533" s="32"/>
    </row>
    <row r="534" ht="16.5">
      <c r="A534" s="32"/>
    </row>
    <row r="535" ht="16.5">
      <c r="A535" s="32"/>
    </row>
    <row r="536" ht="16.5">
      <c r="A536" s="32"/>
    </row>
    <row r="537" ht="16.5">
      <c r="A537" s="32"/>
    </row>
    <row r="538" ht="16.5">
      <c r="A538" s="32"/>
    </row>
    <row r="539" ht="16.5">
      <c r="A539" s="32"/>
    </row>
    <row r="540" ht="16.5">
      <c r="A540" s="32"/>
    </row>
    <row r="541" ht="16.5">
      <c r="A541" s="32"/>
    </row>
    <row r="542" ht="16.5">
      <c r="A542" s="32"/>
    </row>
    <row r="543" ht="16.5">
      <c r="A543" s="32"/>
    </row>
    <row r="544" ht="16.5">
      <c r="A544" s="32"/>
    </row>
    <row r="545" ht="16.5">
      <c r="A545" s="32"/>
    </row>
    <row r="546" ht="16.5">
      <c r="A546" s="32"/>
    </row>
    <row r="547" ht="16.5">
      <c r="A547" s="32"/>
    </row>
    <row r="548" ht="16.5">
      <c r="A548" s="32"/>
    </row>
    <row r="549" ht="16.5">
      <c r="A549" s="32"/>
    </row>
    <row r="550" ht="16.5">
      <c r="A550" s="32"/>
    </row>
    <row r="551" ht="16.5">
      <c r="A551" s="32"/>
    </row>
    <row r="552" ht="16.5">
      <c r="A552" s="32"/>
    </row>
    <row r="553" ht="16.5">
      <c r="A553" s="32"/>
    </row>
    <row r="554" ht="16.5">
      <c r="A554" s="32"/>
    </row>
    <row r="555" ht="16.5">
      <c r="A555" s="32"/>
    </row>
    <row r="556" ht="16.5">
      <c r="A556" s="32"/>
    </row>
    <row r="557" ht="16.5">
      <c r="A557" s="32"/>
    </row>
    <row r="558" ht="16.5">
      <c r="A558" s="32"/>
    </row>
    <row r="559" ht="16.5">
      <c r="A559" s="32"/>
    </row>
    <row r="560" ht="16.5">
      <c r="A560" s="32"/>
    </row>
    <row r="561" ht="16.5">
      <c r="A561" s="32"/>
    </row>
    <row r="562" ht="16.5">
      <c r="A562" s="32"/>
    </row>
    <row r="563" ht="16.5">
      <c r="A563" s="32"/>
    </row>
    <row r="564" ht="16.5">
      <c r="A564" s="32"/>
    </row>
    <row r="565" ht="16.5">
      <c r="A565" s="32"/>
    </row>
    <row r="566" ht="16.5">
      <c r="A566" s="32"/>
    </row>
    <row r="567" ht="16.5">
      <c r="A567" s="32"/>
    </row>
    <row r="568" ht="16.5">
      <c r="A568" s="32"/>
    </row>
    <row r="569" ht="16.5">
      <c r="A569" s="32"/>
    </row>
    <row r="570" ht="16.5">
      <c r="A570" s="32"/>
    </row>
  </sheetData>
  <mergeCells count="3">
    <mergeCell ref="A11:F11"/>
    <mergeCell ref="A12:F12"/>
    <mergeCell ref="I12:AV12"/>
  </mergeCells>
  <hyperlinks>
    <hyperlink ref="A325" r:id="rId1" display="_ftnref4"/>
    <hyperlink ref="A324" r:id="rId2" display="_ftnref3"/>
  </hyperlinks>
  <printOptions/>
  <pageMargins left="0.5905511811023623" right="0" top="0.3937007874015748" bottom="0.3937007874015748" header="0.5118110236220472" footer="0.5118110236220472"/>
  <pageSetup horizontalDpi="300" verticalDpi="300" orientation="portrait" paperSize="9" scale="9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73"/>
  <sheetViews>
    <sheetView view="pageBreakPreview" zoomScale="60" workbookViewId="0" topLeftCell="A1">
      <selection activeCell="F5" sqref="F5"/>
    </sheetView>
  </sheetViews>
  <sheetFormatPr defaultColWidth="9.00390625" defaultRowHeight="12.75"/>
  <cols>
    <col min="1" max="1" width="12.375" style="110" customWidth="1"/>
    <col min="2" max="2" width="10.875" style="110" customWidth="1"/>
    <col min="3" max="3" width="46.875" style="57" customWidth="1"/>
    <col min="4" max="4" width="12.25390625" style="57" customWidth="1"/>
    <col min="5" max="5" width="15.25390625" style="57" hidden="1" customWidth="1"/>
    <col min="6" max="6" width="24.625" style="57" customWidth="1"/>
    <col min="7" max="7" width="13.00390625" style="147" hidden="1" customWidth="1"/>
    <col min="8" max="48" width="13.75390625" style="147" hidden="1" customWidth="1"/>
    <col min="49" max="50" width="0" style="147" hidden="1" customWidth="1"/>
    <col min="51" max="52" width="13.75390625" style="147" hidden="1" customWidth="1"/>
    <col min="53" max="53" width="15.625" style="147" hidden="1" customWidth="1"/>
    <col min="54" max="67" width="0" style="57" hidden="1" customWidth="1"/>
    <col min="68" max="16384" width="9.125" style="57" customWidth="1"/>
  </cols>
  <sheetData>
    <row r="1" spans="3:53" ht="15" customHeight="1">
      <c r="C1" s="58"/>
      <c r="D1" s="71" t="s">
        <v>706</v>
      </c>
      <c r="E1" s="71"/>
      <c r="F1" s="71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Y1" s="138"/>
      <c r="AZ1" s="138"/>
      <c r="BA1" s="138"/>
    </row>
    <row r="2" spans="3:53" ht="15" customHeight="1">
      <c r="C2" s="58"/>
      <c r="D2" s="71" t="s">
        <v>605</v>
      </c>
      <c r="E2" s="71"/>
      <c r="F2" s="71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Y2" s="138"/>
      <c r="AZ2" s="138"/>
      <c r="BA2" s="138"/>
    </row>
    <row r="3" spans="3:53" ht="15" customHeight="1">
      <c r="C3" s="121"/>
      <c r="D3" s="71" t="s">
        <v>606</v>
      </c>
      <c r="E3" s="71"/>
      <c r="F3" s="71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Y3" s="138"/>
      <c r="AZ3" s="138"/>
      <c r="BA3" s="138"/>
    </row>
    <row r="4" spans="3:53" ht="15" customHeight="1">
      <c r="C4" s="58"/>
      <c r="D4" s="71" t="s">
        <v>709</v>
      </c>
      <c r="E4" s="71"/>
      <c r="F4" s="71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Y4" s="138"/>
      <c r="AZ4" s="138"/>
      <c r="BA4" s="138"/>
    </row>
    <row r="5" spans="3:53" ht="15" customHeight="1">
      <c r="C5" s="58"/>
      <c r="D5" s="71"/>
      <c r="E5" s="71"/>
      <c r="F5" s="71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Y5" s="138"/>
      <c r="AZ5" s="138"/>
      <c r="BA5" s="138"/>
    </row>
    <row r="6" spans="3:53" ht="15" customHeight="1">
      <c r="C6" s="58"/>
      <c r="D6" s="71" t="s">
        <v>607</v>
      </c>
      <c r="E6" s="71"/>
      <c r="F6" s="71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Y6" s="138"/>
      <c r="AZ6" s="138"/>
      <c r="BA6" s="138"/>
    </row>
    <row r="7" spans="3:53" ht="15" customHeight="1">
      <c r="C7" s="58"/>
      <c r="D7" s="71" t="s">
        <v>605</v>
      </c>
      <c r="E7" s="71"/>
      <c r="F7" s="71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Y7" s="138"/>
      <c r="AZ7" s="138"/>
      <c r="BA7" s="138"/>
    </row>
    <row r="8" spans="3:53" ht="15" customHeight="1">
      <c r="C8" s="58"/>
      <c r="D8" s="71" t="s">
        <v>606</v>
      </c>
      <c r="E8" s="71"/>
      <c r="F8" s="71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Y8" s="138"/>
      <c r="AZ8" s="138"/>
      <c r="BA8" s="138"/>
    </row>
    <row r="9" spans="3:53" ht="15" customHeight="1">
      <c r="C9" s="58"/>
      <c r="D9" s="71" t="s">
        <v>608</v>
      </c>
      <c r="E9" s="71"/>
      <c r="F9" s="71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Y9" s="138"/>
      <c r="AZ9" s="138"/>
      <c r="BA9" s="138"/>
    </row>
    <row r="10" spans="1:7" ht="66.75" customHeight="1" thickBot="1">
      <c r="A10" s="278" t="s">
        <v>489</v>
      </c>
      <c r="B10" s="278"/>
      <c r="C10" s="278"/>
      <c r="D10" s="278"/>
      <c r="E10" s="278"/>
      <c r="F10" s="125"/>
      <c r="G10" s="212"/>
    </row>
    <row r="11" spans="1:74" s="61" customFormat="1" ht="63.75" customHeight="1" thickBot="1">
      <c r="A11" s="89" t="s">
        <v>493</v>
      </c>
      <c r="B11" s="59" t="s">
        <v>356</v>
      </c>
      <c r="C11" s="279" t="s">
        <v>281</v>
      </c>
      <c r="D11" s="280"/>
      <c r="E11" s="1" t="s">
        <v>72</v>
      </c>
      <c r="F11" s="1" t="s">
        <v>72</v>
      </c>
      <c r="G11" s="153" t="s">
        <v>554</v>
      </c>
      <c r="H11" s="162" t="s">
        <v>437</v>
      </c>
      <c r="I11" s="163" t="s">
        <v>673</v>
      </c>
      <c r="J11" s="164" t="s">
        <v>436</v>
      </c>
      <c r="K11" s="164" t="s">
        <v>446</v>
      </c>
      <c r="L11" s="164" t="s">
        <v>634</v>
      </c>
      <c r="M11" s="225" t="s">
        <v>635</v>
      </c>
      <c r="N11" s="162" t="s">
        <v>668</v>
      </c>
      <c r="O11" s="230" t="s">
        <v>680</v>
      </c>
      <c r="P11" s="213" t="s">
        <v>283</v>
      </c>
      <c r="Q11" s="213" t="s">
        <v>283</v>
      </c>
      <c r="R11" s="213" t="s">
        <v>283</v>
      </c>
      <c r="S11" s="213"/>
      <c r="T11" s="213" t="s">
        <v>511</v>
      </c>
      <c r="U11" s="213" t="s">
        <v>512</v>
      </c>
      <c r="V11" s="213" t="s">
        <v>513</v>
      </c>
      <c r="W11" s="213" t="s">
        <v>514</v>
      </c>
      <c r="X11" s="213" t="s">
        <v>515</v>
      </c>
      <c r="Y11" s="213" t="s">
        <v>516</v>
      </c>
      <c r="Z11" s="213" t="s">
        <v>517</v>
      </c>
      <c r="AA11" s="214" t="s">
        <v>518</v>
      </c>
      <c r="AB11" s="213" t="s">
        <v>519</v>
      </c>
      <c r="AC11" s="213" t="s">
        <v>520</v>
      </c>
      <c r="AD11" s="153" t="s">
        <v>497</v>
      </c>
      <c r="AE11" s="153" t="s">
        <v>497</v>
      </c>
      <c r="AF11" s="153" t="s">
        <v>499</v>
      </c>
      <c r="AG11" s="153" t="s">
        <v>501</v>
      </c>
      <c r="AH11" s="153" t="s">
        <v>492</v>
      </c>
      <c r="AI11" s="153" t="s">
        <v>483</v>
      </c>
      <c r="AJ11" s="153" t="s">
        <v>438</v>
      </c>
      <c r="AK11" s="153" t="s">
        <v>435</v>
      </c>
      <c r="AL11" s="153" t="s">
        <v>436</v>
      </c>
      <c r="AM11" s="153" t="s">
        <v>471</v>
      </c>
      <c r="AN11" s="153" t="s">
        <v>446</v>
      </c>
      <c r="AO11" s="153" t="s">
        <v>439</v>
      </c>
      <c r="AP11" s="153" t="s">
        <v>472</v>
      </c>
      <c r="AQ11" s="153" t="s">
        <v>440</v>
      </c>
      <c r="AR11" s="153" t="s">
        <v>441</v>
      </c>
      <c r="AS11" s="153" t="s">
        <v>442</v>
      </c>
      <c r="AT11" s="153" t="s">
        <v>443</v>
      </c>
      <c r="AU11" s="153" t="s">
        <v>444</v>
      </c>
      <c r="AV11" s="153" t="s">
        <v>589</v>
      </c>
      <c r="AW11" s="215"/>
      <c r="AX11" s="215"/>
      <c r="AY11" s="153" t="s">
        <v>601</v>
      </c>
      <c r="AZ11" s="153" t="s">
        <v>602</v>
      </c>
      <c r="BA11" s="153" t="s">
        <v>600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</row>
    <row r="12" spans="1:53" s="62" customFormat="1" ht="19.5" customHeight="1">
      <c r="A12" s="275" t="s">
        <v>140</v>
      </c>
      <c r="B12" s="276"/>
      <c r="C12" s="276"/>
      <c r="D12" s="277"/>
      <c r="E12" s="86">
        <f>SUM(E13:E20)</f>
        <v>122314</v>
      </c>
      <c r="F12" s="86">
        <f>SUM(F13:F20)</f>
        <v>122314</v>
      </c>
      <c r="G12" s="144">
        <f>SUM(G13:G20)</f>
        <v>0</v>
      </c>
      <c r="H12" s="144">
        <f>SUM(H13:H20)</f>
        <v>0</v>
      </c>
      <c r="I12" s="144">
        <f aca="true" t="shared" si="0" ref="I12:AC12">SUM(I13:I20)</f>
        <v>0</v>
      </c>
      <c r="J12" s="144">
        <f t="shared" si="0"/>
        <v>0</v>
      </c>
      <c r="K12" s="144">
        <f>SUM(K13:K20)</f>
        <v>0</v>
      </c>
      <c r="L12" s="144">
        <f>SUM(L13:L20)</f>
        <v>0</v>
      </c>
      <c r="M12" s="144">
        <f t="shared" si="0"/>
        <v>0</v>
      </c>
      <c r="N12" s="144">
        <f t="shared" si="0"/>
        <v>0</v>
      </c>
      <c r="O12" s="144">
        <f>SUM(O13:O20)</f>
        <v>0</v>
      </c>
      <c r="P12" s="144">
        <f t="shared" si="0"/>
        <v>0</v>
      </c>
      <c r="Q12" s="144">
        <f t="shared" si="0"/>
        <v>0</v>
      </c>
      <c r="R12" s="144">
        <f t="shared" si="0"/>
        <v>0</v>
      </c>
      <c r="S12" s="144">
        <f t="shared" si="0"/>
        <v>0</v>
      </c>
      <c r="T12" s="144">
        <f t="shared" si="0"/>
        <v>0</v>
      </c>
      <c r="U12" s="144">
        <f t="shared" si="0"/>
        <v>0</v>
      </c>
      <c r="V12" s="144">
        <f t="shared" si="0"/>
        <v>0</v>
      </c>
      <c r="W12" s="144">
        <f t="shared" si="0"/>
        <v>0</v>
      </c>
      <c r="X12" s="144">
        <f t="shared" si="0"/>
        <v>0</v>
      </c>
      <c r="Y12" s="144">
        <f t="shared" si="0"/>
        <v>0</v>
      </c>
      <c r="Z12" s="144">
        <f t="shared" si="0"/>
        <v>0</v>
      </c>
      <c r="AA12" s="144">
        <f t="shared" si="0"/>
        <v>0</v>
      </c>
      <c r="AB12" s="144">
        <f t="shared" si="0"/>
        <v>0</v>
      </c>
      <c r="AC12" s="144">
        <f t="shared" si="0"/>
        <v>0</v>
      </c>
      <c r="AD12" s="144">
        <f aca="true" t="shared" si="1" ref="AD12:AV12">SUM(AD13:AD20)</f>
        <v>0</v>
      </c>
      <c r="AE12" s="144">
        <f t="shared" si="1"/>
        <v>0</v>
      </c>
      <c r="AF12" s="144">
        <f t="shared" si="1"/>
        <v>0</v>
      </c>
      <c r="AG12" s="144">
        <f t="shared" si="1"/>
        <v>0</v>
      </c>
      <c r="AH12" s="144">
        <f t="shared" si="1"/>
        <v>0</v>
      </c>
      <c r="AI12" s="144">
        <f t="shared" si="1"/>
        <v>0</v>
      </c>
      <c r="AJ12" s="86">
        <f t="shared" si="1"/>
        <v>0</v>
      </c>
      <c r="AK12" s="86">
        <f t="shared" si="1"/>
        <v>0</v>
      </c>
      <c r="AL12" s="86">
        <f t="shared" si="1"/>
        <v>0</v>
      </c>
      <c r="AM12" s="86">
        <f t="shared" si="1"/>
        <v>0</v>
      </c>
      <c r="AN12" s="86">
        <f t="shared" si="1"/>
        <v>0</v>
      </c>
      <c r="AO12" s="86">
        <f t="shared" si="1"/>
        <v>0</v>
      </c>
      <c r="AP12" s="86">
        <f t="shared" si="1"/>
        <v>0</v>
      </c>
      <c r="AQ12" s="86">
        <f t="shared" si="1"/>
        <v>0</v>
      </c>
      <c r="AR12" s="86">
        <f t="shared" si="1"/>
        <v>0</v>
      </c>
      <c r="AS12" s="86">
        <f t="shared" si="1"/>
        <v>0</v>
      </c>
      <c r="AT12" s="86">
        <f t="shared" si="1"/>
        <v>0</v>
      </c>
      <c r="AU12" s="86">
        <f t="shared" si="1"/>
        <v>0</v>
      </c>
      <c r="AV12" s="86">
        <f t="shared" si="1"/>
        <v>0</v>
      </c>
      <c r="AW12" s="216"/>
      <c r="AX12" s="216"/>
      <c r="AY12" s="86">
        <f>SUM(AY13:AY20)</f>
        <v>125936.30000000002</v>
      </c>
      <c r="AZ12" s="86">
        <f>SUM(AZ13:AZ20)</f>
        <v>125874</v>
      </c>
      <c r="BA12" s="86">
        <f>SUM(BA13:BA20)</f>
        <v>-62.299999999999955</v>
      </c>
    </row>
    <row r="13" spans="1:53" ht="16.5">
      <c r="A13" s="109" t="s">
        <v>487</v>
      </c>
      <c r="B13" s="111" t="s">
        <v>185</v>
      </c>
      <c r="C13" s="273" t="s">
        <v>186</v>
      </c>
      <c r="D13" s="274"/>
      <c r="E13" s="87">
        <v>98290</v>
      </c>
      <c r="F13" s="87">
        <f>E13+G13</f>
        <v>98290</v>
      </c>
      <c r="G13" s="87">
        <f aca="true" t="shared" si="2" ref="G13:G20">SUM(H13:AV13)</f>
        <v>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Y13" s="87">
        <v>100931</v>
      </c>
      <c r="AZ13" s="87">
        <v>101101</v>
      </c>
      <c r="BA13" s="87">
        <f>AZ13-AY13</f>
        <v>170</v>
      </c>
    </row>
    <row r="14" spans="1:53" ht="16.5">
      <c r="A14" s="109" t="s">
        <v>487</v>
      </c>
      <c r="B14" s="111" t="s">
        <v>204</v>
      </c>
      <c r="C14" s="273" t="s">
        <v>405</v>
      </c>
      <c r="D14" s="274"/>
      <c r="E14" s="87">
        <v>400</v>
      </c>
      <c r="F14" s="87">
        <f aca="true" t="shared" si="3" ref="F14:F33">E14+G14</f>
        <v>400</v>
      </c>
      <c r="G14" s="87">
        <f t="shared" si="2"/>
        <v>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Y14" s="87">
        <v>400</v>
      </c>
      <c r="AZ14" s="87">
        <v>400</v>
      </c>
      <c r="BA14" s="87">
        <f aca="true" t="shared" si="4" ref="BA14:BA82">AZ14-AY14</f>
        <v>0</v>
      </c>
    </row>
    <row r="15" spans="1:53" ht="31.5" customHeight="1">
      <c r="A15" s="111" t="s">
        <v>487</v>
      </c>
      <c r="B15" s="111" t="s">
        <v>208</v>
      </c>
      <c r="C15" s="273" t="s">
        <v>209</v>
      </c>
      <c r="D15" s="274"/>
      <c r="E15" s="87">
        <v>2996</v>
      </c>
      <c r="F15" s="87">
        <f t="shared" si="3"/>
        <v>2996</v>
      </c>
      <c r="G15" s="87">
        <f>SUM(H15:AV15)</f>
        <v>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Y15" s="87">
        <v>6479</v>
      </c>
      <c r="AZ15" s="87">
        <v>6479</v>
      </c>
      <c r="BA15" s="87">
        <f>AZ15-AY15</f>
        <v>0</v>
      </c>
    </row>
    <row r="16" spans="1:53" ht="16.5">
      <c r="A16" s="109" t="s">
        <v>487</v>
      </c>
      <c r="B16" s="111" t="s">
        <v>216</v>
      </c>
      <c r="C16" s="273" t="s">
        <v>217</v>
      </c>
      <c r="D16" s="274"/>
      <c r="E16" s="87">
        <v>162.1</v>
      </c>
      <c r="F16" s="87">
        <f t="shared" si="3"/>
        <v>162.1</v>
      </c>
      <c r="G16" s="87">
        <f t="shared" si="2"/>
        <v>0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Y16" s="87">
        <v>162.1</v>
      </c>
      <c r="AZ16" s="87">
        <v>162.1</v>
      </c>
      <c r="BA16" s="87">
        <f t="shared" si="4"/>
        <v>0</v>
      </c>
    </row>
    <row r="17" spans="1:53" ht="16.5">
      <c r="A17" s="109" t="s">
        <v>487</v>
      </c>
      <c r="B17" s="111" t="s">
        <v>228</v>
      </c>
      <c r="C17" s="273" t="s">
        <v>229</v>
      </c>
      <c r="D17" s="274"/>
      <c r="E17" s="87"/>
      <c r="F17" s="87">
        <f>E17+G17</f>
        <v>310</v>
      </c>
      <c r="G17" s="87">
        <f>SUM(H17:AV17)</f>
        <v>310</v>
      </c>
      <c r="H17" s="87"/>
      <c r="I17" s="87"/>
      <c r="J17" s="87"/>
      <c r="K17" s="87"/>
      <c r="L17" s="87">
        <v>310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Y17" s="87"/>
      <c r="AZ17" s="87"/>
      <c r="BA17" s="87"/>
    </row>
    <row r="18" spans="1:53" ht="16.5">
      <c r="A18" s="109" t="s">
        <v>487</v>
      </c>
      <c r="B18" s="111" t="s">
        <v>235</v>
      </c>
      <c r="C18" s="273" t="s">
        <v>236</v>
      </c>
      <c r="D18" s="274"/>
      <c r="E18" s="87">
        <v>26.3</v>
      </c>
      <c r="F18" s="87">
        <f t="shared" si="3"/>
        <v>26.3</v>
      </c>
      <c r="G18" s="87">
        <f t="shared" si="2"/>
        <v>0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Y18" s="87">
        <v>26.3</v>
      </c>
      <c r="AZ18" s="87">
        <v>26.3</v>
      </c>
      <c r="BA18" s="87">
        <f t="shared" si="4"/>
        <v>0</v>
      </c>
    </row>
    <row r="19" spans="1:53" ht="16.5">
      <c r="A19" s="109" t="s">
        <v>487</v>
      </c>
      <c r="B19" s="112" t="s">
        <v>239</v>
      </c>
      <c r="C19" s="273" t="s">
        <v>240</v>
      </c>
      <c r="D19" s="274"/>
      <c r="E19" s="87">
        <v>1330</v>
      </c>
      <c r="F19" s="87">
        <f t="shared" si="3"/>
        <v>1330</v>
      </c>
      <c r="G19" s="87">
        <f t="shared" si="2"/>
        <v>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Y19" s="87">
        <v>1512.3</v>
      </c>
      <c r="AZ19" s="87">
        <v>1280</v>
      </c>
      <c r="BA19" s="87">
        <f t="shared" si="4"/>
        <v>-232.29999999999995</v>
      </c>
    </row>
    <row r="20" spans="1:53" ht="30.75" customHeight="1">
      <c r="A20" s="109" t="s">
        <v>487</v>
      </c>
      <c r="B20" s="112" t="s">
        <v>249</v>
      </c>
      <c r="C20" s="273" t="s">
        <v>250</v>
      </c>
      <c r="D20" s="274"/>
      <c r="E20" s="87">
        <v>19109.6</v>
      </c>
      <c r="F20" s="87">
        <f t="shared" si="3"/>
        <v>18799.6</v>
      </c>
      <c r="G20" s="87">
        <f t="shared" si="2"/>
        <v>-310</v>
      </c>
      <c r="H20" s="87"/>
      <c r="I20" s="87"/>
      <c r="J20" s="87"/>
      <c r="K20" s="87"/>
      <c r="L20" s="87">
        <v>-310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Y20" s="87">
        <v>16425.6</v>
      </c>
      <c r="AZ20" s="87">
        <v>16425.6</v>
      </c>
      <c r="BA20" s="87">
        <f t="shared" si="4"/>
        <v>0</v>
      </c>
    </row>
    <row r="21" spans="1:53" s="62" customFormat="1" ht="16.5">
      <c r="A21" s="275" t="s">
        <v>141</v>
      </c>
      <c r="B21" s="276"/>
      <c r="C21" s="276"/>
      <c r="D21" s="277"/>
      <c r="E21" s="86">
        <f>SUM(E22)</f>
        <v>9843</v>
      </c>
      <c r="F21" s="86">
        <f aca="true" t="shared" si="5" ref="F21:AV21">SUM(F22)</f>
        <v>9843</v>
      </c>
      <c r="G21" s="86">
        <f t="shared" si="5"/>
        <v>0</v>
      </c>
      <c r="H21" s="86">
        <f t="shared" si="5"/>
        <v>0</v>
      </c>
      <c r="I21" s="86">
        <f t="shared" si="5"/>
        <v>0</v>
      </c>
      <c r="J21" s="86">
        <f t="shared" si="5"/>
        <v>0</v>
      </c>
      <c r="K21" s="86">
        <f t="shared" si="5"/>
        <v>0</v>
      </c>
      <c r="L21" s="86">
        <f t="shared" si="5"/>
        <v>0</v>
      </c>
      <c r="M21" s="86">
        <f t="shared" si="5"/>
        <v>0</v>
      </c>
      <c r="N21" s="86">
        <f t="shared" si="5"/>
        <v>0</v>
      </c>
      <c r="O21" s="86">
        <f t="shared" si="5"/>
        <v>0</v>
      </c>
      <c r="P21" s="86">
        <f t="shared" si="5"/>
        <v>0</v>
      </c>
      <c r="Q21" s="86">
        <f t="shared" si="5"/>
        <v>0</v>
      </c>
      <c r="R21" s="244">
        <f t="shared" si="5"/>
        <v>0</v>
      </c>
      <c r="S21" s="86">
        <f t="shared" si="5"/>
        <v>0</v>
      </c>
      <c r="T21" s="86">
        <f t="shared" si="5"/>
        <v>0</v>
      </c>
      <c r="U21" s="86">
        <f t="shared" si="5"/>
        <v>0</v>
      </c>
      <c r="V21" s="86">
        <f t="shared" si="5"/>
        <v>0</v>
      </c>
      <c r="W21" s="86">
        <f t="shared" si="5"/>
        <v>0</v>
      </c>
      <c r="X21" s="86">
        <f t="shared" si="5"/>
        <v>0</v>
      </c>
      <c r="Y21" s="86">
        <f t="shared" si="5"/>
        <v>0</v>
      </c>
      <c r="Z21" s="86">
        <f t="shared" si="5"/>
        <v>0</v>
      </c>
      <c r="AA21" s="86">
        <f t="shared" si="5"/>
        <v>0</v>
      </c>
      <c r="AB21" s="86">
        <f t="shared" si="5"/>
        <v>0</v>
      </c>
      <c r="AC21" s="86">
        <f t="shared" si="5"/>
        <v>0</v>
      </c>
      <c r="AD21" s="86">
        <f t="shared" si="5"/>
        <v>0</v>
      </c>
      <c r="AE21" s="86">
        <f t="shared" si="5"/>
        <v>0</v>
      </c>
      <c r="AF21" s="86">
        <f t="shared" si="5"/>
        <v>0</v>
      </c>
      <c r="AG21" s="86">
        <f t="shared" si="5"/>
        <v>0</v>
      </c>
      <c r="AH21" s="86">
        <f t="shared" si="5"/>
        <v>0</v>
      </c>
      <c r="AI21" s="86">
        <f t="shared" si="5"/>
        <v>0</v>
      </c>
      <c r="AJ21" s="86">
        <f t="shared" si="5"/>
        <v>0</v>
      </c>
      <c r="AK21" s="86">
        <f t="shared" si="5"/>
        <v>0</v>
      </c>
      <c r="AL21" s="86">
        <f t="shared" si="5"/>
        <v>0</v>
      </c>
      <c r="AM21" s="86">
        <f t="shared" si="5"/>
        <v>0</v>
      </c>
      <c r="AN21" s="86">
        <f t="shared" si="5"/>
        <v>0</v>
      </c>
      <c r="AO21" s="86">
        <f t="shared" si="5"/>
        <v>0</v>
      </c>
      <c r="AP21" s="86">
        <f t="shared" si="5"/>
        <v>0</v>
      </c>
      <c r="AQ21" s="86">
        <f t="shared" si="5"/>
        <v>0</v>
      </c>
      <c r="AR21" s="86">
        <f t="shared" si="5"/>
        <v>0</v>
      </c>
      <c r="AS21" s="86">
        <f t="shared" si="5"/>
        <v>0</v>
      </c>
      <c r="AT21" s="86">
        <f t="shared" si="5"/>
        <v>0</v>
      </c>
      <c r="AU21" s="86">
        <f t="shared" si="5"/>
        <v>0</v>
      </c>
      <c r="AV21" s="86">
        <f t="shared" si="5"/>
        <v>0</v>
      </c>
      <c r="AW21" s="216"/>
      <c r="AX21" s="216"/>
      <c r="AY21" s="86">
        <f>SUM(AY22)</f>
        <v>8097</v>
      </c>
      <c r="AZ21" s="86">
        <f>SUM(AZ22)</f>
        <v>8097</v>
      </c>
      <c r="BA21" s="148">
        <f t="shared" si="4"/>
        <v>0</v>
      </c>
    </row>
    <row r="22" spans="1:53" ht="16.5">
      <c r="A22" s="111" t="s">
        <v>542</v>
      </c>
      <c r="B22" s="111" t="s">
        <v>185</v>
      </c>
      <c r="C22" s="273" t="s">
        <v>186</v>
      </c>
      <c r="D22" s="274"/>
      <c r="E22" s="87">
        <v>9843</v>
      </c>
      <c r="F22" s="87">
        <f t="shared" si="3"/>
        <v>9843</v>
      </c>
      <c r="G22" s="87">
        <f>SUM(H22:AV22)</f>
        <v>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242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Y22" s="87">
        <v>8097</v>
      </c>
      <c r="AZ22" s="87">
        <v>8097</v>
      </c>
      <c r="BA22" s="87">
        <f t="shared" si="4"/>
        <v>0</v>
      </c>
    </row>
    <row r="23" spans="1:53" s="62" customFormat="1" ht="16.5">
      <c r="A23" s="275" t="s">
        <v>142</v>
      </c>
      <c r="B23" s="276"/>
      <c r="C23" s="276"/>
      <c r="D23" s="277"/>
      <c r="E23" s="86">
        <f>SUM(E24)</f>
        <v>44789</v>
      </c>
      <c r="F23" s="86">
        <f aca="true" t="shared" si="6" ref="F23:AV23">SUM(F24)</f>
        <v>44789</v>
      </c>
      <c r="G23" s="86">
        <f t="shared" si="6"/>
        <v>0</v>
      </c>
      <c r="H23" s="86">
        <f t="shared" si="6"/>
        <v>0</v>
      </c>
      <c r="I23" s="86">
        <f t="shared" si="6"/>
        <v>0</v>
      </c>
      <c r="J23" s="86">
        <f t="shared" si="6"/>
        <v>0</v>
      </c>
      <c r="K23" s="86">
        <f t="shared" si="6"/>
        <v>0</v>
      </c>
      <c r="L23" s="86">
        <f t="shared" si="6"/>
        <v>0</v>
      </c>
      <c r="M23" s="86">
        <f t="shared" si="6"/>
        <v>0</v>
      </c>
      <c r="N23" s="86">
        <f t="shared" si="6"/>
        <v>0</v>
      </c>
      <c r="O23" s="86">
        <f t="shared" si="6"/>
        <v>0</v>
      </c>
      <c r="P23" s="86">
        <f t="shared" si="6"/>
        <v>0</v>
      </c>
      <c r="Q23" s="86">
        <f t="shared" si="6"/>
        <v>0</v>
      </c>
      <c r="R23" s="86">
        <f t="shared" si="6"/>
        <v>0</v>
      </c>
      <c r="S23" s="86">
        <f t="shared" si="6"/>
        <v>0</v>
      </c>
      <c r="T23" s="86">
        <f t="shared" si="6"/>
        <v>0</v>
      </c>
      <c r="U23" s="86">
        <f t="shared" si="6"/>
        <v>0</v>
      </c>
      <c r="V23" s="86">
        <f t="shared" si="6"/>
        <v>0</v>
      </c>
      <c r="W23" s="86">
        <f t="shared" si="6"/>
        <v>0</v>
      </c>
      <c r="X23" s="86">
        <f t="shared" si="6"/>
        <v>0</v>
      </c>
      <c r="Y23" s="86">
        <f t="shared" si="6"/>
        <v>0</v>
      </c>
      <c r="Z23" s="86">
        <f t="shared" si="6"/>
        <v>0</v>
      </c>
      <c r="AA23" s="86">
        <f t="shared" si="6"/>
        <v>0</v>
      </c>
      <c r="AB23" s="86">
        <f t="shared" si="6"/>
        <v>0</v>
      </c>
      <c r="AC23" s="86">
        <f t="shared" si="6"/>
        <v>0</v>
      </c>
      <c r="AD23" s="86">
        <f t="shared" si="6"/>
        <v>0</v>
      </c>
      <c r="AE23" s="86">
        <f t="shared" si="6"/>
        <v>0</v>
      </c>
      <c r="AF23" s="86">
        <f t="shared" si="6"/>
        <v>0</v>
      </c>
      <c r="AG23" s="86">
        <f t="shared" si="6"/>
        <v>0</v>
      </c>
      <c r="AH23" s="86">
        <f t="shared" si="6"/>
        <v>0</v>
      </c>
      <c r="AI23" s="86">
        <f t="shared" si="6"/>
        <v>0</v>
      </c>
      <c r="AJ23" s="86">
        <f t="shared" si="6"/>
        <v>0</v>
      </c>
      <c r="AK23" s="86">
        <f t="shared" si="6"/>
        <v>0</v>
      </c>
      <c r="AL23" s="86">
        <f t="shared" si="6"/>
        <v>0</v>
      </c>
      <c r="AM23" s="86">
        <f t="shared" si="6"/>
        <v>0</v>
      </c>
      <c r="AN23" s="86">
        <f t="shared" si="6"/>
        <v>0</v>
      </c>
      <c r="AO23" s="86">
        <f t="shared" si="6"/>
        <v>0</v>
      </c>
      <c r="AP23" s="86">
        <f t="shared" si="6"/>
        <v>0</v>
      </c>
      <c r="AQ23" s="86">
        <f t="shared" si="6"/>
        <v>0</v>
      </c>
      <c r="AR23" s="86">
        <f t="shared" si="6"/>
        <v>0</v>
      </c>
      <c r="AS23" s="86">
        <f t="shared" si="6"/>
        <v>0</v>
      </c>
      <c r="AT23" s="86">
        <f t="shared" si="6"/>
        <v>0</v>
      </c>
      <c r="AU23" s="86">
        <f t="shared" si="6"/>
        <v>0</v>
      </c>
      <c r="AV23" s="86">
        <f t="shared" si="6"/>
        <v>0</v>
      </c>
      <c r="AW23" s="216"/>
      <c r="AX23" s="216"/>
      <c r="AY23" s="86">
        <f>SUM(AY24)</f>
        <v>44789</v>
      </c>
      <c r="AZ23" s="86">
        <f>SUM(AZ24)</f>
        <v>44789</v>
      </c>
      <c r="BA23" s="148">
        <f t="shared" si="4"/>
        <v>0</v>
      </c>
    </row>
    <row r="24" spans="1:53" ht="16.5">
      <c r="A24" s="111" t="s">
        <v>537</v>
      </c>
      <c r="B24" s="111" t="s">
        <v>185</v>
      </c>
      <c r="C24" s="273" t="s">
        <v>186</v>
      </c>
      <c r="D24" s="274"/>
      <c r="E24" s="87">
        <v>44789</v>
      </c>
      <c r="F24" s="87">
        <f t="shared" si="3"/>
        <v>44789</v>
      </c>
      <c r="G24" s="87">
        <f>SUM(H24:AV24)</f>
        <v>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Y24" s="87">
        <v>44789</v>
      </c>
      <c r="AZ24" s="87">
        <v>44789</v>
      </c>
      <c r="BA24" s="87">
        <f t="shared" si="4"/>
        <v>0</v>
      </c>
    </row>
    <row r="25" spans="1:53" s="62" customFormat="1" ht="16.5">
      <c r="A25" s="275" t="s">
        <v>143</v>
      </c>
      <c r="B25" s="276"/>
      <c r="C25" s="276"/>
      <c r="D25" s="277"/>
      <c r="E25" s="86">
        <f>SUM(E26:E31)</f>
        <v>133712</v>
      </c>
      <c r="F25" s="86">
        <f>SUM(F26:F31)</f>
        <v>139822</v>
      </c>
      <c r="G25" s="86">
        <f aca="true" t="shared" si="7" ref="G25:BA25">SUM(G26:G31)</f>
        <v>6110</v>
      </c>
      <c r="H25" s="86">
        <f t="shared" si="7"/>
        <v>0</v>
      </c>
      <c r="I25" s="86">
        <f t="shared" si="7"/>
        <v>0</v>
      </c>
      <c r="J25" s="86">
        <f t="shared" si="7"/>
        <v>0</v>
      </c>
      <c r="K25" s="86">
        <f t="shared" si="7"/>
        <v>0</v>
      </c>
      <c r="L25" s="86">
        <f t="shared" si="7"/>
        <v>6110</v>
      </c>
      <c r="M25" s="86">
        <f t="shared" si="7"/>
        <v>0</v>
      </c>
      <c r="N25" s="86">
        <f t="shared" si="7"/>
        <v>0</v>
      </c>
      <c r="O25" s="86">
        <f t="shared" si="7"/>
        <v>0</v>
      </c>
      <c r="P25" s="86">
        <f t="shared" si="7"/>
        <v>0</v>
      </c>
      <c r="Q25" s="86">
        <f t="shared" si="7"/>
        <v>0</v>
      </c>
      <c r="R25" s="86">
        <f t="shared" si="7"/>
        <v>0</v>
      </c>
      <c r="S25" s="86">
        <f t="shared" si="7"/>
        <v>0</v>
      </c>
      <c r="T25" s="86">
        <f t="shared" si="7"/>
        <v>0</v>
      </c>
      <c r="U25" s="86">
        <f t="shared" si="7"/>
        <v>0</v>
      </c>
      <c r="V25" s="86">
        <f t="shared" si="7"/>
        <v>0</v>
      </c>
      <c r="W25" s="86">
        <f t="shared" si="7"/>
        <v>0</v>
      </c>
      <c r="X25" s="86">
        <f t="shared" si="7"/>
        <v>0</v>
      </c>
      <c r="Y25" s="86">
        <f t="shared" si="7"/>
        <v>0</v>
      </c>
      <c r="Z25" s="86">
        <f t="shared" si="7"/>
        <v>0</v>
      </c>
      <c r="AA25" s="86">
        <f t="shared" si="7"/>
        <v>0</v>
      </c>
      <c r="AB25" s="86">
        <f t="shared" si="7"/>
        <v>0</v>
      </c>
      <c r="AC25" s="86">
        <f t="shared" si="7"/>
        <v>0</v>
      </c>
      <c r="AD25" s="86">
        <f t="shared" si="7"/>
        <v>0</v>
      </c>
      <c r="AE25" s="86">
        <f t="shared" si="7"/>
        <v>0</v>
      </c>
      <c r="AF25" s="86">
        <f t="shared" si="7"/>
        <v>0</v>
      </c>
      <c r="AG25" s="86">
        <f t="shared" si="7"/>
        <v>0</v>
      </c>
      <c r="AH25" s="86">
        <f t="shared" si="7"/>
        <v>0</v>
      </c>
      <c r="AI25" s="86">
        <f t="shared" si="7"/>
        <v>0</v>
      </c>
      <c r="AJ25" s="86">
        <f t="shared" si="7"/>
        <v>0</v>
      </c>
      <c r="AK25" s="86">
        <f t="shared" si="7"/>
        <v>0</v>
      </c>
      <c r="AL25" s="86">
        <f t="shared" si="7"/>
        <v>0</v>
      </c>
      <c r="AM25" s="86">
        <f t="shared" si="7"/>
        <v>0</v>
      </c>
      <c r="AN25" s="86">
        <f t="shared" si="7"/>
        <v>0</v>
      </c>
      <c r="AO25" s="86">
        <f t="shared" si="7"/>
        <v>0</v>
      </c>
      <c r="AP25" s="86">
        <f t="shared" si="7"/>
        <v>0</v>
      </c>
      <c r="AQ25" s="86">
        <f t="shared" si="7"/>
        <v>0</v>
      </c>
      <c r="AR25" s="86">
        <f t="shared" si="7"/>
        <v>0</v>
      </c>
      <c r="AS25" s="86">
        <f t="shared" si="7"/>
        <v>0</v>
      </c>
      <c r="AT25" s="86">
        <f t="shared" si="7"/>
        <v>0</v>
      </c>
      <c r="AU25" s="86">
        <f t="shared" si="7"/>
        <v>0</v>
      </c>
      <c r="AV25" s="86">
        <f t="shared" si="7"/>
        <v>0</v>
      </c>
      <c r="AW25" s="86">
        <f t="shared" si="7"/>
        <v>0</v>
      </c>
      <c r="AX25" s="86">
        <f t="shared" si="7"/>
        <v>0</v>
      </c>
      <c r="AY25" s="86">
        <f t="shared" si="7"/>
        <v>112712</v>
      </c>
      <c r="AZ25" s="86">
        <f t="shared" si="7"/>
        <v>112712</v>
      </c>
      <c r="BA25" s="86">
        <f t="shared" si="7"/>
        <v>0</v>
      </c>
    </row>
    <row r="26" spans="1:53" ht="16.5">
      <c r="A26" s="109" t="s">
        <v>378</v>
      </c>
      <c r="B26" s="111" t="s">
        <v>185</v>
      </c>
      <c r="C26" s="273" t="s">
        <v>186</v>
      </c>
      <c r="D26" s="274"/>
      <c r="E26" s="87">
        <v>133592</v>
      </c>
      <c r="F26" s="87">
        <f t="shared" si="3"/>
        <v>132702</v>
      </c>
      <c r="G26" s="87">
        <f aca="true" t="shared" si="8" ref="G26:G31">SUM(H26:AV26)</f>
        <v>-890</v>
      </c>
      <c r="H26" s="87"/>
      <c r="I26" s="87"/>
      <c r="J26" s="87"/>
      <c r="K26" s="87"/>
      <c r="L26" s="87">
        <v>-890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Y26" s="87">
        <v>112592</v>
      </c>
      <c r="AZ26" s="87">
        <v>112592</v>
      </c>
      <c r="BA26" s="87">
        <f t="shared" si="4"/>
        <v>0</v>
      </c>
    </row>
    <row r="27" spans="1:53" ht="16.5" customHeight="1" hidden="1">
      <c r="A27" s="109" t="s">
        <v>378</v>
      </c>
      <c r="B27" s="111" t="s">
        <v>216</v>
      </c>
      <c r="C27" s="273" t="s">
        <v>217</v>
      </c>
      <c r="D27" s="274"/>
      <c r="E27" s="87"/>
      <c r="F27" s="87">
        <f t="shared" si="3"/>
        <v>0</v>
      </c>
      <c r="G27" s="87">
        <f t="shared" si="8"/>
        <v>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Y27" s="87"/>
      <c r="AZ27" s="87"/>
      <c r="BA27" s="87">
        <f t="shared" si="4"/>
        <v>0</v>
      </c>
    </row>
    <row r="28" spans="1:53" ht="16.5" customHeight="1" hidden="1">
      <c r="A28" s="109" t="s">
        <v>378</v>
      </c>
      <c r="B28" s="111" t="s">
        <v>235</v>
      </c>
      <c r="C28" s="273" t="s">
        <v>236</v>
      </c>
      <c r="D28" s="274"/>
      <c r="E28" s="87"/>
      <c r="F28" s="87">
        <f t="shared" si="3"/>
        <v>0</v>
      </c>
      <c r="G28" s="87">
        <f t="shared" si="8"/>
        <v>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Y28" s="87"/>
      <c r="AZ28" s="87"/>
      <c r="BA28" s="87">
        <f t="shared" si="4"/>
        <v>0</v>
      </c>
    </row>
    <row r="29" spans="1:53" ht="16.5">
      <c r="A29" s="109" t="s">
        <v>378</v>
      </c>
      <c r="B29" s="112" t="s">
        <v>239</v>
      </c>
      <c r="C29" s="273" t="s">
        <v>240</v>
      </c>
      <c r="D29" s="274"/>
      <c r="E29" s="87">
        <v>120</v>
      </c>
      <c r="F29" s="87">
        <f t="shared" si="3"/>
        <v>120</v>
      </c>
      <c r="G29" s="87">
        <f t="shared" si="8"/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Y29" s="87">
        <v>120</v>
      </c>
      <c r="AZ29" s="87">
        <v>120</v>
      </c>
      <c r="BA29" s="87">
        <f t="shared" si="4"/>
        <v>0</v>
      </c>
    </row>
    <row r="30" spans="1:53" ht="31.5" customHeight="1" hidden="1">
      <c r="A30" s="109" t="s">
        <v>378</v>
      </c>
      <c r="B30" s="112" t="s">
        <v>249</v>
      </c>
      <c r="C30" s="273" t="s">
        <v>250</v>
      </c>
      <c r="D30" s="274"/>
      <c r="E30" s="87"/>
      <c r="F30" s="87">
        <f>E30+G30</f>
        <v>0</v>
      </c>
      <c r="G30" s="87">
        <f t="shared" si="8"/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Y30" s="87"/>
      <c r="AZ30" s="87"/>
      <c r="BA30" s="87">
        <f t="shared" si="4"/>
        <v>0</v>
      </c>
    </row>
    <row r="31" spans="1:53" ht="19.5" customHeight="1">
      <c r="A31" s="257" t="s">
        <v>378</v>
      </c>
      <c r="B31" s="258" t="s">
        <v>696</v>
      </c>
      <c r="C31" s="259" t="s">
        <v>698</v>
      </c>
      <c r="D31" s="83"/>
      <c r="E31" s="87"/>
      <c r="F31" s="87">
        <f>E31+G31</f>
        <v>7000</v>
      </c>
      <c r="G31" s="87">
        <f t="shared" si="8"/>
        <v>7000</v>
      </c>
      <c r="H31" s="87"/>
      <c r="I31" s="87"/>
      <c r="J31" s="87"/>
      <c r="K31" s="87"/>
      <c r="L31" s="87">
        <v>7000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Y31" s="87"/>
      <c r="AZ31" s="87"/>
      <c r="BA31" s="87"/>
    </row>
    <row r="32" spans="1:53" s="62" customFormat="1" ht="16.5" customHeight="1">
      <c r="A32" s="275" t="s">
        <v>495</v>
      </c>
      <c r="B32" s="276"/>
      <c r="C32" s="276"/>
      <c r="D32" s="277"/>
      <c r="E32" s="86">
        <f>SUM(E33:E34)</f>
        <v>38457</v>
      </c>
      <c r="F32" s="86">
        <f>SUM(F33:F34)</f>
        <v>38457</v>
      </c>
      <c r="G32" s="86">
        <f>SUM(G33:G34)</f>
        <v>0</v>
      </c>
      <c r="H32" s="86">
        <f>SUM(H33:H34)</f>
        <v>0</v>
      </c>
      <c r="I32" s="86">
        <f aca="true" t="shared" si="9" ref="I32:AC32">SUM(I33:I34)</f>
        <v>0</v>
      </c>
      <c r="J32" s="86">
        <f t="shared" si="9"/>
        <v>0</v>
      </c>
      <c r="K32" s="86">
        <f t="shared" si="9"/>
        <v>0</v>
      </c>
      <c r="L32" s="86">
        <f t="shared" si="9"/>
        <v>0</v>
      </c>
      <c r="M32" s="86">
        <f t="shared" si="9"/>
        <v>0</v>
      </c>
      <c r="N32" s="86">
        <f t="shared" si="9"/>
        <v>0</v>
      </c>
      <c r="O32" s="86">
        <f>SUM(O33:O34)</f>
        <v>0</v>
      </c>
      <c r="P32" s="86">
        <f t="shared" si="9"/>
        <v>0</v>
      </c>
      <c r="Q32" s="86">
        <f t="shared" si="9"/>
        <v>0</v>
      </c>
      <c r="R32" s="86">
        <f t="shared" si="9"/>
        <v>0</v>
      </c>
      <c r="S32" s="86">
        <f t="shared" si="9"/>
        <v>0</v>
      </c>
      <c r="T32" s="86">
        <f t="shared" si="9"/>
        <v>0</v>
      </c>
      <c r="U32" s="86">
        <f t="shared" si="9"/>
        <v>0</v>
      </c>
      <c r="V32" s="86">
        <f t="shared" si="9"/>
        <v>0</v>
      </c>
      <c r="W32" s="86">
        <f t="shared" si="9"/>
        <v>0</v>
      </c>
      <c r="X32" s="86">
        <f t="shared" si="9"/>
        <v>0</v>
      </c>
      <c r="Y32" s="86">
        <f t="shared" si="9"/>
        <v>0</v>
      </c>
      <c r="Z32" s="86">
        <f t="shared" si="9"/>
        <v>0</v>
      </c>
      <c r="AA32" s="86">
        <f t="shared" si="9"/>
        <v>0</v>
      </c>
      <c r="AB32" s="86">
        <f t="shared" si="9"/>
        <v>0</v>
      </c>
      <c r="AC32" s="86">
        <f t="shared" si="9"/>
        <v>0</v>
      </c>
      <c r="AD32" s="86">
        <f aca="true" t="shared" si="10" ref="AD32:AV32">SUM(AD33:AD34)</f>
        <v>0</v>
      </c>
      <c r="AE32" s="86">
        <f t="shared" si="10"/>
        <v>0</v>
      </c>
      <c r="AF32" s="86">
        <f t="shared" si="10"/>
        <v>0</v>
      </c>
      <c r="AG32" s="86">
        <f t="shared" si="10"/>
        <v>0</v>
      </c>
      <c r="AH32" s="86">
        <f t="shared" si="10"/>
        <v>0</v>
      </c>
      <c r="AI32" s="86">
        <f t="shared" si="10"/>
        <v>0</v>
      </c>
      <c r="AJ32" s="86">
        <f t="shared" si="10"/>
        <v>0</v>
      </c>
      <c r="AK32" s="86">
        <f t="shared" si="10"/>
        <v>0</v>
      </c>
      <c r="AL32" s="86">
        <f t="shared" si="10"/>
        <v>0</v>
      </c>
      <c r="AM32" s="86">
        <f t="shared" si="10"/>
        <v>0</v>
      </c>
      <c r="AN32" s="86">
        <f t="shared" si="10"/>
        <v>0</v>
      </c>
      <c r="AO32" s="86">
        <f t="shared" si="10"/>
        <v>0</v>
      </c>
      <c r="AP32" s="86">
        <f t="shared" si="10"/>
        <v>0</v>
      </c>
      <c r="AQ32" s="86">
        <f t="shared" si="10"/>
        <v>0</v>
      </c>
      <c r="AR32" s="86">
        <f t="shared" si="10"/>
        <v>0</v>
      </c>
      <c r="AS32" s="86">
        <f t="shared" si="10"/>
        <v>0</v>
      </c>
      <c r="AT32" s="86">
        <f t="shared" si="10"/>
        <v>0</v>
      </c>
      <c r="AU32" s="86">
        <f t="shared" si="10"/>
        <v>0</v>
      </c>
      <c r="AV32" s="86">
        <f t="shared" si="10"/>
        <v>0</v>
      </c>
      <c r="AW32" s="216"/>
      <c r="AX32" s="216"/>
      <c r="AY32" s="86">
        <f>SUM(AY33:AY34)</f>
        <v>38457</v>
      </c>
      <c r="AZ32" s="86">
        <f>SUM(AZ33:AZ34)</f>
        <v>38457</v>
      </c>
      <c r="BA32" s="148">
        <f t="shared" si="4"/>
        <v>0</v>
      </c>
    </row>
    <row r="33" spans="1:53" ht="16.5">
      <c r="A33" s="111" t="s">
        <v>523</v>
      </c>
      <c r="B33" s="111" t="s">
        <v>216</v>
      </c>
      <c r="C33" s="273" t="s">
        <v>217</v>
      </c>
      <c r="D33" s="274"/>
      <c r="E33" s="87">
        <v>38457</v>
      </c>
      <c r="F33" s="87">
        <f t="shared" si="3"/>
        <v>38457</v>
      </c>
      <c r="G33" s="87">
        <f>SUM(H33:AV33)</f>
        <v>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Y33" s="87">
        <v>38457</v>
      </c>
      <c r="AZ33" s="87">
        <v>38457</v>
      </c>
      <c r="BA33" s="87">
        <f t="shared" si="4"/>
        <v>0</v>
      </c>
    </row>
    <row r="34" spans="1:53" ht="27.75" customHeight="1" hidden="1">
      <c r="A34" s="112" t="s">
        <v>249</v>
      </c>
      <c r="B34" s="112" t="s">
        <v>249</v>
      </c>
      <c r="C34" s="273" t="s">
        <v>250</v>
      </c>
      <c r="D34" s="274"/>
      <c r="E34" s="87">
        <f>SUM(H34:AV34)</f>
        <v>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Y34" s="87"/>
      <c r="AZ34" s="87"/>
      <c r="BA34" s="87">
        <f t="shared" si="4"/>
        <v>0</v>
      </c>
    </row>
    <row r="35" spans="1:53" s="62" customFormat="1" ht="16.5">
      <c r="A35" s="275" t="s">
        <v>144</v>
      </c>
      <c r="B35" s="276"/>
      <c r="C35" s="276"/>
      <c r="D35" s="277"/>
      <c r="E35" s="86">
        <f>SUM(E36)</f>
        <v>7070</v>
      </c>
      <c r="F35" s="86">
        <f aca="true" t="shared" si="11" ref="F35:AV35">SUM(F36)</f>
        <v>7070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6">
        <f t="shared" si="11"/>
        <v>0</v>
      </c>
      <c r="O35" s="86">
        <f t="shared" si="11"/>
        <v>0</v>
      </c>
      <c r="P35" s="86">
        <f t="shared" si="11"/>
        <v>0</v>
      </c>
      <c r="Q35" s="86">
        <f t="shared" si="11"/>
        <v>0</v>
      </c>
      <c r="R35" s="86">
        <f t="shared" si="11"/>
        <v>0</v>
      </c>
      <c r="S35" s="86">
        <f t="shared" si="11"/>
        <v>0</v>
      </c>
      <c r="T35" s="86">
        <f t="shared" si="11"/>
        <v>0</v>
      </c>
      <c r="U35" s="86">
        <f t="shared" si="11"/>
        <v>0</v>
      </c>
      <c r="V35" s="86">
        <f t="shared" si="11"/>
        <v>0</v>
      </c>
      <c r="W35" s="86">
        <f t="shared" si="11"/>
        <v>0</v>
      </c>
      <c r="X35" s="86">
        <f t="shared" si="11"/>
        <v>0</v>
      </c>
      <c r="Y35" s="86">
        <f t="shared" si="11"/>
        <v>0</v>
      </c>
      <c r="Z35" s="86">
        <f t="shared" si="11"/>
        <v>0</v>
      </c>
      <c r="AA35" s="86">
        <f t="shared" si="11"/>
        <v>0</v>
      </c>
      <c r="AB35" s="86">
        <f t="shared" si="11"/>
        <v>0</v>
      </c>
      <c r="AC35" s="86">
        <f t="shared" si="11"/>
        <v>0</v>
      </c>
      <c r="AD35" s="86">
        <f t="shared" si="11"/>
        <v>0</v>
      </c>
      <c r="AE35" s="86">
        <f t="shared" si="11"/>
        <v>0</v>
      </c>
      <c r="AF35" s="86">
        <f t="shared" si="11"/>
        <v>0</v>
      </c>
      <c r="AG35" s="86">
        <f t="shared" si="11"/>
        <v>0</v>
      </c>
      <c r="AH35" s="86">
        <f t="shared" si="11"/>
        <v>0</v>
      </c>
      <c r="AI35" s="86">
        <f t="shared" si="11"/>
        <v>0</v>
      </c>
      <c r="AJ35" s="86">
        <f t="shared" si="11"/>
        <v>0</v>
      </c>
      <c r="AK35" s="86">
        <f t="shared" si="11"/>
        <v>0</v>
      </c>
      <c r="AL35" s="86">
        <f t="shared" si="11"/>
        <v>0</v>
      </c>
      <c r="AM35" s="86">
        <f t="shared" si="11"/>
        <v>0</v>
      </c>
      <c r="AN35" s="86">
        <f t="shared" si="11"/>
        <v>0</v>
      </c>
      <c r="AO35" s="86">
        <f t="shared" si="11"/>
        <v>0</v>
      </c>
      <c r="AP35" s="86">
        <f t="shared" si="11"/>
        <v>0</v>
      </c>
      <c r="AQ35" s="86">
        <f t="shared" si="11"/>
        <v>0</v>
      </c>
      <c r="AR35" s="86">
        <f t="shared" si="11"/>
        <v>0</v>
      </c>
      <c r="AS35" s="86">
        <f t="shared" si="11"/>
        <v>0</v>
      </c>
      <c r="AT35" s="86">
        <f t="shared" si="11"/>
        <v>0</v>
      </c>
      <c r="AU35" s="86">
        <f t="shared" si="11"/>
        <v>0</v>
      </c>
      <c r="AV35" s="86">
        <f t="shared" si="11"/>
        <v>0</v>
      </c>
      <c r="AW35" s="216"/>
      <c r="AX35" s="216"/>
      <c r="AY35" s="86">
        <f>SUM(AY36)</f>
        <v>7070</v>
      </c>
      <c r="AZ35" s="86">
        <f>SUM(AZ36)</f>
        <v>7070</v>
      </c>
      <c r="BA35" s="148">
        <f t="shared" si="4"/>
        <v>0</v>
      </c>
    </row>
    <row r="36" spans="1:53" ht="33" customHeight="1">
      <c r="A36" s="111" t="s">
        <v>524</v>
      </c>
      <c r="B36" s="111" t="s">
        <v>208</v>
      </c>
      <c r="C36" s="273" t="s">
        <v>209</v>
      </c>
      <c r="D36" s="274"/>
      <c r="E36" s="87">
        <v>7070</v>
      </c>
      <c r="F36" s="87">
        <f aca="true" t="shared" si="12" ref="F36:F46">E36+G36</f>
        <v>7070</v>
      </c>
      <c r="G36" s="87">
        <f>SUM(H36:AV36)</f>
        <v>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Y36" s="87">
        <v>7070</v>
      </c>
      <c r="AZ36" s="87">
        <v>7070</v>
      </c>
      <c r="BA36" s="87">
        <f t="shared" si="4"/>
        <v>0</v>
      </c>
    </row>
    <row r="37" spans="1:53" s="62" customFormat="1" ht="16.5">
      <c r="A37" s="275" t="s">
        <v>145</v>
      </c>
      <c r="B37" s="276"/>
      <c r="C37" s="276"/>
      <c r="D37" s="277"/>
      <c r="E37" s="86">
        <f>SUM(E38)</f>
        <v>6085</v>
      </c>
      <c r="F37" s="86">
        <f aca="true" t="shared" si="13" ref="F37:AV37">SUM(F38)</f>
        <v>6085</v>
      </c>
      <c r="G37" s="86">
        <f t="shared" si="13"/>
        <v>0</v>
      </c>
      <c r="H37" s="86">
        <f t="shared" si="13"/>
        <v>0</v>
      </c>
      <c r="I37" s="86">
        <f t="shared" si="13"/>
        <v>0</v>
      </c>
      <c r="J37" s="86">
        <f t="shared" si="13"/>
        <v>0</v>
      </c>
      <c r="K37" s="86">
        <f t="shared" si="13"/>
        <v>0</v>
      </c>
      <c r="L37" s="86">
        <f t="shared" si="13"/>
        <v>0</v>
      </c>
      <c r="M37" s="86">
        <f t="shared" si="13"/>
        <v>0</v>
      </c>
      <c r="N37" s="86">
        <f t="shared" si="13"/>
        <v>0</v>
      </c>
      <c r="O37" s="86">
        <f t="shared" si="13"/>
        <v>0</v>
      </c>
      <c r="P37" s="86">
        <f t="shared" si="13"/>
        <v>0</v>
      </c>
      <c r="Q37" s="86">
        <f t="shared" si="13"/>
        <v>0</v>
      </c>
      <c r="R37" s="86">
        <f t="shared" si="13"/>
        <v>0</v>
      </c>
      <c r="S37" s="86">
        <f t="shared" si="13"/>
        <v>0</v>
      </c>
      <c r="T37" s="86">
        <f t="shared" si="13"/>
        <v>0</v>
      </c>
      <c r="U37" s="86">
        <f t="shared" si="13"/>
        <v>0</v>
      </c>
      <c r="V37" s="86">
        <f t="shared" si="13"/>
        <v>0</v>
      </c>
      <c r="W37" s="86">
        <f t="shared" si="13"/>
        <v>0</v>
      </c>
      <c r="X37" s="86">
        <f t="shared" si="13"/>
        <v>0</v>
      </c>
      <c r="Y37" s="86">
        <f t="shared" si="13"/>
        <v>0</v>
      </c>
      <c r="Z37" s="86">
        <f t="shared" si="13"/>
        <v>0</v>
      </c>
      <c r="AA37" s="86">
        <f t="shared" si="13"/>
        <v>0</v>
      </c>
      <c r="AB37" s="86">
        <f t="shared" si="13"/>
        <v>0</v>
      </c>
      <c r="AC37" s="86">
        <f t="shared" si="13"/>
        <v>0</v>
      </c>
      <c r="AD37" s="86">
        <f t="shared" si="13"/>
        <v>0</v>
      </c>
      <c r="AE37" s="86">
        <f t="shared" si="13"/>
        <v>0</v>
      </c>
      <c r="AF37" s="86">
        <f t="shared" si="13"/>
        <v>0</v>
      </c>
      <c r="AG37" s="86">
        <f t="shared" si="13"/>
        <v>0</v>
      </c>
      <c r="AH37" s="86">
        <f t="shared" si="13"/>
        <v>0</v>
      </c>
      <c r="AI37" s="86">
        <f t="shared" si="13"/>
        <v>0</v>
      </c>
      <c r="AJ37" s="86">
        <f t="shared" si="13"/>
        <v>0</v>
      </c>
      <c r="AK37" s="86">
        <f t="shared" si="13"/>
        <v>0</v>
      </c>
      <c r="AL37" s="86">
        <f t="shared" si="13"/>
        <v>0</v>
      </c>
      <c r="AM37" s="86">
        <f t="shared" si="13"/>
        <v>0</v>
      </c>
      <c r="AN37" s="86">
        <f t="shared" si="13"/>
        <v>0</v>
      </c>
      <c r="AO37" s="86">
        <f t="shared" si="13"/>
        <v>0</v>
      </c>
      <c r="AP37" s="86">
        <f t="shared" si="13"/>
        <v>0</v>
      </c>
      <c r="AQ37" s="86">
        <f t="shared" si="13"/>
        <v>0</v>
      </c>
      <c r="AR37" s="86">
        <f t="shared" si="13"/>
        <v>0</v>
      </c>
      <c r="AS37" s="86">
        <f t="shared" si="13"/>
        <v>0</v>
      </c>
      <c r="AT37" s="86">
        <f t="shared" si="13"/>
        <v>0</v>
      </c>
      <c r="AU37" s="86">
        <f t="shared" si="13"/>
        <v>0</v>
      </c>
      <c r="AV37" s="86">
        <f t="shared" si="13"/>
        <v>0</v>
      </c>
      <c r="AW37" s="216"/>
      <c r="AX37" s="216"/>
      <c r="AY37" s="86">
        <f>SUM(AY38)</f>
        <v>6479</v>
      </c>
      <c r="AZ37" s="86">
        <f>SUM(AZ38)</f>
        <v>6479</v>
      </c>
      <c r="BA37" s="148">
        <f t="shared" si="4"/>
        <v>0</v>
      </c>
    </row>
    <row r="38" spans="1:53" ht="31.5" customHeight="1">
      <c r="A38" s="111" t="s">
        <v>525</v>
      </c>
      <c r="B38" s="111" t="s">
        <v>208</v>
      </c>
      <c r="C38" s="273" t="s">
        <v>209</v>
      </c>
      <c r="D38" s="274"/>
      <c r="E38" s="87">
        <v>6085</v>
      </c>
      <c r="F38" s="87">
        <f t="shared" si="12"/>
        <v>6085</v>
      </c>
      <c r="G38" s="87">
        <f>SUM(H38:AV38)</f>
        <v>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Y38" s="87">
        <v>6479</v>
      </c>
      <c r="AZ38" s="87">
        <v>6479</v>
      </c>
      <c r="BA38" s="87">
        <f t="shared" si="4"/>
        <v>0</v>
      </c>
    </row>
    <row r="39" spans="1:53" s="62" customFormat="1" ht="16.5">
      <c r="A39" s="275" t="s">
        <v>146</v>
      </c>
      <c r="B39" s="276"/>
      <c r="C39" s="276"/>
      <c r="D39" s="277"/>
      <c r="E39" s="86">
        <f>SUM(E40)</f>
        <v>2983</v>
      </c>
      <c r="F39" s="86">
        <f aca="true" t="shared" si="14" ref="F39:AV39">SUM(F40)</f>
        <v>2983</v>
      </c>
      <c r="G39" s="86">
        <f t="shared" si="14"/>
        <v>0</v>
      </c>
      <c r="H39" s="86">
        <f t="shared" si="14"/>
        <v>0</v>
      </c>
      <c r="I39" s="86">
        <f t="shared" si="14"/>
        <v>0</v>
      </c>
      <c r="J39" s="86">
        <f t="shared" si="14"/>
        <v>0</v>
      </c>
      <c r="K39" s="86">
        <f t="shared" si="14"/>
        <v>0</v>
      </c>
      <c r="L39" s="86">
        <f t="shared" si="14"/>
        <v>0</v>
      </c>
      <c r="M39" s="86">
        <f t="shared" si="14"/>
        <v>0</v>
      </c>
      <c r="N39" s="86">
        <f t="shared" si="14"/>
        <v>0</v>
      </c>
      <c r="O39" s="86">
        <f t="shared" si="14"/>
        <v>0</v>
      </c>
      <c r="P39" s="86">
        <f t="shared" si="14"/>
        <v>0</v>
      </c>
      <c r="Q39" s="86">
        <f t="shared" si="14"/>
        <v>0</v>
      </c>
      <c r="R39" s="86">
        <f t="shared" si="14"/>
        <v>0</v>
      </c>
      <c r="S39" s="86">
        <f t="shared" si="14"/>
        <v>0</v>
      </c>
      <c r="T39" s="86">
        <f t="shared" si="14"/>
        <v>0</v>
      </c>
      <c r="U39" s="86">
        <f t="shared" si="14"/>
        <v>0</v>
      </c>
      <c r="V39" s="86">
        <f t="shared" si="14"/>
        <v>0</v>
      </c>
      <c r="W39" s="86">
        <f t="shared" si="14"/>
        <v>0</v>
      </c>
      <c r="X39" s="86">
        <f t="shared" si="14"/>
        <v>0</v>
      </c>
      <c r="Y39" s="86">
        <f t="shared" si="14"/>
        <v>0</v>
      </c>
      <c r="Z39" s="86">
        <f t="shared" si="14"/>
        <v>0</v>
      </c>
      <c r="AA39" s="86">
        <f t="shared" si="14"/>
        <v>0</v>
      </c>
      <c r="AB39" s="86">
        <f t="shared" si="14"/>
        <v>0</v>
      </c>
      <c r="AC39" s="86">
        <f t="shared" si="14"/>
        <v>0</v>
      </c>
      <c r="AD39" s="86">
        <f t="shared" si="14"/>
        <v>0</v>
      </c>
      <c r="AE39" s="86">
        <f t="shared" si="14"/>
        <v>0</v>
      </c>
      <c r="AF39" s="86">
        <f t="shared" si="14"/>
        <v>0</v>
      </c>
      <c r="AG39" s="86">
        <f t="shared" si="14"/>
        <v>0</v>
      </c>
      <c r="AH39" s="86">
        <f t="shared" si="14"/>
        <v>0</v>
      </c>
      <c r="AI39" s="86">
        <f t="shared" si="14"/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  <c r="AO39" s="86">
        <f t="shared" si="14"/>
        <v>0</v>
      </c>
      <c r="AP39" s="86">
        <f t="shared" si="14"/>
        <v>0</v>
      </c>
      <c r="AQ39" s="86">
        <f t="shared" si="14"/>
        <v>0</v>
      </c>
      <c r="AR39" s="86">
        <f t="shared" si="14"/>
        <v>0</v>
      </c>
      <c r="AS39" s="86">
        <f t="shared" si="14"/>
        <v>0</v>
      </c>
      <c r="AT39" s="86">
        <f t="shared" si="14"/>
        <v>0</v>
      </c>
      <c r="AU39" s="86">
        <f t="shared" si="14"/>
        <v>0</v>
      </c>
      <c r="AV39" s="86">
        <f t="shared" si="14"/>
        <v>0</v>
      </c>
      <c r="AW39" s="216"/>
      <c r="AX39" s="216"/>
      <c r="AY39" s="86">
        <f>SUM(AY40)</f>
        <v>2983</v>
      </c>
      <c r="AZ39" s="86">
        <f>SUM(AZ40)</f>
        <v>2983</v>
      </c>
      <c r="BA39" s="148">
        <f t="shared" si="4"/>
        <v>0</v>
      </c>
    </row>
    <row r="40" spans="1:53" ht="33" customHeight="1">
      <c r="A40" s="111" t="s">
        <v>538</v>
      </c>
      <c r="B40" s="111" t="s">
        <v>208</v>
      </c>
      <c r="C40" s="273" t="s">
        <v>209</v>
      </c>
      <c r="D40" s="274"/>
      <c r="E40" s="87">
        <v>2983</v>
      </c>
      <c r="F40" s="87">
        <f t="shared" si="12"/>
        <v>2983</v>
      </c>
      <c r="G40" s="87">
        <f>SUM(H40:AV40)</f>
        <v>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Y40" s="87">
        <v>2983</v>
      </c>
      <c r="AZ40" s="87">
        <v>2983</v>
      </c>
      <c r="BA40" s="87">
        <f t="shared" si="4"/>
        <v>0</v>
      </c>
    </row>
    <row r="41" spans="1:53" s="62" customFormat="1" ht="47.25" customHeight="1">
      <c r="A41" s="281" t="s">
        <v>502</v>
      </c>
      <c r="B41" s="282"/>
      <c r="C41" s="282"/>
      <c r="D41" s="283"/>
      <c r="E41" s="86">
        <f>SUM(E42)</f>
        <v>12888</v>
      </c>
      <c r="F41" s="86">
        <f aca="true" t="shared" si="15" ref="F41:AV41">SUM(F42)</f>
        <v>12888</v>
      </c>
      <c r="G41" s="86">
        <f t="shared" si="15"/>
        <v>0</v>
      </c>
      <c r="H41" s="86">
        <f t="shared" si="15"/>
        <v>0</v>
      </c>
      <c r="I41" s="86">
        <f t="shared" si="15"/>
        <v>0</v>
      </c>
      <c r="J41" s="86">
        <f t="shared" si="15"/>
        <v>0</v>
      </c>
      <c r="K41" s="86">
        <f t="shared" si="15"/>
        <v>0</v>
      </c>
      <c r="L41" s="86">
        <f t="shared" si="15"/>
        <v>0</v>
      </c>
      <c r="M41" s="86">
        <f t="shared" si="15"/>
        <v>0</v>
      </c>
      <c r="N41" s="86">
        <f t="shared" si="15"/>
        <v>0</v>
      </c>
      <c r="O41" s="86">
        <f t="shared" si="15"/>
        <v>0</v>
      </c>
      <c r="P41" s="86">
        <f t="shared" si="15"/>
        <v>0</v>
      </c>
      <c r="Q41" s="86">
        <f t="shared" si="15"/>
        <v>0</v>
      </c>
      <c r="R41" s="86">
        <f t="shared" si="15"/>
        <v>0</v>
      </c>
      <c r="S41" s="86">
        <f t="shared" si="15"/>
        <v>0</v>
      </c>
      <c r="T41" s="86">
        <f t="shared" si="15"/>
        <v>0</v>
      </c>
      <c r="U41" s="86">
        <f t="shared" si="15"/>
        <v>0</v>
      </c>
      <c r="V41" s="86">
        <f t="shared" si="15"/>
        <v>0</v>
      </c>
      <c r="W41" s="86">
        <f t="shared" si="15"/>
        <v>0</v>
      </c>
      <c r="X41" s="86">
        <f t="shared" si="15"/>
        <v>0</v>
      </c>
      <c r="Y41" s="86">
        <f t="shared" si="15"/>
        <v>0</v>
      </c>
      <c r="Z41" s="86">
        <f t="shared" si="15"/>
        <v>0</v>
      </c>
      <c r="AA41" s="86">
        <f t="shared" si="15"/>
        <v>0</v>
      </c>
      <c r="AB41" s="86">
        <f t="shared" si="15"/>
        <v>0</v>
      </c>
      <c r="AC41" s="86">
        <f t="shared" si="15"/>
        <v>0</v>
      </c>
      <c r="AD41" s="86">
        <f t="shared" si="15"/>
        <v>0</v>
      </c>
      <c r="AE41" s="86">
        <f t="shared" si="15"/>
        <v>0</v>
      </c>
      <c r="AF41" s="86">
        <f t="shared" si="15"/>
        <v>0</v>
      </c>
      <c r="AG41" s="86">
        <f t="shared" si="15"/>
        <v>0</v>
      </c>
      <c r="AH41" s="86">
        <f t="shared" si="15"/>
        <v>0</v>
      </c>
      <c r="AI41" s="86">
        <f t="shared" si="15"/>
        <v>0</v>
      </c>
      <c r="AJ41" s="86">
        <f t="shared" si="15"/>
        <v>0</v>
      </c>
      <c r="AK41" s="86">
        <f t="shared" si="15"/>
        <v>0</v>
      </c>
      <c r="AL41" s="86">
        <f t="shared" si="15"/>
        <v>0</v>
      </c>
      <c r="AM41" s="86">
        <f t="shared" si="15"/>
        <v>0</v>
      </c>
      <c r="AN41" s="86">
        <f t="shared" si="15"/>
        <v>0</v>
      </c>
      <c r="AO41" s="86">
        <f t="shared" si="15"/>
        <v>0</v>
      </c>
      <c r="AP41" s="86">
        <f t="shared" si="15"/>
        <v>0</v>
      </c>
      <c r="AQ41" s="86">
        <f t="shared" si="15"/>
        <v>0</v>
      </c>
      <c r="AR41" s="86">
        <f t="shared" si="15"/>
        <v>0</v>
      </c>
      <c r="AS41" s="86">
        <f t="shared" si="15"/>
        <v>0</v>
      </c>
      <c r="AT41" s="86">
        <f t="shared" si="15"/>
        <v>0</v>
      </c>
      <c r="AU41" s="86">
        <f t="shared" si="15"/>
        <v>0</v>
      </c>
      <c r="AV41" s="86">
        <f t="shared" si="15"/>
        <v>0</v>
      </c>
      <c r="AW41" s="216"/>
      <c r="AX41" s="216"/>
      <c r="AY41" s="86">
        <f>SUM(AY42)</f>
        <v>12888</v>
      </c>
      <c r="AZ41" s="86">
        <f>SUM(AZ42)</f>
        <v>12888</v>
      </c>
      <c r="BA41" s="148">
        <f t="shared" si="4"/>
        <v>0</v>
      </c>
    </row>
    <row r="42" spans="1:53" ht="29.25" customHeight="1">
      <c r="A42" s="111" t="s">
        <v>539</v>
      </c>
      <c r="B42" s="111" t="s">
        <v>208</v>
      </c>
      <c r="C42" s="273" t="s">
        <v>209</v>
      </c>
      <c r="D42" s="274"/>
      <c r="E42" s="87">
        <v>12888</v>
      </c>
      <c r="F42" s="87">
        <f t="shared" si="12"/>
        <v>12888</v>
      </c>
      <c r="G42" s="87">
        <f>SUM(H42:AV42)</f>
        <v>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Y42" s="87">
        <v>12888</v>
      </c>
      <c r="AZ42" s="87">
        <v>12888</v>
      </c>
      <c r="BA42" s="87">
        <f t="shared" si="4"/>
        <v>0</v>
      </c>
    </row>
    <row r="43" spans="1:53" s="62" customFormat="1" ht="16.5">
      <c r="A43" s="275" t="s">
        <v>147</v>
      </c>
      <c r="B43" s="276"/>
      <c r="C43" s="276"/>
      <c r="D43" s="277"/>
      <c r="E43" s="86">
        <f>SUM(E44)</f>
        <v>25685</v>
      </c>
      <c r="F43" s="86">
        <f aca="true" t="shared" si="16" ref="F43:AV43">SUM(F44)</f>
        <v>25685</v>
      </c>
      <c r="G43" s="86">
        <f t="shared" si="16"/>
        <v>0</v>
      </c>
      <c r="H43" s="86">
        <f t="shared" si="16"/>
        <v>0</v>
      </c>
      <c r="I43" s="86">
        <f t="shared" si="16"/>
        <v>0</v>
      </c>
      <c r="J43" s="86">
        <f t="shared" si="16"/>
        <v>0</v>
      </c>
      <c r="K43" s="86">
        <f t="shared" si="16"/>
        <v>0</v>
      </c>
      <c r="L43" s="86">
        <f t="shared" si="16"/>
        <v>0</v>
      </c>
      <c r="M43" s="86">
        <f t="shared" si="16"/>
        <v>0</v>
      </c>
      <c r="N43" s="86">
        <f t="shared" si="16"/>
        <v>0</v>
      </c>
      <c r="O43" s="86">
        <f t="shared" si="16"/>
        <v>0</v>
      </c>
      <c r="P43" s="86">
        <f t="shared" si="16"/>
        <v>0</v>
      </c>
      <c r="Q43" s="86">
        <f t="shared" si="16"/>
        <v>0</v>
      </c>
      <c r="R43" s="86">
        <f t="shared" si="16"/>
        <v>0</v>
      </c>
      <c r="S43" s="86">
        <f t="shared" si="16"/>
        <v>0</v>
      </c>
      <c r="T43" s="86">
        <f t="shared" si="16"/>
        <v>0</v>
      </c>
      <c r="U43" s="86">
        <f t="shared" si="16"/>
        <v>0</v>
      </c>
      <c r="V43" s="86">
        <f t="shared" si="16"/>
        <v>0</v>
      </c>
      <c r="W43" s="86">
        <f t="shared" si="16"/>
        <v>0</v>
      </c>
      <c r="X43" s="86">
        <f t="shared" si="16"/>
        <v>0</v>
      </c>
      <c r="Y43" s="86">
        <f t="shared" si="16"/>
        <v>0</v>
      </c>
      <c r="Z43" s="86">
        <f t="shared" si="16"/>
        <v>0</v>
      </c>
      <c r="AA43" s="86">
        <f t="shared" si="16"/>
        <v>0</v>
      </c>
      <c r="AB43" s="86">
        <f t="shared" si="16"/>
        <v>0</v>
      </c>
      <c r="AC43" s="86">
        <f t="shared" si="16"/>
        <v>0</v>
      </c>
      <c r="AD43" s="86">
        <f t="shared" si="16"/>
        <v>0</v>
      </c>
      <c r="AE43" s="86">
        <f t="shared" si="16"/>
        <v>0</v>
      </c>
      <c r="AF43" s="86">
        <f t="shared" si="16"/>
        <v>0</v>
      </c>
      <c r="AG43" s="86">
        <f t="shared" si="16"/>
        <v>0</v>
      </c>
      <c r="AH43" s="86">
        <f t="shared" si="16"/>
        <v>0</v>
      </c>
      <c r="AI43" s="86">
        <f t="shared" si="16"/>
        <v>0</v>
      </c>
      <c r="AJ43" s="86">
        <f t="shared" si="16"/>
        <v>0</v>
      </c>
      <c r="AK43" s="86">
        <f t="shared" si="16"/>
        <v>0</v>
      </c>
      <c r="AL43" s="86">
        <f t="shared" si="16"/>
        <v>0</v>
      </c>
      <c r="AM43" s="86">
        <f t="shared" si="16"/>
        <v>0</v>
      </c>
      <c r="AN43" s="86">
        <f t="shared" si="16"/>
        <v>0</v>
      </c>
      <c r="AO43" s="86">
        <f t="shared" si="16"/>
        <v>0</v>
      </c>
      <c r="AP43" s="86">
        <f t="shared" si="16"/>
        <v>0</v>
      </c>
      <c r="AQ43" s="86">
        <f t="shared" si="16"/>
        <v>0</v>
      </c>
      <c r="AR43" s="86">
        <f t="shared" si="16"/>
        <v>0</v>
      </c>
      <c r="AS43" s="86">
        <f t="shared" si="16"/>
        <v>0</v>
      </c>
      <c r="AT43" s="86">
        <f t="shared" si="16"/>
        <v>0</v>
      </c>
      <c r="AU43" s="86">
        <f t="shared" si="16"/>
        <v>0</v>
      </c>
      <c r="AV43" s="86">
        <f t="shared" si="16"/>
        <v>0</v>
      </c>
      <c r="AW43" s="216"/>
      <c r="AX43" s="216"/>
      <c r="AY43" s="86">
        <f>SUM(AY44)</f>
        <v>25291</v>
      </c>
      <c r="AZ43" s="86">
        <f>SUM(AZ44)</f>
        <v>25291</v>
      </c>
      <c r="BA43" s="148">
        <f t="shared" si="4"/>
        <v>0</v>
      </c>
    </row>
    <row r="44" spans="1:53" ht="27" customHeight="1">
      <c r="A44" s="111" t="s">
        <v>540</v>
      </c>
      <c r="B44" s="111" t="s">
        <v>208</v>
      </c>
      <c r="C44" s="273" t="s">
        <v>209</v>
      </c>
      <c r="D44" s="274"/>
      <c r="E44" s="87">
        <v>25685</v>
      </c>
      <c r="F44" s="87">
        <f t="shared" si="12"/>
        <v>25685</v>
      </c>
      <c r="G44" s="87">
        <f>SUM(H44:AV44)</f>
        <v>0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Y44" s="87">
        <v>25291</v>
      </c>
      <c r="AZ44" s="87">
        <v>25291</v>
      </c>
      <c r="BA44" s="87">
        <f t="shared" si="4"/>
        <v>0</v>
      </c>
    </row>
    <row r="45" spans="1:53" s="62" customFormat="1" ht="16.5" customHeight="1">
      <c r="A45" s="275" t="s">
        <v>148</v>
      </c>
      <c r="B45" s="276"/>
      <c r="C45" s="276"/>
      <c r="D45" s="277"/>
      <c r="E45" s="86">
        <f>SUM(E46)</f>
        <v>4804</v>
      </c>
      <c r="F45" s="86">
        <f aca="true" t="shared" si="17" ref="F45:AV45">SUM(F46)</f>
        <v>4804</v>
      </c>
      <c r="G45" s="86">
        <f t="shared" si="17"/>
        <v>0</v>
      </c>
      <c r="H45" s="86">
        <f t="shared" si="17"/>
        <v>0</v>
      </c>
      <c r="I45" s="86">
        <f t="shared" si="17"/>
        <v>0</v>
      </c>
      <c r="J45" s="86">
        <f t="shared" si="17"/>
        <v>0</v>
      </c>
      <c r="K45" s="86">
        <f t="shared" si="17"/>
        <v>0</v>
      </c>
      <c r="L45" s="86">
        <f t="shared" si="17"/>
        <v>0</v>
      </c>
      <c r="M45" s="86">
        <f t="shared" si="17"/>
        <v>0</v>
      </c>
      <c r="N45" s="86">
        <f t="shared" si="17"/>
        <v>0</v>
      </c>
      <c r="O45" s="86">
        <f t="shared" si="17"/>
        <v>0</v>
      </c>
      <c r="P45" s="86">
        <f t="shared" si="17"/>
        <v>0</v>
      </c>
      <c r="Q45" s="86">
        <f t="shared" si="17"/>
        <v>0</v>
      </c>
      <c r="R45" s="86">
        <f t="shared" si="17"/>
        <v>0</v>
      </c>
      <c r="S45" s="86">
        <f t="shared" si="17"/>
        <v>0</v>
      </c>
      <c r="T45" s="86">
        <f t="shared" si="17"/>
        <v>0</v>
      </c>
      <c r="U45" s="86">
        <f t="shared" si="17"/>
        <v>0</v>
      </c>
      <c r="V45" s="86">
        <f t="shared" si="17"/>
        <v>0</v>
      </c>
      <c r="W45" s="86">
        <f t="shared" si="17"/>
        <v>0</v>
      </c>
      <c r="X45" s="86">
        <f t="shared" si="17"/>
        <v>0</v>
      </c>
      <c r="Y45" s="86">
        <f t="shared" si="17"/>
        <v>0</v>
      </c>
      <c r="Z45" s="86">
        <f t="shared" si="17"/>
        <v>0</v>
      </c>
      <c r="AA45" s="86">
        <f t="shared" si="17"/>
        <v>0</v>
      </c>
      <c r="AB45" s="86">
        <f t="shared" si="17"/>
        <v>0</v>
      </c>
      <c r="AC45" s="86">
        <f t="shared" si="17"/>
        <v>0</v>
      </c>
      <c r="AD45" s="86">
        <f t="shared" si="17"/>
        <v>0</v>
      </c>
      <c r="AE45" s="86">
        <f t="shared" si="17"/>
        <v>0</v>
      </c>
      <c r="AF45" s="86">
        <f t="shared" si="17"/>
        <v>0</v>
      </c>
      <c r="AG45" s="86">
        <f t="shared" si="17"/>
        <v>0</v>
      </c>
      <c r="AH45" s="86">
        <f t="shared" si="17"/>
        <v>0</v>
      </c>
      <c r="AI45" s="86">
        <f t="shared" si="17"/>
        <v>0</v>
      </c>
      <c r="AJ45" s="86">
        <f t="shared" si="17"/>
        <v>0</v>
      </c>
      <c r="AK45" s="86">
        <f t="shared" si="17"/>
        <v>0</v>
      </c>
      <c r="AL45" s="86">
        <f t="shared" si="17"/>
        <v>0</v>
      </c>
      <c r="AM45" s="86">
        <f t="shared" si="17"/>
        <v>0</v>
      </c>
      <c r="AN45" s="86">
        <f t="shared" si="17"/>
        <v>0</v>
      </c>
      <c r="AO45" s="86">
        <f t="shared" si="17"/>
        <v>0</v>
      </c>
      <c r="AP45" s="86">
        <f t="shared" si="17"/>
        <v>0</v>
      </c>
      <c r="AQ45" s="86">
        <f t="shared" si="17"/>
        <v>0</v>
      </c>
      <c r="AR45" s="86">
        <f t="shared" si="17"/>
        <v>0</v>
      </c>
      <c r="AS45" s="86">
        <f t="shared" si="17"/>
        <v>0</v>
      </c>
      <c r="AT45" s="86">
        <f t="shared" si="17"/>
        <v>0</v>
      </c>
      <c r="AU45" s="86">
        <f t="shared" si="17"/>
        <v>0</v>
      </c>
      <c r="AV45" s="86">
        <f t="shared" si="17"/>
        <v>0</v>
      </c>
      <c r="AW45" s="216"/>
      <c r="AX45" s="216"/>
      <c r="AY45" s="86">
        <f>SUM(AY46)</f>
        <v>4804</v>
      </c>
      <c r="AZ45" s="86">
        <f>SUM(AZ46)</f>
        <v>4804</v>
      </c>
      <c r="BA45" s="148">
        <f t="shared" si="4"/>
        <v>0</v>
      </c>
    </row>
    <row r="46" spans="1:53" ht="31.5" customHeight="1">
      <c r="A46" s="111" t="s">
        <v>528</v>
      </c>
      <c r="B46" s="111" t="s">
        <v>208</v>
      </c>
      <c r="C46" s="273" t="s">
        <v>209</v>
      </c>
      <c r="D46" s="274"/>
      <c r="E46" s="87">
        <v>4804</v>
      </c>
      <c r="F46" s="87">
        <f t="shared" si="12"/>
        <v>4804</v>
      </c>
      <c r="G46" s="87">
        <f>SUM(H46:AV46)</f>
        <v>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Y46" s="87">
        <v>4804</v>
      </c>
      <c r="AZ46" s="87">
        <v>4804</v>
      </c>
      <c r="BA46" s="87">
        <f t="shared" si="4"/>
        <v>0</v>
      </c>
    </row>
    <row r="47" spans="1:53" s="62" customFormat="1" ht="16.5" customHeight="1">
      <c r="A47" s="275" t="s">
        <v>149</v>
      </c>
      <c r="B47" s="276"/>
      <c r="C47" s="276"/>
      <c r="D47" s="277"/>
      <c r="E47" s="86">
        <f>SUM(E48:E52)</f>
        <v>481503.5</v>
      </c>
      <c r="F47" s="86">
        <f>SUM(F48:F52)</f>
        <v>497129</v>
      </c>
      <c r="G47" s="86">
        <f>SUM(G48:G52)</f>
        <v>15625.5</v>
      </c>
      <c r="H47" s="86">
        <f>SUM(H48:H52)</f>
        <v>0</v>
      </c>
      <c r="I47" s="86">
        <f aca="true" t="shared" si="18" ref="I47:AC47">SUM(I48:I52)</f>
        <v>2500</v>
      </c>
      <c r="J47" s="86">
        <f t="shared" si="18"/>
        <v>0</v>
      </c>
      <c r="K47" s="86">
        <f t="shared" si="18"/>
        <v>0</v>
      </c>
      <c r="L47" s="86">
        <f t="shared" si="18"/>
        <v>-801</v>
      </c>
      <c r="M47" s="86">
        <f t="shared" si="18"/>
        <v>0</v>
      </c>
      <c r="N47" s="86">
        <f t="shared" si="18"/>
        <v>0</v>
      </c>
      <c r="O47" s="86">
        <f>SUM(O48:O52)</f>
        <v>0</v>
      </c>
      <c r="P47" s="244">
        <f t="shared" si="18"/>
        <v>0</v>
      </c>
      <c r="Q47" s="86">
        <f t="shared" si="18"/>
        <v>13926.5</v>
      </c>
      <c r="R47" s="244">
        <f t="shared" si="18"/>
        <v>0</v>
      </c>
      <c r="S47" s="86">
        <f t="shared" si="18"/>
        <v>0</v>
      </c>
      <c r="T47" s="86">
        <f t="shared" si="18"/>
        <v>0</v>
      </c>
      <c r="U47" s="86">
        <f t="shared" si="18"/>
        <v>0</v>
      </c>
      <c r="V47" s="86">
        <f t="shared" si="18"/>
        <v>0</v>
      </c>
      <c r="W47" s="86">
        <f t="shared" si="18"/>
        <v>0</v>
      </c>
      <c r="X47" s="86">
        <f t="shared" si="18"/>
        <v>0</v>
      </c>
      <c r="Y47" s="86">
        <f t="shared" si="18"/>
        <v>0</v>
      </c>
      <c r="Z47" s="86">
        <f t="shared" si="18"/>
        <v>0</v>
      </c>
      <c r="AA47" s="86">
        <f t="shared" si="18"/>
        <v>0</v>
      </c>
      <c r="AB47" s="86">
        <f t="shared" si="18"/>
        <v>0</v>
      </c>
      <c r="AC47" s="86">
        <f t="shared" si="18"/>
        <v>0</v>
      </c>
      <c r="AD47" s="86">
        <f aca="true" t="shared" si="19" ref="AD47:AV47">SUM(AD48:AD52)</f>
        <v>0</v>
      </c>
      <c r="AE47" s="86">
        <f t="shared" si="19"/>
        <v>0</v>
      </c>
      <c r="AF47" s="86">
        <f t="shared" si="19"/>
        <v>0</v>
      </c>
      <c r="AG47" s="86">
        <f t="shared" si="19"/>
        <v>0</v>
      </c>
      <c r="AH47" s="86">
        <f t="shared" si="19"/>
        <v>0</v>
      </c>
      <c r="AI47" s="86">
        <f t="shared" si="19"/>
        <v>0</v>
      </c>
      <c r="AJ47" s="86">
        <f t="shared" si="19"/>
        <v>0</v>
      </c>
      <c r="AK47" s="86">
        <f t="shared" si="19"/>
        <v>0</v>
      </c>
      <c r="AL47" s="86">
        <f t="shared" si="19"/>
        <v>0</v>
      </c>
      <c r="AM47" s="86">
        <f t="shared" si="19"/>
        <v>0</v>
      </c>
      <c r="AN47" s="86">
        <f t="shared" si="19"/>
        <v>0</v>
      </c>
      <c r="AO47" s="86">
        <f t="shared" si="19"/>
        <v>0</v>
      </c>
      <c r="AP47" s="86">
        <f t="shared" si="19"/>
        <v>0</v>
      </c>
      <c r="AQ47" s="86">
        <f t="shared" si="19"/>
        <v>0</v>
      </c>
      <c r="AR47" s="86">
        <f t="shared" si="19"/>
        <v>0</v>
      </c>
      <c r="AS47" s="86">
        <f t="shared" si="19"/>
        <v>0</v>
      </c>
      <c r="AT47" s="86">
        <f t="shared" si="19"/>
        <v>0</v>
      </c>
      <c r="AU47" s="86">
        <f t="shared" si="19"/>
        <v>0</v>
      </c>
      <c r="AV47" s="86">
        <f t="shared" si="19"/>
        <v>0</v>
      </c>
      <c r="AW47" s="216"/>
      <c r="AX47" s="216"/>
      <c r="AY47" s="86">
        <f>SUM(AY48:AY52)</f>
        <v>464083.3</v>
      </c>
      <c r="AZ47" s="86">
        <f>SUM(AZ48:AZ52)</f>
        <v>464083.3</v>
      </c>
      <c r="BA47" s="148">
        <f t="shared" si="4"/>
        <v>0</v>
      </c>
    </row>
    <row r="48" spans="1:53" ht="16.5" hidden="1">
      <c r="A48" s="111" t="s">
        <v>228</v>
      </c>
      <c r="B48" s="111" t="s">
        <v>228</v>
      </c>
      <c r="C48" s="273" t="s">
        <v>229</v>
      </c>
      <c r="D48" s="274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Y48" s="87"/>
      <c r="AZ48" s="87"/>
      <c r="BA48" s="87">
        <f t="shared" si="4"/>
        <v>0</v>
      </c>
    </row>
    <row r="49" spans="1:53" ht="16.5">
      <c r="A49" s="109" t="s">
        <v>526</v>
      </c>
      <c r="B49" s="111" t="s">
        <v>235</v>
      </c>
      <c r="C49" s="273" t="s">
        <v>236</v>
      </c>
      <c r="D49" s="274"/>
      <c r="E49" s="87">
        <v>3574</v>
      </c>
      <c r="F49" s="87">
        <f>E49+G49</f>
        <v>3075</v>
      </c>
      <c r="G49" s="87">
        <f>SUM(H49:AV49)</f>
        <v>-499</v>
      </c>
      <c r="H49" s="87"/>
      <c r="I49" s="87"/>
      <c r="J49" s="87"/>
      <c r="K49" s="87"/>
      <c r="L49" s="87">
        <v>-499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Y49" s="87">
        <v>17774</v>
      </c>
      <c r="AZ49" s="87">
        <v>17774</v>
      </c>
      <c r="BA49" s="87">
        <f t="shared" si="4"/>
        <v>0</v>
      </c>
    </row>
    <row r="50" spans="1:53" ht="31.5" customHeight="1">
      <c r="A50" s="111" t="s">
        <v>526</v>
      </c>
      <c r="B50" s="111" t="s">
        <v>208</v>
      </c>
      <c r="C50" s="273" t="s">
        <v>209</v>
      </c>
      <c r="D50" s="274"/>
      <c r="E50" s="87">
        <v>1782.5</v>
      </c>
      <c r="F50" s="87">
        <f>E50+G50</f>
        <v>1782.5</v>
      </c>
      <c r="G50" s="87">
        <f>SUM(H50:AV50)</f>
        <v>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Y50" s="87"/>
      <c r="AZ50" s="87"/>
      <c r="BA50" s="87">
        <f t="shared" si="4"/>
        <v>0</v>
      </c>
    </row>
    <row r="51" spans="1:53" ht="16.5">
      <c r="A51" s="109" t="s">
        <v>526</v>
      </c>
      <c r="B51" s="111" t="s">
        <v>228</v>
      </c>
      <c r="C51" s="273" t="s">
        <v>229</v>
      </c>
      <c r="D51" s="274"/>
      <c r="E51" s="87">
        <v>473189</v>
      </c>
      <c r="F51" s="87">
        <f>E51+G51</f>
        <v>488953.5</v>
      </c>
      <c r="G51" s="87">
        <f>SUM(H51:AV51)</f>
        <v>15764.5</v>
      </c>
      <c r="H51" s="87"/>
      <c r="I51" s="87">
        <v>2500</v>
      </c>
      <c r="J51" s="87"/>
      <c r="K51" s="87"/>
      <c r="L51" s="87">
        <v>-662</v>
      </c>
      <c r="M51" s="87"/>
      <c r="N51" s="87"/>
      <c r="O51" s="87"/>
      <c r="P51" s="242"/>
      <c r="Q51" s="87">
        <v>13926.5</v>
      </c>
      <c r="R51" s="242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Y51" s="87">
        <v>443351.3</v>
      </c>
      <c r="AZ51" s="87">
        <v>443351.3</v>
      </c>
      <c r="BA51" s="87">
        <f t="shared" si="4"/>
        <v>0</v>
      </c>
    </row>
    <row r="52" spans="1:53" ht="16.5">
      <c r="A52" s="109" t="s">
        <v>526</v>
      </c>
      <c r="B52" s="111" t="s">
        <v>268</v>
      </c>
      <c r="C52" s="273" t="s">
        <v>269</v>
      </c>
      <c r="D52" s="274"/>
      <c r="E52" s="87">
        <v>2958</v>
      </c>
      <c r="F52" s="87">
        <f>E52+G52</f>
        <v>3318</v>
      </c>
      <c r="G52" s="87">
        <f>SUM(H52:AV52)</f>
        <v>360</v>
      </c>
      <c r="H52" s="87"/>
      <c r="I52" s="87"/>
      <c r="J52" s="87"/>
      <c r="K52" s="87"/>
      <c r="L52" s="87">
        <v>360</v>
      </c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Y52" s="87">
        <v>2958</v>
      </c>
      <c r="AZ52" s="87">
        <v>2958</v>
      </c>
      <c r="BA52" s="87">
        <f t="shared" si="4"/>
        <v>0</v>
      </c>
    </row>
    <row r="53" spans="1:53" s="62" customFormat="1" ht="16.5">
      <c r="A53" s="275" t="s">
        <v>150</v>
      </c>
      <c r="B53" s="276"/>
      <c r="C53" s="276"/>
      <c r="D53" s="277"/>
      <c r="E53" s="86">
        <f>SUM(E54:E58)</f>
        <v>1164087.5</v>
      </c>
      <c r="F53" s="86">
        <f>SUM(F54:F58)</f>
        <v>1356674</v>
      </c>
      <c r="G53" s="86">
        <f>SUM(G54:G58)</f>
        <v>192586.5</v>
      </c>
      <c r="H53" s="86">
        <f>SUM(H54:H58)</f>
        <v>37400</v>
      </c>
      <c r="I53" s="86">
        <f aca="true" t="shared" si="20" ref="I53:AC53">SUM(I54:I58)</f>
        <v>50000</v>
      </c>
      <c r="J53" s="86">
        <f t="shared" si="20"/>
        <v>0</v>
      </c>
      <c r="K53" s="86">
        <f t="shared" si="20"/>
        <v>0</v>
      </c>
      <c r="L53" s="86">
        <f t="shared" si="20"/>
        <v>3303</v>
      </c>
      <c r="M53" s="86">
        <f t="shared" si="20"/>
        <v>0</v>
      </c>
      <c r="N53" s="86">
        <f t="shared" si="20"/>
        <v>0</v>
      </c>
      <c r="O53" s="86">
        <f>SUM(O54:O58)</f>
        <v>0</v>
      </c>
      <c r="P53" s="244">
        <f t="shared" si="20"/>
        <v>0</v>
      </c>
      <c r="Q53" s="86">
        <f t="shared" si="20"/>
        <v>101883.5</v>
      </c>
      <c r="R53" s="244">
        <f t="shared" si="20"/>
        <v>0</v>
      </c>
      <c r="S53" s="86">
        <f t="shared" si="20"/>
        <v>0</v>
      </c>
      <c r="T53" s="86">
        <f t="shared" si="20"/>
        <v>0</v>
      </c>
      <c r="U53" s="86">
        <f t="shared" si="20"/>
        <v>0</v>
      </c>
      <c r="V53" s="86">
        <f t="shared" si="20"/>
        <v>0</v>
      </c>
      <c r="W53" s="86">
        <f t="shared" si="20"/>
        <v>0</v>
      </c>
      <c r="X53" s="86">
        <f t="shared" si="20"/>
        <v>0</v>
      </c>
      <c r="Y53" s="86">
        <f t="shared" si="20"/>
        <v>0</v>
      </c>
      <c r="Z53" s="86">
        <f t="shared" si="20"/>
        <v>0</v>
      </c>
      <c r="AA53" s="86">
        <f t="shared" si="20"/>
        <v>0</v>
      </c>
      <c r="AB53" s="86">
        <f t="shared" si="20"/>
        <v>0</v>
      </c>
      <c r="AC53" s="86">
        <f t="shared" si="20"/>
        <v>0</v>
      </c>
      <c r="AD53" s="86">
        <f aca="true" t="shared" si="21" ref="AD53:AV53">SUM(AD54:AD58)</f>
        <v>0</v>
      </c>
      <c r="AE53" s="86">
        <f t="shared" si="21"/>
        <v>0</v>
      </c>
      <c r="AF53" s="86">
        <f t="shared" si="21"/>
        <v>0</v>
      </c>
      <c r="AG53" s="86">
        <f t="shared" si="21"/>
        <v>0</v>
      </c>
      <c r="AH53" s="86">
        <f t="shared" si="21"/>
        <v>0</v>
      </c>
      <c r="AI53" s="86">
        <f t="shared" si="21"/>
        <v>0</v>
      </c>
      <c r="AJ53" s="86">
        <f t="shared" si="21"/>
        <v>0</v>
      </c>
      <c r="AK53" s="86">
        <f t="shared" si="21"/>
        <v>0</v>
      </c>
      <c r="AL53" s="86">
        <f t="shared" si="21"/>
        <v>0</v>
      </c>
      <c r="AM53" s="86">
        <f t="shared" si="21"/>
        <v>0</v>
      </c>
      <c r="AN53" s="86">
        <f t="shared" si="21"/>
        <v>0</v>
      </c>
      <c r="AO53" s="86">
        <f t="shared" si="21"/>
        <v>0</v>
      </c>
      <c r="AP53" s="86">
        <f t="shared" si="21"/>
        <v>0</v>
      </c>
      <c r="AQ53" s="86">
        <f t="shared" si="21"/>
        <v>0</v>
      </c>
      <c r="AR53" s="86">
        <f t="shared" si="21"/>
        <v>0</v>
      </c>
      <c r="AS53" s="86">
        <f t="shared" si="21"/>
        <v>0</v>
      </c>
      <c r="AT53" s="86">
        <f t="shared" si="21"/>
        <v>0</v>
      </c>
      <c r="AU53" s="86">
        <f t="shared" si="21"/>
        <v>0</v>
      </c>
      <c r="AV53" s="86">
        <f t="shared" si="21"/>
        <v>0</v>
      </c>
      <c r="AW53" s="216"/>
      <c r="AX53" s="216"/>
      <c r="AY53" s="86">
        <f>SUM(AY54:AY58)</f>
        <v>522067.9</v>
      </c>
      <c r="AZ53" s="86">
        <f>SUM(AZ54:AZ58)</f>
        <v>522067.9</v>
      </c>
      <c r="BA53" s="148">
        <f t="shared" si="4"/>
        <v>0</v>
      </c>
    </row>
    <row r="54" spans="1:53" ht="16.5">
      <c r="A54" s="109" t="s">
        <v>527</v>
      </c>
      <c r="B54" s="111" t="s">
        <v>216</v>
      </c>
      <c r="C54" s="273" t="s">
        <v>217</v>
      </c>
      <c r="D54" s="274"/>
      <c r="E54" s="87">
        <v>89116</v>
      </c>
      <c r="F54" s="87">
        <f>E54+G54</f>
        <v>91116</v>
      </c>
      <c r="G54" s="87">
        <f>SUM(H54:AV54)</f>
        <v>2000</v>
      </c>
      <c r="H54" s="87"/>
      <c r="I54" s="87"/>
      <c r="J54" s="87"/>
      <c r="K54" s="87"/>
      <c r="L54" s="87"/>
      <c r="M54" s="87"/>
      <c r="N54" s="87"/>
      <c r="O54" s="87"/>
      <c r="P54" s="87"/>
      <c r="Q54" s="87">
        <v>2000</v>
      </c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Y54" s="87">
        <v>89116</v>
      </c>
      <c r="AZ54" s="87">
        <v>89116</v>
      </c>
      <c r="BA54" s="87">
        <f t="shared" si="4"/>
        <v>0</v>
      </c>
    </row>
    <row r="55" spans="1:53" ht="16.5">
      <c r="A55" s="109" t="s">
        <v>527</v>
      </c>
      <c r="B55" s="111" t="s">
        <v>228</v>
      </c>
      <c r="C55" s="273" t="s">
        <v>229</v>
      </c>
      <c r="D55" s="274"/>
      <c r="E55" s="87">
        <v>1026324.5</v>
      </c>
      <c r="F55" s="87">
        <f>E55+G55</f>
        <v>1162187</v>
      </c>
      <c r="G55" s="87">
        <f>SUM(H55:AV55)</f>
        <v>135862.5</v>
      </c>
      <c r="H55" s="87">
        <v>30200</v>
      </c>
      <c r="I55" s="87">
        <v>50000</v>
      </c>
      <c r="J55" s="87"/>
      <c r="K55" s="87"/>
      <c r="L55" s="87">
        <v>3303</v>
      </c>
      <c r="M55" s="87"/>
      <c r="N55" s="87"/>
      <c r="O55" s="87"/>
      <c r="P55" s="242"/>
      <c r="Q55" s="87">
        <v>52359.5</v>
      </c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Y55" s="87">
        <v>418451.9</v>
      </c>
      <c r="AZ55" s="87">
        <v>418451.9</v>
      </c>
      <c r="BA55" s="87">
        <f t="shared" si="4"/>
        <v>0</v>
      </c>
    </row>
    <row r="56" spans="1:53" ht="16.5">
      <c r="A56" s="109" t="s">
        <v>527</v>
      </c>
      <c r="B56" s="111" t="s">
        <v>239</v>
      </c>
      <c r="C56" s="82" t="s">
        <v>240</v>
      </c>
      <c r="D56" s="83"/>
      <c r="E56" s="87">
        <v>27987</v>
      </c>
      <c r="F56" s="87">
        <f>E56+G56</f>
        <v>41711</v>
      </c>
      <c r="G56" s="87">
        <f>SUM(H56:AV56)</f>
        <v>13724</v>
      </c>
      <c r="H56" s="87">
        <v>7200</v>
      </c>
      <c r="I56" s="87"/>
      <c r="J56" s="87"/>
      <c r="K56" s="87"/>
      <c r="L56" s="87"/>
      <c r="M56" s="87"/>
      <c r="N56" s="87"/>
      <c r="O56" s="87"/>
      <c r="P56" s="242"/>
      <c r="Q56" s="87">
        <v>6524</v>
      </c>
      <c r="R56" s="242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Y56" s="87">
        <v>2500</v>
      </c>
      <c r="AZ56" s="87">
        <v>2500</v>
      </c>
      <c r="BA56" s="87">
        <f t="shared" si="4"/>
        <v>0</v>
      </c>
    </row>
    <row r="57" spans="1:53" ht="32.25" customHeight="1">
      <c r="A57" s="109" t="s">
        <v>527</v>
      </c>
      <c r="B57" s="112" t="s">
        <v>249</v>
      </c>
      <c r="C57" s="273" t="s">
        <v>250</v>
      </c>
      <c r="D57" s="274"/>
      <c r="E57" s="87">
        <v>18410</v>
      </c>
      <c r="F57" s="87">
        <f>E57+G57</f>
        <v>58660</v>
      </c>
      <c r="G57" s="87">
        <f>SUM(H57:AV57)</f>
        <v>40250</v>
      </c>
      <c r="H57" s="87"/>
      <c r="I57" s="87"/>
      <c r="J57" s="87"/>
      <c r="K57" s="87"/>
      <c r="L57" s="87"/>
      <c r="M57" s="87"/>
      <c r="N57" s="87"/>
      <c r="O57" s="87"/>
      <c r="P57" s="87"/>
      <c r="Q57" s="87">
        <v>40250</v>
      </c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Y57" s="87">
        <v>12000</v>
      </c>
      <c r="AZ57" s="87">
        <v>12000</v>
      </c>
      <c r="BA57" s="87">
        <f t="shared" si="4"/>
        <v>0</v>
      </c>
    </row>
    <row r="58" spans="1:53" ht="16.5">
      <c r="A58" s="109" t="s">
        <v>527</v>
      </c>
      <c r="B58" s="111" t="s">
        <v>259</v>
      </c>
      <c r="C58" s="273" t="s">
        <v>260</v>
      </c>
      <c r="D58" s="274"/>
      <c r="E58" s="87">
        <v>2250</v>
      </c>
      <c r="F58" s="87">
        <f>E58+G58</f>
        <v>3000</v>
      </c>
      <c r="G58" s="87">
        <f>SUM(H58:AV58)</f>
        <v>750</v>
      </c>
      <c r="H58" s="87"/>
      <c r="I58" s="87"/>
      <c r="J58" s="87"/>
      <c r="K58" s="87"/>
      <c r="L58" s="87"/>
      <c r="M58" s="87"/>
      <c r="N58" s="87"/>
      <c r="O58" s="87"/>
      <c r="P58" s="242"/>
      <c r="Q58" s="87">
        <v>750</v>
      </c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Y58" s="87"/>
      <c r="AZ58" s="87"/>
      <c r="BA58" s="87">
        <f t="shared" si="4"/>
        <v>0</v>
      </c>
    </row>
    <row r="59" spans="1:53" s="62" customFormat="1" ht="21" customHeight="1">
      <c r="A59" s="275" t="s">
        <v>151</v>
      </c>
      <c r="B59" s="276"/>
      <c r="C59" s="276"/>
      <c r="D59" s="277"/>
      <c r="E59" s="86">
        <f>SUM(E60:E61)</f>
        <v>12773.4</v>
      </c>
      <c r="F59" s="86">
        <f>SUM(F60:F61)</f>
        <v>12773.4</v>
      </c>
      <c r="G59" s="86">
        <f>SUM(G60:G61)</f>
        <v>0</v>
      </c>
      <c r="H59" s="86">
        <f>SUM(H60:H61)</f>
        <v>0</v>
      </c>
      <c r="I59" s="86">
        <f aca="true" t="shared" si="22" ref="I59:AC59">SUM(I60:I61)</f>
        <v>0</v>
      </c>
      <c r="J59" s="86">
        <f t="shared" si="22"/>
        <v>0</v>
      </c>
      <c r="K59" s="86">
        <f t="shared" si="22"/>
        <v>0</v>
      </c>
      <c r="L59" s="86">
        <f t="shared" si="22"/>
        <v>0</v>
      </c>
      <c r="M59" s="86">
        <f t="shared" si="22"/>
        <v>0</v>
      </c>
      <c r="N59" s="86">
        <f t="shared" si="22"/>
        <v>0</v>
      </c>
      <c r="O59" s="86">
        <f>SUM(O60:O61)</f>
        <v>0</v>
      </c>
      <c r="P59" s="86">
        <f t="shared" si="22"/>
        <v>0</v>
      </c>
      <c r="Q59" s="86">
        <f t="shared" si="22"/>
        <v>0</v>
      </c>
      <c r="R59" s="86">
        <f t="shared" si="22"/>
        <v>0</v>
      </c>
      <c r="S59" s="86">
        <f t="shared" si="22"/>
        <v>0</v>
      </c>
      <c r="T59" s="86">
        <f t="shared" si="22"/>
        <v>0</v>
      </c>
      <c r="U59" s="86">
        <f t="shared" si="22"/>
        <v>0</v>
      </c>
      <c r="V59" s="86">
        <f t="shared" si="22"/>
        <v>0</v>
      </c>
      <c r="W59" s="86">
        <f t="shared" si="22"/>
        <v>0</v>
      </c>
      <c r="X59" s="86">
        <f t="shared" si="22"/>
        <v>0</v>
      </c>
      <c r="Y59" s="86">
        <f t="shared" si="22"/>
        <v>0</v>
      </c>
      <c r="Z59" s="86">
        <f t="shared" si="22"/>
        <v>0</v>
      </c>
      <c r="AA59" s="86">
        <f t="shared" si="22"/>
        <v>0</v>
      </c>
      <c r="AB59" s="86">
        <f t="shared" si="22"/>
        <v>0</v>
      </c>
      <c r="AC59" s="86">
        <f t="shared" si="22"/>
        <v>0</v>
      </c>
      <c r="AD59" s="86">
        <f aca="true" t="shared" si="23" ref="AD59:AV59">SUM(AD60:AD61)</f>
        <v>0</v>
      </c>
      <c r="AE59" s="86">
        <f t="shared" si="23"/>
        <v>0</v>
      </c>
      <c r="AF59" s="86">
        <f t="shared" si="23"/>
        <v>0</v>
      </c>
      <c r="AG59" s="86">
        <f t="shared" si="23"/>
        <v>0</v>
      </c>
      <c r="AH59" s="86">
        <f t="shared" si="23"/>
        <v>0</v>
      </c>
      <c r="AI59" s="86">
        <f t="shared" si="23"/>
        <v>0</v>
      </c>
      <c r="AJ59" s="86">
        <f t="shared" si="23"/>
        <v>0</v>
      </c>
      <c r="AK59" s="86">
        <f t="shared" si="23"/>
        <v>0</v>
      </c>
      <c r="AL59" s="86">
        <f t="shared" si="23"/>
        <v>0</v>
      </c>
      <c r="AM59" s="86">
        <f t="shared" si="23"/>
        <v>0</v>
      </c>
      <c r="AN59" s="86">
        <f t="shared" si="23"/>
        <v>0</v>
      </c>
      <c r="AO59" s="86">
        <f t="shared" si="23"/>
        <v>0</v>
      </c>
      <c r="AP59" s="86">
        <f t="shared" si="23"/>
        <v>0</v>
      </c>
      <c r="AQ59" s="86">
        <f t="shared" si="23"/>
        <v>0</v>
      </c>
      <c r="AR59" s="86">
        <f t="shared" si="23"/>
        <v>0</v>
      </c>
      <c r="AS59" s="86">
        <f t="shared" si="23"/>
        <v>0</v>
      </c>
      <c r="AT59" s="86">
        <f t="shared" si="23"/>
        <v>0</v>
      </c>
      <c r="AU59" s="86">
        <f t="shared" si="23"/>
        <v>0</v>
      </c>
      <c r="AV59" s="86">
        <f t="shared" si="23"/>
        <v>0</v>
      </c>
      <c r="AW59" s="216"/>
      <c r="AX59" s="216"/>
      <c r="AY59" s="86">
        <f>SUM(AY60:AY61)</f>
        <v>12600</v>
      </c>
      <c r="AZ59" s="86">
        <f>SUM(AZ60:AZ61)</f>
        <v>12600</v>
      </c>
      <c r="BA59" s="148">
        <f t="shared" si="4"/>
        <v>0</v>
      </c>
    </row>
    <row r="60" spans="1:53" ht="16.5">
      <c r="A60" s="109" t="s">
        <v>541</v>
      </c>
      <c r="B60" s="111" t="s">
        <v>204</v>
      </c>
      <c r="C60" s="273" t="s">
        <v>405</v>
      </c>
      <c r="D60" s="274"/>
      <c r="E60" s="87">
        <v>1080</v>
      </c>
      <c r="F60" s="87">
        <f aca="true" t="shared" si="24" ref="F60:F108">E60+G60</f>
        <v>1080</v>
      </c>
      <c r="G60" s="87">
        <f>SUM(H60:AV60)</f>
        <v>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Y60" s="87">
        <v>1080</v>
      </c>
      <c r="AZ60" s="87">
        <v>1080</v>
      </c>
      <c r="BA60" s="87">
        <f t="shared" si="4"/>
        <v>0</v>
      </c>
    </row>
    <row r="61" spans="1:53" ht="32.25" customHeight="1">
      <c r="A61" s="109" t="s">
        <v>541</v>
      </c>
      <c r="B61" s="111" t="s">
        <v>208</v>
      </c>
      <c r="C61" s="273" t="s">
        <v>209</v>
      </c>
      <c r="D61" s="274"/>
      <c r="E61" s="87">
        <v>11693.4</v>
      </c>
      <c r="F61" s="87">
        <f t="shared" si="24"/>
        <v>11693.4</v>
      </c>
      <c r="G61" s="87">
        <f>SUM(H61:AV61)</f>
        <v>0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Y61" s="87">
        <v>11520</v>
      </c>
      <c r="AZ61" s="87">
        <v>11520</v>
      </c>
      <c r="BA61" s="87">
        <f t="shared" si="4"/>
        <v>0</v>
      </c>
    </row>
    <row r="62" spans="1:53" s="62" customFormat="1" ht="16.5">
      <c r="A62" s="275" t="s">
        <v>152</v>
      </c>
      <c r="B62" s="276"/>
      <c r="C62" s="276"/>
      <c r="D62" s="277"/>
      <c r="E62" s="86">
        <f>SUM(E63:E66)</f>
        <v>1777301</v>
      </c>
      <c r="F62" s="86">
        <f>SUM(F63:F66)</f>
        <v>1795333</v>
      </c>
      <c r="G62" s="86">
        <f>SUM(G63:G66)</f>
        <v>18032</v>
      </c>
      <c r="H62" s="86">
        <f>SUM(H63:H66)</f>
        <v>16370</v>
      </c>
      <c r="I62" s="86">
        <f aca="true" t="shared" si="25" ref="I62:AC62">SUM(I63:I66)</f>
        <v>-3600</v>
      </c>
      <c r="J62" s="86">
        <f t="shared" si="25"/>
        <v>0</v>
      </c>
      <c r="K62" s="86">
        <f t="shared" si="25"/>
        <v>0</v>
      </c>
      <c r="L62" s="86">
        <f t="shared" si="25"/>
        <v>1052</v>
      </c>
      <c r="M62" s="86">
        <f t="shared" si="25"/>
        <v>0</v>
      </c>
      <c r="N62" s="86">
        <f t="shared" si="25"/>
        <v>-590</v>
      </c>
      <c r="O62" s="86">
        <f>SUM(O63:O66)</f>
        <v>0</v>
      </c>
      <c r="P62" s="244">
        <f t="shared" si="25"/>
        <v>0</v>
      </c>
      <c r="Q62" s="244">
        <f t="shared" si="25"/>
        <v>4800</v>
      </c>
      <c r="R62" s="86">
        <f t="shared" si="25"/>
        <v>0</v>
      </c>
      <c r="S62" s="86">
        <f t="shared" si="25"/>
        <v>0</v>
      </c>
      <c r="T62" s="86">
        <f t="shared" si="25"/>
        <v>0</v>
      </c>
      <c r="U62" s="86">
        <f t="shared" si="25"/>
        <v>0</v>
      </c>
      <c r="V62" s="86">
        <f t="shared" si="25"/>
        <v>0</v>
      </c>
      <c r="W62" s="86">
        <f t="shared" si="25"/>
        <v>0</v>
      </c>
      <c r="X62" s="86">
        <f t="shared" si="25"/>
        <v>0</v>
      </c>
      <c r="Y62" s="86">
        <f t="shared" si="25"/>
        <v>0</v>
      </c>
      <c r="Z62" s="86">
        <f t="shared" si="25"/>
        <v>0</v>
      </c>
      <c r="AA62" s="86">
        <f t="shared" si="25"/>
        <v>0</v>
      </c>
      <c r="AB62" s="86">
        <f t="shared" si="25"/>
        <v>0</v>
      </c>
      <c r="AC62" s="86">
        <f t="shared" si="25"/>
        <v>0</v>
      </c>
      <c r="AD62" s="86">
        <f aca="true" t="shared" si="26" ref="AD62:AV62">SUM(AD63:AD66)</f>
        <v>0</v>
      </c>
      <c r="AE62" s="86">
        <f t="shared" si="26"/>
        <v>0</v>
      </c>
      <c r="AF62" s="86">
        <f t="shared" si="26"/>
        <v>0</v>
      </c>
      <c r="AG62" s="86">
        <f t="shared" si="26"/>
        <v>0</v>
      </c>
      <c r="AH62" s="86">
        <f t="shared" si="26"/>
        <v>0</v>
      </c>
      <c r="AI62" s="86">
        <f t="shared" si="26"/>
        <v>0</v>
      </c>
      <c r="AJ62" s="86">
        <f t="shared" si="26"/>
        <v>0</v>
      </c>
      <c r="AK62" s="86">
        <f t="shared" si="26"/>
        <v>0</v>
      </c>
      <c r="AL62" s="86">
        <f t="shared" si="26"/>
        <v>0</v>
      </c>
      <c r="AM62" s="86">
        <f t="shared" si="26"/>
        <v>0</v>
      </c>
      <c r="AN62" s="86">
        <f t="shared" si="26"/>
        <v>0</v>
      </c>
      <c r="AO62" s="86">
        <f t="shared" si="26"/>
        <v>0</v>
      </c>
      <c r="AP62" s="86">
        <f t="shared" si="26"/>
        <v>0</v>
      </c>
      <c r="AQ62" s="86">
        <f t="shared" si="26"/>
        <v>0</v>
      </c>
      <c r="AR62" s="86">
        <f t="shared" si="26"/>
        <v>0</v>
      </c>
      <c r="AS62" s="86">
        <f t="shared" si="26"/>
        <v>0</v>
      </c>
      <c r="AT62" s="86">
        <f t="shared" si="26"/>
        <v>0</v>
      </c>
      <c r="AU62" s="86">
        <f t="shared" si="26"/>
        <v>0</v>
      </c>
      <c r="AV62" s="86">
        <f t="shared" si="26"/>
        <v>0</v>
      </c>
      <c r="AW62" s="216"/>
      <c r="AX62" s="216"/>
      <c r="AY62" s="86">
        <f>SUM(AY63:AY66)</f>
        <v>1746001.1</v>
      </c>
      <c r="AZ62" s="86">
        <f>SUM(AZ63:AZ66)</f>
        <v>1745973.4</v>
      </c>
      <c r="BA62" s="148">
        <f t="shared" si="4"/>
        <v>-27.700000000186265</v>
      </c>
    </row>
    <row r="63" spans="1:53" ht="16.5">
      <c r="A63" s="109" t="s">
        <v>543</v>
      </c>
      <c r="B63" s="111" t="s">
        <v>185</v>
      </c>
      <c r="C63" s="273" t="s">
        <v>186</v>
      </c>
      <c r="D63" s="274"/>
      <c r="E63" s="87">
        <v>180</v>
      </c>
      <c r="F63" s="87">
        <f t="shared" si="24"/>
        <v>180</v>
      </c>
      <c r="G63" s="87">
        <f>SUM(H63:AV63)</f>
        <v>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Y63" s="87">
        <v>180</v>
      </c>
      <c r="AZ63" s="87">
        <v>180</v>
      </c>
      <c r="BA63" s="87">
        <f t="shared" si="4"/>
        <v>0</v>
      </c>
    </row>
    <row r="64" spans="1:53" ht="32.25" customHeight="1">
      <c r="A64" s="109" t="s">
        <v>543</v>
      </c>
      <c r="B64" s="111" t="s">
        <v>208</v>
      </c>
      <c r="C64" s="273" t="s">
        <v>209</v>
      </c>
      <c r="D64" s="274"/>
      <c r="E64" s="87">
        <v>1109.3</v>
      </c>
      <c r="F64" s="87">
        <f>E64+G64</f>
        <v>1109.3</v>
      </c>
      <c r="G64" s="87">
        <f>SUM(H64:AV64)</f>
        <v>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Y64" s="87">
        <v>11520</v>
      </c>
      <c r="AZ64" s="87">
        <v>11520</v>
      </c>
      <c r="BA64" s="87">
        <f>AZ64-AY64</f>
        <v>0</v>
      </c>
    </row>
    <row r="65" spans="1:53" ht="22.5" customHeight="1">
      <c r="A65" s="109" t="s">
        <v>543</v>
      </c>
      <c r="B65" s="111" t="s">
        <v>235</v>
      </c>
      <c r="C65" s="273" t="s">
        <v>236</v>
      </c>
      <c r="D65" s="274"/>
      <c r="E65" s="87"/>
      <c r="F65" s="87">
        <f>E65+G65</f>
        <v>249</v>
      </c>
      <c r="G65" s="87">
        <f>SUM(H65:AV65)</f>
        <v>249</v>
      </c>
      <c r="H65" s="87"/>
      <c r="I65" s="87"/>
      <c r="J65" s="87"/>
      <c r="K65" s="87"/>
      <c r="L65" s="87">
        <v>249</v>
      </c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Y65" s="87"/>
      <c r="AZ65" s="87"/>
      <c r="BA65" s="87"/>
    </row>
    <row r="66" spans="1:53" ht="16.5">
      <c r="A66" s="109" t="s">
        <v>543</v>
      </c>
      <c r="B66" s="112" t="s">
        <v>239</v>
      </c>
      <c r="C66" s="273" t="s">
        <v>240</v>
      </c>
      <c r="D66" s="274"/>
      <c r="E66" s="87">
        <v>1776011.7</v>
      </c>
      <c r="F66" s="87">
        <f t="shared" si="24"/>
        <v>1793794.7</v>
      </c>
      <c r="G66" s="87">
        <f>SUM(H66:AV66)</f>
        <v>17783</v>
      </c>
      <c r="H66" s="87">
        <v>16370</v>
      </c>
      <c r="I66" s="87">
        <v>-3600</v>
      </c>
      <c r="J66" s="87"/>
      <c r="K66" s="87"/>
      <c r="L66" s="87">
        <v>803</v>
      </c>
      <c r="M66" s="87"/>
      <c r="N66" s="87">
        <v>-590</v>
      </c>
      <c r="O66" s="87"/>
      <c r="P66" s="242"/>
      <c r="Q66" s="242">
        <v>4800</v>
      </c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Y66" s="87">
        <v>1734301.1</v>
      </c>
      <c r="AZ66" s="87">
        <v>1734273.4</v>
      </c>
      <c r="BA66" s="87">
        <f t="shared" si="4"/>
        <v>-27.700000000186265</v>
      </c>
    </row>
    <row r="67" spans="1:53" s="62" customFormat="1" ht="16.5">
      <c r="A67" s="275" t="s">
        <v>576</v>
      </c>
      <c r="B67" s="276"/>
      <c r="C67" s="276"/>
      <c r="D67" s="277"/>
      <c r="E67" s="86">
        <f>SUM(E68:E70)</f>
        <v>133235</v>
      </c>
      <c r="F67" s="86">
        <f>SUM(F68:F70)</f>
        <v>134469</v>
      </c>
      <c r="G67" s="86">
        <f>SUM(G68:G70)</f>
        <v>1234</v>
      </c>
      <c r="H67" s="86">
        <f>SUM(H68:H70)</f>
        <v>0</v>
      </c>
      <c r="I67" s="86">
        <f aca="true" t="shared" si="27" ref="I67:AC67">SUM(I68:I70)</f>
        <v>1234</v>
      </c>
      <c r="J67" s="86">
        <f t="shared" si="27"/>
        <v>0</v>
      </c>
      <c r="K67" s="86">
        <f t="shared" si="27"/>
        <v>0</v>
      </c>
      <c r="L67" s="86">
        <f t="shared" si="27"/>
        <v>0</v>
      </c>
      <c r="M67" s="86">
        <f t="shared" si="27"/>
        <v>0</v>
      </c>
      <c r="N67" s="86">
        <f t="shared" si="27"/>
        <v>0</v>
      </c>
      <c r="O67" s="86">
        <f>SUM(O68:O70)</f>
        <v>0</v>
      </c>
      <c r="P67" s="244">
        <f t="shared" si="27"/>
        <v>0</v>
      </c>
      <c r="Q67" s="86">
        <f t="shared" si="27"/>
        <v>0</v>
      </c>
      <c r="R67" s="86">
        <f t="shared" si="27"/>
        <v>0</v>
      </c>
      <c r="S67" s="86">
        <f t="shared" si="27"/>
        <v>0</v>
      </c>
      <c r="T67" s="86">
        <f t="shared" si="27"/>
        <v>0</v>
      </c>
      <c r="U67" s="86">
        <f t="shared" si="27"/>
        <v>0</v>
      </c>
      <c r="V67" s="86">
        <f t="shared" si="27"/>
        <v>0</v>
      </c>
      <c r="W67" s="86">
        <f t="shared" si="27"/>
        <v>0</v>
      </c>
      <c r="X67" s="86">
        <f t="shared" si="27"/>
        <v>0</v>
      </c>
      <c r="Y67" s="86">
        <f t="shared" si="27"/>
        <v>0</v>
      </c>
      <c r="Z67" s="86">
        <f t="shared" si="27"/>
        <v>0</v>
      </c>
      <c r="AA67" s="86">
        <f t="shared" si="27"/>
        <v>0</v>
      </c>
      <c r="AB67" s="86">
        <f t="shared" si="27"/>
        <v>0</v>
      </c>
      <c r="AC67" s="86">
        <f t="shared" si="27"/>
        <v>0</v>
      </c>
      <c r="AD67" s="86">
        <f aca="true" t="shared" si="28" ref="AD67:AV67">SUM(AD68:AD70)</f>
        <v>0</v>
      </c>
      <c r="AE67" s="86">
        <f t="shared" si="28"/>
        <v>0</v>
      </c>
      <c r="AF67" s="86">
        <f t="shared" si="28"/>
        <v>0</v>
      </c>
      <c r="AG67" s="86">
        <f t="shared" si="28"/>
        <v>0</v>
      </c>
      <c r="AH67" s="86">
        <f t="shared" si="28"/>
        <v>0</v>
      </c>
      <c r="AI67" s="86">
        <f t="shared" si="28"/>
        <v>0</v>
      </c>
      <c r="AJ67" s="86">
        <f t="shared" si="28"/>
        <v>0</v>
      </c>
      <c r="AK67" s="86">
        <f t="shared" si="28"/>
        <v>0</v>
      </c>
      <c r="AL67" s="86">
        <f t="shared" si="28"/>
        <v>0</v>
      </c>
      <c r="AM67" s="86">
        <f t="shared" si="28"/>
        <v>0</v>
      </c>
      <c r="AN67" s="86">
        <f t="shared" si="28"/>
        <v>0</v>
      </c>
      <c r="AO67" s="86">
        <f t="shared" si="28"/>
        <v>0</v>
      </c>
      <c r="AP67" s="86">
        <f t="shared" si="28"/>
        <v>0</v>
      </c>
      <c r="AQ67" s="86">
        <f t="shared" si="28"/>
        <v>0</v>
      </c>
      <c r="AR67" s="86">
        <f t="shared" si="28"/>
        <v>0</v>
      </c>
      <c r="AS67" s="86">
        <f t="shared" si="28"/>
        <v>0</v>
      </c>
      <c r="AT67" s="86">
        <f t="shared" si="28"/>
        <v>0</v>
      </c>
      <c r="AU67" s="86">
        <f t="shared" si="28"/>
        <v>0</v>
      </c>
      <c r="AV67" s="86">
        <f t="shared" si="28"/>
        <v>0</v>
      </c>
      <c r="AW67" s="216"/>
      <c r="AX67" s="216"/>
      <c r="AY67" s="86">
        <f>SUM(AY68:AY70)</f>
        <v>129781</v>
      </c>
      <c r="AZ67" s="86">
        <f>SUM(AZ68:AZ70)</f>
        <v>129781.20000000001</v>
      </c>
      <c r="BA67" s="148">
        <f t="shared" si="4"/>
        <v>0.20000000001164153</v>
      </c>
    </row>
    <row r="68" spans="1:53" ht="16.5">
      <c r="A68" s="109" t="s">
        <v>544</v>
      </c>
      <c r="B68" s="111" t="s">
        <v>185</v>
      </c>
      <c r="C68" s="273" t="s">
        <v>186</v>
      </c>
      <c r="D68" s="274"/>
      <c r="E68" s="87">
        <v>30</v>
      </c>
      <c r="F68" s="87">
        <f t="shared" si="24"/>
        <v>30</v>
      </c>
      <c r="G68" s="87">
        <f>SUM(H68:AV68)</f>
        <v>0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Y68" s="87">
        <v>30</v>
      </c>
      <c r="AZ68" s="87">
        <v>30</v>
      </c>
      <c r="BA68" s="87">
        <f t="shared" si="4"/>
        <v>0</v>
      </c>
    </row>
    <row r="69" spans="1:53" ht="16.5">
      <c r="A69" s="109" t="s">
        <v>544</v>
      </c>
      <c r="B69" s="112" t="s">
        <v>239</v>
      </c>
      <c r="C69" s="273" t="s">
        <v>240</v>
      </c>
      <c r="D69" s="274"/>
      <c r="E69" s="87">
        <v>23714.2</v>
      </c>
      <c r="F69" s="87">
        <f t="shared" si="24"/>
        <v>23714.2</v>
      </c>
      <c r="G69" s="87">
        <f>SUM(H69:AV69)</f>
        <v>0</v>
      </c>
      <c r="H69" s="87"/>
      <c r="I69" s="87"/>
      <c r="J69" s="87"/>
      <c r="K69" s="87"/>
      <c r="L69" s="87"/>
      <c r="M69" s="87"/>
      <c r="N69" s="87"/>
      <c r="O69" s="87"/>
      <c r="P69" s="242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Y69" s="87">
        <v>22786.2</v>
      </c>
      <c r="AZ69" s="87">
        <v>22786.4</v>
      </c>
      <c r="BA69" s="87">
        <f t="shared" si="4"/>
        <v>0.2000000000007276</v>
      </c>
    </row>
    <row r="70" spans="1:53" ht="33" customHeight="1">
      <c r="A70" s="109" t="s">
        <v>544</v>
      </c>
      <c r="B70" s="112" t="s">
        <v>249</v>
      </c>
      <c r="C70" s="273" t="s">
        <v>250</v>
      </c>
      <c r="D70" s="274"/>
      <c r="E70" s="87">
        <v>109490.8</v>
      </c>
      <c r="F70" s="87">
        <f t="shared" si="24"/>
        <v>110724.8</v>
      </c>
      <c r="G70" s="87">
        <f>SUM(H70:AV70)</f>
        <v>1234</v>
      </c>
      <c r="H70" s="87"/>
      <c r="I70" s="87">
        <v>1234</v>
      </c>
      <c r="J70" s="87"/>
      <c r="K70" s="87"/>
      <c r="L70" s="87"/>
      <c r="M70" s="87"/>
      <c r="N70" s="87"/>
      <c r="O70" s="87"/>
      <c r="P70" s="242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Y70" s="87">
        <v>106964.8</v>
      </c>
      <c r="AZ70" s="87">
        <v>106964.8</v>
      </c>
      <c r="BA70" s="87">
        <f t="shared" si="4"/>
        <v>0</v>
      </c>
    </row>
    <row r="71" spans="1:53" s="62" customFormat="1" ht="16.5">
      <c r="A71" s="275" t="s">
        <v>153</v>
      </c>
      <c r="B71" s="276"/>
      <c r="C71" s="276"/>
      <c r="D71" s="277"/>
      <c r="E71" s="86">
        <f>SUM(E72:E74)</f>
        <v>381913.2</v>
      </c>
      <c r="F71" s="86">
        <f>SUM(F72:F74)</f>
        <v>387470.2</v>
      </c>
      <c r="G71" s="86">
        <f>SUM(G72:G74)</f>
        <v>5557</v>
      </c>
      <c r="H71" s="86">
        <f>SUM(H72:H74)</f>
        <v>0</v>
      </c>
      <c r="I71" s="86">
        <f aca="true" t="shared" si="29" ref="I71:AC71">SUM(I72:I74)</f>
        <v>7024</v>
      </c>
      <c r="J71" s="86">
        <f t="shared" si="29"/>
        <v>0</v>
      </c>
      <c r="K71" s="86">
        <f t="shared" si="29"/>
        <v>0</v>
      </c>
      <c r="L71" s="86">
        <f t="shared" si="29"/>
        <v>-1467</v>
      </c>
      <c r="M71" s="86">
        <f t="shared" si="29"/>
        <v>0</v>
      </c>
      <c r="N71" s="86">
        <f t="shared" si="29"/>
        <v>0</v>
      </c>
      <c r="O71" s="86">
        <f>SUM(O72:O74)</f>
        <v>0</v>
      </c>
      <c r="P71" s="244">
        <f t="shared" si="29"/>
        <v>0</v>
      </c>
      <c r="Q71" s="244">
        <f t="shared" si="29"/>
        <v>0</v>
      </c>
      <c r="R71" s="244">
        <f t="shared" si="29"/>
        <v>0</v>
      </c>
      <c r="S71" s="86">
        <f t="shared" si="29"/>
        <v>0</v>
      </c>
      <c r="T71" s="86">
        <f t="shared" si="29"/>
        <v>0</v>
      </c>
      <c r="U71" s="86">
        <f t="shared" si="29"/>
        <v>0</v>
      </c>
      <c r="V71" s="86">
        <f t="shared" si="29"/>
        <v>0</v>
      </c>
      <c r="W71" s="86">
        <f t="shared" si="29"/>
        <v>0</v>
      </c>
      <c r="X71" s="86">
        <f t="shared" si="29"/>
        <v>0</v>
      </c>
      <c r="Y71" s="86">
        <f t="shared" si="29"/>
        <v>0</v>
      </c>
      <c r="Z71" s="86">
        <f t="shared" si="29"/>
        <v>0</v>
      </c>
      <c r="AA71" s="86">
        <f t="shared" si="29"/>
        <v>0</v>
      </c>
      <c r="AB71" s="86">
        <f t="shared" si="29"/>
        <v>0</v>
      </c>
      <c r="AC71" s="86">
        <f t="shared" si="29"/>
        <v>0</v>
      </c>
      <c r="AD71" s="86">
        <f aca="true" t="shared" si="30" ref="AD71:AV71">SUM(AD72:AD74)</f>
        <v>0</v>
      </c>
      <c r="AE71" s="86">
        <f t="shared" si="30"/>
        <v>0</v>
      </c>
      <c r="AF71" s="86">
        <f t="shared" si="30"/>
        <v>0</v>
      </c>
      <c r="AG71" s="86">
        <f t="shared" si="30"/>
        <v>0</v>
      </c>
      <c r="AH71" s="86">
        <f t="shared" si="30"/>
        <v>0</v>
      </c>
      <c r="AI71" s="86">
        <f t="shared" si="30"/>
        <v>0</v>
      </c>
      <c r="AJ71" s="86">
        <f t="shared" si="30"/>
        <v>0</v>
      </c>
      <c r="AK71" s="86">
        <f t="shared" si="30"/>
        <v>0</v>
      </c>
      <c r="AL71" s="86">
        <f t="shared" si="30"/>
        <v>0</v>
      </c>
      <c r="AM71" s="86">
        <f t="shared" si="30"/>
        <v>0</v>
      </c>
      <c r="AN71" s="86">
        <f t="shared" si="30"/>
        <v>0</v>
      </c>
      <c r="AO71" s="86">
        <f t="shared" si="30"/>
        <v>0</v>
      </c>
      <c r="AP71" s="86">
        <f t="shared" si="30"/>
        <v>0</v>
      </c>
      <c r="AQ71" s="86">
        <f t="shared" si="30"/>
        <v>0</v>
      </c>
      <c r="AR71" s="86">
        <f t="shared" si="30"/>
        <v>0</v>
      </c>
      <c r="AS71" s="86">
        <f t="shared" si="30"/>
        <v>0</v>
      </c>
      <c r="AT71" s="86">
        <f t="shared" si="30"/>
        <v>0</v>
      </c>
      <c r="AU71" s="86">
        <f t="shared" si="30"/>
        <v>0</v>
      </c>
      <c r="AV71" s="86">
        <f t="shared" si="30"/>
        <v>0</v>
      </c>
      <c r="AW71" s="216"/>
      <c r="AX71" s="216"/>
      <c r="AY71" s="86">
        <f>SUM(AY72:AY74)</f>
        <v>360202.6</v>
      </c>
      <c r="AZ71" s="86">
        <f>SUM(AZ72:AZ74)</f>
        <v>359822.6</v>
      </c>
      <c r="BA71" s="148">
        <f t="shared" si="4"/>
        <v>-380</v>
      </c>
    </row>
    <row r="72" spans="1:53" ht="16.5">
      <c r="A72" s="109" t="s">
        <v>553</v>
      </c>
      <c r="B72" s="111" t="s">
        <v>185</v>
      </c>
      <c r="C72" s="273" t="s">
        <v>186</v>
      </c>
      <c r="D72" s="274"/>
      <c r="E72" s="87">
        <v>50</v>
      </c>
      <c r="F72" s="87">
        <f t="shared" si="24"/>
        <v>50</v>
      </c>
      <c r="G72" s="87">
        <f>SUM(H72:AV72)</f>
        <v>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Y72" s="87">
        <v>50</v>
      </c>
      <c r="AZ72" s="87">
        <v>50</v>
      </c>
      <c r="BA72" s="87">
        <f t="shared" si="4"/>
        <v>0</v>
      </c>
    </row>
    <row r="73" spans="1:53" ht="16.5" customHeight="1" hidden="1">
      <c r="A73" s="115"/>
      <c r="B73" s="112" t="s">
        <v>239</v>
      </c>
      <c r="C73" s="273" t="s">
        <v>240</v>
      </c>
      <c r="D73" s="274"/>
      <c r="E73" s="87">
        <f>SUM(H73:AV73)</f>
        <v>0</v>
      </c>
      <c r="F73" s="87">
        <f t="shared" si="24"/>
        <v>0</v>
      </c>
      <c r="G73" s="87">
        <f>SUM(H73:AV73)</f>
        <v>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Y73" s="87"/>
      <c r="AZ73" s="87"/>
      <c r="BA73" s="87">
        <f t="shared" si="4"/>
        <v>0</v>
      </c>
    </row>
    <row r="74" spans="1:53" ht="16.5">
      <c r="A74" s="109" t="s">
        <v>553</v>
      </c>
      <c r="B74" s="111" t="s">
        <v>259</v>
      </c>
      <c r="C74" s="273" t="s">
        <v>260</v>
      </c>
      <c r="D74" s="274"/>
      <c r="E74" s="87">
        <v>381863.2</v>
      </c>
      <c r="F74" s="87">
        <f t="shared" si="24"/>
        <v>387420.2</v>
      </c>
      <c r="G74" s="87">
        <f>SUM(H74:AV74)</f>
        <v>5557</v>
      </c>
      <c r="H74" s="87"/>
      <c r="I74" s="87">
        <v>7024</v>
      </c>
      <c r="J74" s="87"/>
      <c r="K74" s="87"/>
      <c r="L74" s="87">
        <v>-1467</v>
      </c>
      <c r="M74" s="87"/>
      <c r="N74" s="87"/>
      <c r="O74" s="87"/>
      <c r="P74" s="242"/>
      <c r="Q74" s="242"/>
      <c r="R74" s="242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Y74" s="87">
        <v>360152.6</v>
      </c>
      <c r="AZ74" s="87">
        <v>359772.6</v>
      </c>
      <c r="BA74" s="87">
        <f t="shared" si="4"/>
        <v>-380</v>
      </c>
    </row>
    <row r="75" spans="1:53" s="62" customFormat="1" ht="16.5">
      <c r="A75" s="275" t="s">
        <v>154</v>
      </c>
      <c r="B75" s="276"/>
      <c r="C75" s="276"/>
      <c r="D75" s="277"/>
      <c r="E75" s="86">
        <f>SUM(E76:E77)</f>
        <v>94597</v>
      </c>
      <c r="F75" s="86">
        <f>SUM(F76:F77)</f>
        <v>87597</v>
      </c>
      <c r="G75" s="86">
        <f>SUM(G76:G77)</f>
        <v>-7000</v>
      </c>
      <c r="H75" s="86">
        <f>SUM(H76:H77)</f>
        <v>0</v>
      </c>
      <c r="I75" s="86">
        <f aca="true" t="shared" si="31" ref="I75:AC75">SUM(I76:I77)</f>
        <v>0</v>
      </c>
      <c r="J75" s="86">
        <f t="shared" si="31"/>
        <v>0</v>
      </c>
      <c r="K75" s="86">
        <f t="shared" si="31"/>
        <v>0</v>
      </c>
      <c r="L75" s="86">
        <f t="shared" si="31"/>
        <v>-7000</v>
      </c>
      <c r="M75" s="86">
        <f t="shared" si="31"/>
        <v>0</v>
      </c>
      <c r="N75" s="86">
        <f t="shared" si="31"/>
        <v>0</v>
      </c>
      <c r="O75" s="86">
        <f>SUM(O76:O77)</f>
        <v>0</v>
      </c>
      <c r="P75" s="86">
        <f t="shared" si="31"/>
        <v>0</v>
      </c>
      <c r="Q75" s="86">
        <f t="shared" si="31"/>
        <v>0</v>
      </c>
      <c r="R75" s="86">
        <f t="shared" si="31"/>
        <v>0</v>
      </c>
      <c r="S75" s="86">
        <f t="shared" si="31"/>
        <v>0</v>
      </c>
      <c r="T75" s="86">
        <f t="shared" si="31"/>
        <v>0</v>
      </c>
      <c r="U75" s="86">
        <f t="shared" si="31"/>
        <v>0</v>
      </c>
      <c r="V75" s="86">
        <f t="shared" si="31"/>
        <v>0</v>
      </c>
      <c r="W75" s="86">
        <f t="shared" si="31"/>
        <v>0</v>
      </c>
      <c r="X75" s="86">
        <f t="shared" si="31"/>
        <v>0</v>
      </c>
      <c r="Y75" s="86">
        <f t="shared" si="31"/>
        <v>0</v>
      </c>
      <c r="Z75" s="86">
        <f t="shared" si="31"/>
        <v>0</v>
      </c>
      <c r="AA75" s="86">
        <f t="shared" si="31"/>
        <v>0</v>
      </c>
      <c r="AB75" s="86">
        <f t="shared" si="31"/>
        <v>0</v>
      </c>
      <c r="AC75" s="86">
        <f t="shared" si="31"/>
        <v>0</v>
      </c>
      <c r="AD75" s="86">
        <f aca="true" t="shared" si="32" ref="AD75:AV75">SUM(AD76:AD77)</f>
        <v>0</v>
      </c>
      <c r="AE75" s="86">
        <f t="shared" si="32"/>
        <v>0</v>
      </c>
      <c r="AF75" s="86">
        <f t="shared" si="32"/>
        <v>0</v>
      </c>
      <c r="AG75" s="86">
        <f t="shared" si="32"/>
        <v>0</v>
      </c>
      <c r="AH75" s="86">
        <f t="shared" si="32"/>
        <v>0</v>
      </c>
      <c r="AI75" s="86">
        <f t="shared" si="32"/>
        <v>0</v>
      </c>
      <c r="AJ75" s="86">
        <f t="shared" si="32"/>
        <v>0</v>
      </c>
      <c r="AK75" s="86">
        <f t="shared" si="32"/>
        <v>0</v>
      </c>
      <c r="AL75" s="86">
        <f t="shared" si="32"/>
        <v>0</v>
      </c>
      <c r="AM75" s="86">
        <f t="shared" si="32"/>
        <v>0</v>
      </c>
      <c r="AN75" s="86">
        <f t="shared" si="32"/>
        <v>0</v>
      </c>
      <c r="AO75" s="86">
        <f t="shared" si="32"/>
        <v>0</v>
      </c>
      <c r="AP75" s="86">
        <f t="shared" si="32"/>
        <v>0</v>
      </c>
      <c r="AQ75" s="86">
        <f t="shared" si="32"/>
        <v>0</v>
      </c>
      <c r="AR75" s="86">
        <f t="shared" si="32"/>
        <v>0</v>
      </c>
      <c r="AS75" s="86">
        <f t="shared" si="32"/>
        <v>0</v>
      </c>
      <c r="AT75" s="86">
        <f t="shared" si="32"/>
        <v>0</v>
      </c>
      <c r="AU75" s="86">
        <f t="shared" si="32"/>
        <v>0</v>
      </c>
      <c r="AV75" s="86">
        <f t="shared" si="32"/>
        <v>0</v>
      </c>
      <c r="AW75" s="216"/>
      <c r="AX75" s="216"/>
      <c r="AY75" s="86">
        <f>SUM(AY76:AY77)</f>
        <v>54447</v>
      </c>
      <c r="AZ75" s="86">
        <f>SUM(AZ76:AZ77)</f>
        <v>54447</v>
      </c>
      <c r="BA75" s="148">
        <f t="shared" si="4"/>
        <v>0</v>
      </c>
    </row>
    <row r="76" spans="1:53" ht="16.5">
      <c r="A76" s="116" t="s">
        <v>545</v>
      </c>
      <c r="B76" s="112" t="s">
        <v>239</v>
      </c>
      <c r="C76" s="273" t="s">
        <v>240</v>
      </c>
      <c r="D76" s="274"/>
      <c r="E76" s="87">
        <v>12049</v>
      </c>
      <c r="F76" s="87">
        <f t="shared" si="24"/>
        <v>12183</v>
      </c>
      <c r="G76" s="87">
        <f>SUM(H76:AV76)</f>
        <v>134</v>
      </c>
      <c r="H76" s="87"/>
      <c r="I76" s="87"/>
      <c r="J76" s="87"/>
      <c r="K76" s="87"/>
      <c r="L76" s="87">
        <v>134</v>
      </c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Y76" s="87">
        <v>11899</v>
      </c>
      <c r="AZ76" s="87">
        <v>11899</v>
      </c>
      <c r="BA76" s="87">
        <f t="shared" si="4"/>
        <v>0</v>
      </c>
    </row>
    <row r="77" spans="1:53" ht="16.5">
      <c r="A77" s="116" t="s">
        <v>545</v>
      </c>
      <c r="B77" s="111" t="s">
        <v>259</v>
      </c>
      <c r="C77" s="273" t="s">
        <v>260</v>
      </c>
      <c r="D77" s="274"/>
      <c r="E77" s="87">
        <v>82548</v>
      </c>
      <c r="F77" s="87">
        <f t="shared" si="24"/>
        <v>75414</v>
      </c>
      <c r="G77" s="87">
        <f>SUM(H77:AV77)</f>
        <v>-7134</v>
      </c>
      <c r="H77" s="87"/>
      <c r="I77" s="87"/>
      <c r="J77" s="87"/>
      <c r="K77" s="87"/>
      <c r="L77" s="87">
        <v>-7134</v>
      </c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Y77" s="87">
        <v>42548</v>
      </c>
      <c r="AZ77" s="87">
        <v>42548</v>
      </c>
      <c r="BA77" s="87">
        <f t="shared" si="4"/>
        <v>0</v>
      </c>
    </row>
    <row r="78" spans="1:53" s="62" customFormat="1" ht="16.5">
      <c r="A78" s="275" t="s">
        <v>577</v>
      </c>
      <c r="B78" s="276"/>
      <c r="C78" s="276"/>
      <c r="D78" s="277"/>
      <c r="E78" s="86">
        <f>SUM(E79:E83)</f>
        <v>224783.40000000002</v>
      </c>
      <c r="F78" s="86">
        <f>SUM(F79:F83)</f>
        <v>255908.7</v>
      </c>
      <c r="G78" s="86">
        <f>SUM(G79:G83)</f>
        <v>31125.3</v>
      </c>
      <c r="H78" s="86">
        <f>SUM(H79:H83)</f>
        <v>131.3</v>
      </c>
      <c r="I78" s="86">
        <f aca="true" t="shared" si="33" ref="I78:AC78">SUM(I79:I83)</f>
        <v>581</v>
      </c>
      <c r="J78" s="86">
        <f t="shared" si="33"/>
        <v>0</v>
      </c>
      <c r="K78" s="86">
        <f t="shared" si="33"/>
        <v>0</v>
      </c>
      <c r="L78" s="86">
        <f t="shared" si="33"/>
        <v>0</v>
      </c>
      <c r="M78" s="86">
        <f t="shared" si="33"/>
        <v>0</v>
      </c>
      <c r="N78" s="86">
        <f t="shared" si="33"/>
        <v>0</v>
      </c>
      <c r="O78" s="86">
        <f>SUM(O79:O83)</f>
        <v>0</v>
      </c>
      <c r="P78" s="244">
        <f t="shared" si="33"/>
        <v>30413</v>
      </c>
      <c r="Q78" s="86">
        <f t="shared" si="33"/>
        <v>0</v>
      </c>
      <c r="R78" s="86">
        <f t="shared" si="33"/>
        <v>0</v>
      </c>
      <c r="S78" s="86">
        <f t="shared" si="33"/>
        <v>0</v>
      </c>
      <c r="T78" s="86">
        <f t="shared" si="33"/>
        <v>0</v>
      </c>
      <c r="U78" s="86">
        <f t="shared" si="33"/>
        <v>0</v>
      </c>
      <c r="V78" s="86">
        <f t="shared" si="33"/>
        <v>0</v>
      </c>
      <c r="W78" s="86">
        <f t="shared" si="33"/>
        <v>0</v>
      </c>
      <c r="X78" s="86">
        <f t="shared" si="33"/>
        <v>0</v>
      </c>
      <c r="Y78" s="86">
        <f t="shared" si="33"/>
        <v>0</v>
      </c>
      <c r="Z78" s="86">
        <f t="shared" si="33"/>
        <v>0</v>
      </c>
      <c r="AA78" s="86">
        <f t="shared" si="33"/>
        <v>0</v>
      </c>
      <c r="AB78" s="86">
        <f t="shared" si="33"/>
        <v>0</v>
      </c>
      <c r="AC78" s="86">
        <f t="shared" si="33"/>
        <v>0</v>
      </c>
      <c r="AD78" s="86">
        <f aca="true" t="shared" si="34" ref="AD78:AV78">SUM(AD79:AD83)</f>
        <v>0</v>
      </c>
      <c r="AE78" s="86">
        <f t="shared" si="34"/>
        <v>0</v>
      </c>
      <c r="AF78" s="86">
        <f t="shared" si="34"/>
        <v>0</v>
      </c>
      <c r="AG78" s="86">
        <f t="shared" si="34"/>
        <v>0</v>
      </c>
      <c r="AH78" s="86">
        <f t="shared" si="34"/>
        <v>0</v>
      </c>
      <c r="AI78" s="86">
        <f t="shared" si="34"/>
        <v>0</v>
      </c>
      <c r="AJ78" s="86">
        <f t="shared" si="34"/>
        <v>0</v>
      </c>
      <c r="AK78" s="86">
        <f t="shared" si="34"/>
        <v>0</v>
      </c>
      <c r="AL78" s="86">
        <f t="shared" si="34"/>
        <v>0</v>
      </c>
      <c r="AM78" s="86">
        <f t="shared" si="34"/>
        <v>0</v>
      </c>
      <c r="AN78" s="86">
        <f t="shared" si="34"/>
        <v>0</v>
      </c>
      <c r="AO78" s="86">
        <f t="shared" si="34"/>
        <v>0</v>
      </c>
      <c r="AP78" s="86">
        <f t="shared" si="34"/>
        <v>0</v>
      </c>
      <c r="AQ78" s="86">
        <f t="shared" si="34"/>
        <v>0</v>
      </c>
      <c r="AR78" s="86">
        <f t="shared" si="34"/>
        <v>0</v>
      </c>
      <c r="AS78" s="86">
        <f t="shared" si="34"/>
        <v>0</v>
      </c>
      <c r="AT78" s="86">
        <f t="shared" si="34"/>
        <v>0</v>
      </c>
      <c r="AU78" s="86">
        <f t="shared" si="34"/>
        <v>0</v>
      </c>
      <c r="AV78" s="86">
        <f t="shared" si="34"/>
        <v>0</v>
      </c>
      <c r="AW78" s="216"/>
      <c r="AX78" s="216"/>
      <c r="AY78" s="86">
        <f>SUM(AY79:AY83)</f>
        <v>232368.7</v>
      </c>
      <c r="AZ78" s="86">
        <f>SUM(AZ79:AZ83)</f>
        <v>232368.7</v>
      </c>
      <c r="BA78" s="148">
        <f t="shared" si="4"/>
        <v>0</v>
      </c>
    </row>
    <row r="79" spans="1:53" ht="16.5" hidden="1">
      <c r="A79" s="109" t="s">
        <v>546</v>
      </c>
      <c r="B79" s="111" t="s">
        <v>259</v>
      </c>
      <c r="C79" s="273" t="s">
        <v>260</v>
      </c>
      <c r="D79" s="274"/>
      <c r="E79" s="87">
        <v>0</v>
      </c>
      <c r="F79" s="87">
        <f t="shared" si="24"/>
        <v>0</v>
      </c>
      <c r="G79" s="87">
        <f>SUM(H79:AV79)</f>
        <v>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Y79" s="87"/>
      <c r="AZ79" s="87"/>
      <c r="BA79" s="87">
        <f t="shared" si="4"/>
        <v>0</v>
      </c>
    </row>
    <row r="80" spans="1:53" ht="16.5">
      <c r="A80" s="109" t="s">
        <v>546</v>
      </c>
      <c r="B80" s="111" t="s">
        <v>185</v>
      </c>
      <c r="C80" s="273" t="s">
        <v>186</v>
      </c>
      <c r="D80" s="274"/>
      <c r="E80" s="87">
        <v>913.7</v>
      </c>
      <c r="F80" s="87">
        <f t="shared" si="24"/>
        <v>913.7</v>
      </c>
      <c r="G80" s="87">
        <f>SUM(H80:AV80)</f>
        <v>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Y80" s="87">
        <v>913.7</v>
      </c>
      <c r="AZ80" s="87">
        <v>913.7</v>
      </c>
      <c r="BA80" s="87">
        <f t="shared" si="4"/>
        <v>0</v>
      </c>
    </row>
    <row r="81" spans="1:53" ht="16.5">
      <c r="A81" s="109" t="s">
        <v>546</v>
      </c>
      <c r="B81" s="111" t="s">
        <v>228</v>
      </c>
      <c r="C81" s="273" t="s">
        <v>229</v>
      </c>
      <c r="D81" s="274"/>
      <c r="E81" s="87">
        <v>33301</v>
      </c>
      <c r="F81" s="87">
        <f t="shared" si="24"/>
        <v>33301</v>
      </c>
      <c r="G81" s="87">
        <f>SUM(H81:AV81)</f>
        <v>0</v>
      </c>
      <c r="H81" s="87"/>
      <c r="I81" s="87"/>
      <c r="J81" s="87"/>
      <c r="K81" s="87"/>
      <c r="L81" s="87"/>
      <c r="M81" s="87"/>
      <c r="N81" s="87"/>
      <c r="O81" s="87"/>
      <c r="P81" s="242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Y81" s="87">
        <v>11787</v>
      </c>
      <c r="AZ81" s="87">
        <v>31951</v>
      </c>
      <c r="BA81" s="87">
        <f t="shared" si="4"/>
        <v>20164</v>
      </c>
    </row>
    <row r="82" spans="1:53" ht="16.5" customHeight="1" hidden="1">
      <c r="A82" s="109" t="s">
        <v>488</v>
      </c>
      <c r="B82" s="112" t="s">
        <v>239</v>
      </c>
      <c r="C82" s="273" t="s">
        <v>240</v>
      </c>
      <c r="D82" s="274"/>
      <c r="E82" s="87">
        <f>SUM(H82:AV82)</f>
        <v>0</v>
      </c>
      <c r="F82" s="87">
        <f t="shared" si="24"/>
        <v>0</v>
      </c>
      <c r="G82" s="87">
        <f>SUM(H82:AV82)</f>
        <v>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Y82" s="87"/>
      <c r="AZ82" s="87"/>
      <c r="BA82" s="87">
        <f t="shared" si="4"/>
        <v>0</v>
      </c>
    </row>
    <row r="83" spans="1:53" ht="16.5">
      <c r="A83" s="109" t="s">
        <v>546</v>
      </c>
      <c r="B83" s="111" t="s">
        <v>268</v>
      </c>
      <c r="C83" s="273" t="s">
        <v>269</v>
      </c>
      <c r="D83" s="274"/>
      <c r="E83" s="87">
        <v>190568.7</v>
      </c>
      <c r="F83" s="87">
        <f t="shared" si="24"/>
        <v>221694</v>
      </c>
      <c r="G83" s="87">
        <f>SUM(H83:AV83)</f>
        <v>31125.3</v>
      </c>
      <c r="H83" s="87">
        <v>131.3</v>
      </c>
      <c r="I83" s="87">
        <v>581</v>
      </c>
      <c r="J83" s="87"/>
      <c r="K83" s="87"/>
      <c r="L83" s="87"/>
      <c r="M83" s="87"/>
      <c r="N83" s="87"/>
      <c r="O83" s="87"/>
      <c r="P83" s="87">
        <v>30413</v>
      </c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Y83" s="87">
        <v>219668</v>
      </c>
      <c r="AZ83" s="87">
        <v>199504</v>
      </c>
      <c r="BA83" s="87">
        <f aca="true" t="shared" si="35" ref="BA83:BA148">AZ83-AY83</f>
        <v>-20164</v>
      </c>
    </row>
    <row r="84" spans="1:53" s="62" customFormat="1" ht="16.5">
      <c r="A84" s="275" t="s">
        <v>578</v>
      </c>
      <c r="B84" s="276"/>
      <c r="C84" s="276"/>
      <c r="D84" s="277"/>
      <c r="E84" s="86">
        <f>SUM(E85:E86)</f>
        <v>53274.2</v>
      </c>
      <c r="F84" s="86">
        <f>SUM(F85:F86)</f>
        <v>54963.2</v>
      </c>
      <c r="G84" s="86">
        <f>SUM(G85:G86)</f>
        <v>1689</v>
      </c>
      <c r="H84" s="86">
        <f>SUM(H85:H86)</f>
        <v>2796</v>
      </c>
      <c r="I84" s="86">
        <f aca="true" t="shared" si="36" ref="I84:AC84">SUM(I85:I86)</f>
        <v>-1107</v>
      </c>
      <c r="J84" s="86">
        <f t="shared" si="36"/>
        <v>0</v>
      </c>
      <c r="K84" s="86">
        <f t="shared" si="36"/>
        <v>0</v>
      </c>
      <c r="L84" s="86">
        <f t="shared" si="36"/>
        <v>0</v>
      </c>
      <c r="M84" s="86">
        <f t="shared" si="36"/>
        <v>0</v>
      </c>
      <c r="N84" s="86">
        <f t="shared" si="36"/>
        <v>0</v>
      </c>
      <c r="O84" s="86">
        <f>SUM(O85:O86)</f>
        <v>0</v>
      </c>
      <c r="P84" s="86">
        <f t="shared" si="36"/>
        <v>0</v>
      </c>
      <c r="Q84" s="86">
        <f t="shared" si="36"/>
        <v>0</v>
      </c>
      <c r="R84" s="86">
        <f t="shared" si="36"/>
        <v>0</v>
      </c>
      <c r="S84" s="86">
        <f t="shared" si="36"/>
        <v>0</v>
      </c>
      <c r="T84" s="86">
        <f t="shared" si="36"/>
        <v>0</v>
      </c>
      <c r="U84" s="86">
        <f t="shared" si="36"/>
        <v>0</v>
      </c>
      <c r="V84" s="86">
        <f t="shared" si="36"/>
        <v>0</v>
      </c>
      <c r="W84" s="86">
        <f t="shared" si="36"/>
        <v>0</v>
      </c>
      <c r="X84" s="86">
        <f t="shared" si="36"/>
        <v>0</v>
      </c>
      <c r="Y84" s="86">
        <f t="shared" si="36"/>
        <v>0</v>
      </c>
      <c r="Z84" s="86">
        <f t="shared" si="36"/>
        <v>0</v>
      </c>
      <c r="AA84" s="86">
        <f t="shared" si="36"/>
        <v>0</v>
      </c>
      <c r="AB84" s="86">
        <f t="shared" si="36"/>
        <v>0</v>
      </c>
      <c r="AC84" s="86">
        <f t="shared" si="36"/>
        <v>0</v>
      </c>
      <c r="AD84" s="86">
        <f aca="true" t="shared" si="37" ref="AD84:AV84">SUM(AD85:AD86)</f>
        <v>0</v>
      </c>
      <c r="AE84" s="86">
        <f t="shared" si="37"/>
        <v>0</v>
      </c>
      <c r="AF84" s="86">
        <f t="shared" si="37"/>
        <v>0</v>
      </c>
      <c r="AG84" s="86">
        <f t="shared" si="37"/>
        <v>0</v>
      </c>
      <c r="AH84" s="86">
        <f t="shared" si="37"/>
        <v>0</v>
      </c>
      <c r="AI84" s="86">
        <f t="shared" si="37"/>
        <v>0</v>
      </c>
      <c r="AJ84" s="86">
        <f t="shared" si="37"/>
        <v>0</v>
      </c>
      <c r="AK84" s="86">
        <f t="shared" si="37"/>
        <v>0</v>
      </c>
      <c r="AL84" s="86">
        <f t="shared" si="37"/>
        <v>0</v>
      </c>
      <c r="AM84" s="86">
        <f t="shared" si="37"/>
        <v>0</v>
      </c>
      <c r="AN84" s="86">
        <f t="shared" si="37"/>
        <v>0</v>
      </c>
      <c r="AO84" s="86">
        <f t="shared" si="37"/>
        <v>0</v>
      </c>
      <c r="AP84" s="86">
        <f t="shared" si="37"/>
        <v>0</v>
      </c>
      <c r="AQ84" s="86">
        <f t="shared" si="37"/>
        <v>0</v>
      </c>
      <c r="AR84" s="86">
        <f t="shared" si="37"/>
        <v>0</v>
      </c>
      <c r="AS84" s="86">
        <f t="shared" si="37"/>
        <v>0</v>
      </c>
      <c r="AT84" s="86">
        <f t="shared" si="37"/>
        <v>0</v>
      </c>
      <c r="AU84" s="86">
        <f t="shared" si="37"/>
        <v>0</v>
      </c>
      <c r="AV84" s="86">
        <f t="shared" si="37"/>
        <v>0</v>
      </c>
      <c r="AW84" s="216"/>
      <c r="AX84" s="216"/>
      <c r="AY84" s="86">
        <f>SUM(AY85:AY86)</f>
        <v>53111</v>
      </c>
      <c r="AZ84" s="86">
        <f>SUM(AZ85:AZ86)</f>
        <v>53253.2</v>
      </c>
      <c r="BA84" s="148">
        <f t="shared" si="35"/>
        <v>142.1999999999971</v>
      </c>
    </row>
    <row r="85" spans="1:53" ht="16.5">
      <c r="A85" s="109" t="s">
        <v>547</v>
      </c>
      <c r="B85" s="111" t="s">
        <v>228</v>
      </c>
      <c r="C85" s="273" t="s">
        <v>229</v>
      </c>
      <c r="D85" s="274"/>
      <c r="E85" s="87">
        <v>2000</v>
      </c>
      <c r="F85" s="87">
        <f t="shared" si="24"/>
        <v>2000</v>
      </c>
      <c r="G85" s="87">
        <f>SUM(H85:AV85)</f>
        <v>0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Y85" s="87">
        <v>2000</v>
      </c>
      <c r="AZ85" s="87">
        <v>2000</v>
      </c>
      <c r="BA85" s="87">
        <f t="shared" si="35"/>
        <v>0</v>
      </c>
    </row>
    <row r="86" spans="1:53" ht="16.5">
      <c r="A86" s="109" t="s">
        <v>547</v>
      </c>
      <c r="B86" s="112" t="s">
        <v>239</v>
      </c>
      <c r="C86" s="273" t="s">
        <v>240</v>
      </c>
      <c r="D86" s="274"/>
      <c r="E86" s="87">
        <v>51274.2</v>
      </c>
      <c r="F86" s="87">
        <f t="shared" si="24"/>
        <v>52963.2</v>
      </c>
      <c r="G86" s="87">
        <f>SUM(H86:AV86)</f>
        <v>1689</v>
      </c>
      <c r="H86" s="87">
        <v>2796</v>
      </c>
      <c r="I86" s="87">
        <v>-1107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Y86" s="87">
        <v>51111</v>
      </c>
      <c r="AZ86" s="87">
        <v>51253.2</v>
      </c>
      <c r="BA86" s="87">
        <f t="shared" si="35"/>
        <v>142.1999999999971</v>
      </c>
    </row>
    <row r="87" spans="1:53" s="62" customFormat="1" ht="16.5">
      <c r="A87" s="275" t="s">
        <v>155</v>
      </c>
      <c r="B87" s="276"/>
      <c r="C87" s="276"/>
      <c r="D87" s="277"/>
      <c r="E87" s="86">
        <f>SUM(E88:E90)</f>
        <v>65870</v>
      </c>
      <c r="F87" s="86">
        <f>SUM(F88:F90)</f>
        <v>65955</v>
      </c>
      <c r="G87" s="86">
        <f>SUM(G88:G90)</f>
        <v>85</v>
      </c>
      <c r="H87" s="86">
        <f>SUM(H88:H90)</f>
        <v>0</v>
      </c>
      <c r="I87" s="86">
        <f aca="true" t="shared" si="38" ref="I87:AC87">SUM(I88:I90)</f>
        <v>0</v>
      </c>
      <c r="J87" s="86">
        <f t="shared" si="38"/>
        <v>0</v>
      </c>
      <c r="K87" s="86">
        <f t="shared" si="38"/>
        <v>0</v>
      </c>
      <c r="L87" s="86">
        <f t="shared" si="38"/>
        <v>0</v>
      </c>
      <c r="M87" s="86">
        <f t="shared" si="38"/>
        <v>0</v>
      </c>
      <c r="N87" s="86">
        <f t="shared" si="38"/>
        <v>0</v>
      </c>
      <c r="O87" s="86">
        <f>SUM(O88:O90)</f>
        <v>0</v>
      </c>
      <c r="P87" s="86">
        <f t="shared" si="38"/>
        <v>0</v>
      </c>
      <c r="Q87" s="86">
        <f t="shared" si="38"/>
        <v>85</v>
      </c>
      <c r="R87" s="86">
        <f t="shared" si="38"/>
        <v>0</v>
      </c>
      <c r="S87" s="86">
        <f t="shared" si="38"/>
        <v>0</v>
      </c>
      <c r="T87" s="86">
        <f t="shared" si="38"/>
        <v>0</v>
      </c>
      <c r="U87" s="86">
        <f t="shared" si="38"/>
        <v>0</v>
      </c>
      <c r="V87" s="86">
        <f t="shared" si="38"/>
        <v>0</v>
      </c>
      <c r="W87" s="86">
        <f t="shared" si="38"/>
        <v>0</v>
      </c>
      <c r="X87" s="86">
        <f t="shared" si="38"/>
        <v>0</v>
      </c>
      <c r="Y87" s="86">
        <f t="shared" si="38"/>
        <v>0</v>
      </c>
      <c r="Z87" s="86">
        <f t="shared" si="38"/>
        <v>0</v>
      </c>
      <c r="AA87" s="86">
        <f t="shared" si="38"/>
        <v>0</v>
      </c>
      <c r="AB87" s="86">
        <f t="shared" si="38"/>
        <v>0</v>
      </c>
      <c r="AC87" s="86">
        <f t="shared" si="38"/>
        <v>0</v>
      </c>
      <c r="AD87" s="86">
        <f aca="true" t="shared" si="39" ref="AD87:AV87">SUM(AD88:AD90)</f>
        <v>0</v>
      </c>
      <c r="AE87" s="86">
        <f t="shared" si="39"/>
        <v>0</v>
      </c>
      <c r="AF87" s="86">
        <f t="shared" si="39"/>
        <v>0</v>
      </c>
      <c r="AG87" s="86">
        <f t="shared" si="39"/>
        <v>0</v>
      </c>
      <c r="AH87" s="86">
        <f t="shared" si="39"/>
        <v>0</v>
      </c>
      <c r="AI87" s="86">
        <f t="shared" si="39"/>
        <v>0</v>
      </c>
      <c r="AJ87" s="86">
        <f t="shared" si="39"/>
        <v>0</v>
      </c>
      <c r="AK87" s="86">
        <f t="shared" si="39"/>
        <v>0</v>
      </c>
      <c r="AL87" s="86">
        <f t="shared" si="39"/>
        <v>0</v>
      </c>
      <c r="AM87" s="86">
        <f t="shared" si="39"/>
        <v>0</v>
      </c>
      <c r="AN87" s="86">
        <f t="shared" si="39"/>
        <v>0</v>
      </c>
      <c r="AO87" s="86">
        <f t="shared" si="39"/>
        <v>0</v>
      </c>
      <c r="AP87" s="86">
        <f t="shared" si="39"/>
        <v>0</v>
      </c>
      <c r="AQ87" s="86">
        <f t="shared" si="39"/>
        <v>0</v>
      </c>
      <c r="AR87" s="86">
        <f t="shared" si="39"/>
        <v>0</v>
      </c>
      <c r="AS87" s="86">
        <f t="shared" si="39"/>
        <v>0</v>
      </c>
      <c r="AT87" s="86">
        <f t="shared" si="39"/>
        <v>0</v>
      </c>
      <c r="AU87" s="86">
        <f t="shared" si="39"/>
        <v>0</v>
      </c>
      <c r="AV87" s="86">
        <f t="shared" si="39"/>
        <v>0</v>
      </c>
      <c r="AW87" s="216"/>
      <c r="AX87" s="216"/>
      <c r="AY87" s="86">
        <f>SUM(AY88:AY90)</f>
        <v>38070</v>
      </c>
      <c r="AZ87" s="86">
        <f>SUM(AZ88:AZ90)</f>
        <v>37870</v>
      </c>
      <c r="BA87" s="148">
        <f t="shared" si="35"/>
        <v>-200</v>
      </c>
    </row>
    <row r="88" spans="1:53" ht="16.5">
      <c r="A88" s="109" t="s">
        <v>522</v>
      </c>
      <c r="B88" s="111" t="s">
        <v>185</v>
      </c>
      <c r="C88" s="273" t="s">
        <v>186</v>
      </c>
      <c r="D88" s="274"/>
      <c r="E88" s="87">
        <v>33870</v>
      </c>
      <c r="F88" s="87">
        <f t="shared" si="24"/>
        <v>33955</v>
      </c>
      <c r="G88" s="87">
        <f>SUM(H88:AV88)</f>
        <v>85</v>
      </c>
      <c r="H88" s="87"/>
      <c r="I88" s="87"/>
      <c r="J88" s="87"/>
      <c r="K88" s="87"/>
      <c r="L88" s="87"/>
      <c r="M88" s="87"/>
      <c r="N88" s="87"/>
      <c r="O88" s="87"/>
      <c r="P88" s="87"/>
      <c r="Q88" s="87">
        <v>85</v>
      </c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Y88" s="87">
        <v>34070</v>
      </c>
      <c r="AZ88" s="87">
        <v>33870</v>
      </c>
      <c r="BA88" s="87">
        <f t="shared" si="35"/>
        <v>-200</v>
      </c>
    </row>
    <row r="89" spans="1:53" ht="16.5">
      <c r="A89" s="109" t="s">
        <v>522</v>
      </c>
      <c r="B89" s="111" t="s">
        <v>216</v>
      </c>
      <c r="C89" s="273" t="s">
        <v>217</v>
      </c>
      <c r="D89" s="274"/>
      <c r="E89" s="87">
        <v>2000</v>
      </c>
      <c r="F89" s="87">
        <f>E89+G89</f>
        <v>2000</v>
      </c>
      <c r="G89" s="87">
        <f>SUM(H89:AV89)</f>
        <v>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Y89" s="87">
        <v>2000</v>
      </c>
      <c r="AZ89" s="87">
        <v>2000</v>
      </c>
      <c r="BA89" s="87">
        <f>AZ89-AY89</f>
        <v>0</v>
      </c>
    </row>
    <row r="90" spans="1:53" ht="16.5">
      <c r="A90" s="109" t="s">
        <v>522</v>
      </c>
      <c r="B90" s="111" t="s">
        <v>228</v>
      </c>
      <c r="C90" s="273" t="s">
        <v>229</v>
      </c>
      <c r="D90" s="274"/>
      <c r="E90" s="87">
        <v>30000</v>
      </c>
      <c r="F90" s="87">
        <f t="shared" si="24"/>
        <v>30000</v>
      </c>
      <c r="G90" s="87">
        <f>SUM(H90:AV90)</f>
        <v>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Y90" s="87">
        <v>2000</v>
      </c>
      <c r="AZ90" s="87">
        <v>2000</v>
      </c>
      <c r="BA90" s="87">
        <f t="shared" si="35"/>
        <v>0</v>
      </c>
    </row>
    <row r="91" spans="1:53" s="62" customFormat="1" ht="23.25" customHeight="1">
      <c r="A91" s="275" t="s">
        <v>156</v>
      </c>
      <c r="B91" s="276"/>
      <c r="C91" s="276"/>
      <c r="D91" s="277"/>
      <c r="E91" s="86">
        <f>SUM(E92)</f>
        <v>10487</v>
      </c>
      <c r="F91" s="86">
        <f aca="true" t="shared" si="40" ref="F91:AV91">SUM(F92)</f>
        <v>11137</v>
      </c>
      <c r="G91" s="86">
        <f t="shared" si="40"/>
        <v>650</v>
      </c>
      <c r="H91" s="86">
        <f t="shared" si="40"/>
        <v>0</v>
      </c>
      <c r="I91" s="86">
        <f t="shared" si="40"/>
        <v>0</v>
      </c>
      <c r="J91" s="86">
        <f t="shared" si="40"/>
        <v>0</v>
      </c>
      <c r="K91" s="86">
        <f t="shared" si="40"/>
        <v>0</v>
      </c>
      <c r="L91" s="86">
        <f t="shared" si="40"/>
        <v>650</v>
      </c>
      <c r="M91" s="86">
        <f t="shared" si="40"/>
        <v>0</v>
      </c>
      <c r="N91" s="86">
        <f t="shared" si="40"/>
        <v>0</v>
      </c>
      <c r="O91" s="86">
        <f t="shared" si="40"/>
        <v>0</v>
      </c>
      <c r="P91" s="86">
        <f t="shared" si="40"/>
        <v>0</v>
      </c>
      <c r="Q91" s="86">
        <f t="shared" si="40"/>
        <v>0</v>
      </c>
      <c r="R91" s="86">
        <f t="shared" si="40"/>
        <v>0</v>
      </c>
      <c r="S91" s="86">
        <f t="shared" si="40"/>
        <v>0</v>
      </c>
      <c r="T91" s="86">
        <f t="shared" si="40"/>
        <v>0</v>
      </c>
      <c r="U91" s="86">
        <f t="shared" si="40"/>
        <v>0</v>
      </c>
      <c r="V91" s="86">
        <f t="shared" si="40"/>
        <v>0</v>
      </c>
      <c r="W91" s="86">
        <f t="shared" si="40"/>
        <v>0</v>
      </c>
      <c r="X91" s="86">
        <f t="shared" si="40"/>
        <v>0</v>
      </c>
      <c r="Y91" s="86">
        <f t="shared" si="40"/>
        <v>0</v>
      </c>
      <c r="Z91" s="86">
        <f t="shared" si="40"/>
        <v>0</v>
      </c>
      <c r="AA91" s="86">
        <f t="shared" si="40"/>
        <v>0</v>
      </c>
      <c r="AB91" s="86">
        <f t="shared" si="40"/>
        <v>0</v>
      </c>
      <c r="AC91" s="86">
        <f t="shared" si="40"/>
        <v>0</v>
      </c>
      <c r="AD91" s="86">
        <f t="shared" si="40"/>
        <v>0</v>
      </c>
      <c r="AE91" s="86">
        <f t="shared" si="40"/>
        <v>0</v>
      </c>
      <c r="AF91" s="86">
        <f t="shared" si="40"/>
        <v>0</v>
      </c>
      <c r="AG91" s="86">
        <f t="shared" si="40"/>
        <v>0</v>
      </c>
      <c r="AH91" s="86">
        <f t="shared" si="40"/>
        <v>0</v>
      </c>
      <c r="AI91" s="86">
        <f t="shared" si="40"/>
        <v>0</v>
      </c>
      <c r="AJ91" s="86">
        <f t="shared" si="40"/>
        <v>0</v>
      </c>
      <c r="AK91" s="86">
        <f t="shared" si="40"/>
        <v>0</v>
      </c>
      <c r="AL91" s="86">
        <f t="shared" si="40"/>
        <v>0</v>
      </c>
      <c r="AM91" s="86">
        <f t="shared" si="40"/>
        <v>0</v>
      </c>
      <c r="AN91" s="86">
        <f t="shared" si="40"/>
        <v>0</v>
      </c>
      <c r="AO91" s="86">
        <f t="shared" si="40"/>
        <v>0</v>
      </c>
      <c r="AP91" s="86">
        <f t="shared" si="40"/>
        <v>0</v>
      </c>
      <c r="AQ91" s="86">
        <f t="shared" si="40"/>
        <v>0</v>
      </c>
      <c r="AR91" s="86">
        <f t="shared" si="40"/>
        <v>0</v>
      </c>
      <c r="AS91" s="86">
        <f t="shared" si="40"/>
        <v>0</v>
      </c>
      <c r="AT91" s="86">
        <f t="shared" si="40"/>
        <v>0</v>
      </c>
      <c r="AU91" s="86">
        <f t="shared" si="40"/>
        <v>0</v>
      </c>
      <c r="AV91" s="86">
        <f t="shared" si="40"/>
        <v>0</v>
      </c>
      <c r="AW91" s="216"/>
      <c r="AX91" s="216"/>
      <c r="AY91" s="86">
        <f>SUM(AY92)</f>
        <v>10487</v>
      </c>
      <c r="AZ91" s="86">
        <f>SUM(AZ92)</f>
        <v>10487</v>
      </c>
      <c r="BA91" s="148">
        <f t="shared" si="35"/>
        <v>0</v>
      </c>
    </row>
    <row r="92" spans="1:53" ht="30.75" customHeight="1">
      <c r="A92" s="111" t="s">
        <v>529</v>
      </c>
      <c r="B92" s="111" t="s">
        <v>208</v>
      </c>
      <c r="C92" s="273" t="s">
        <v>209</v>
      </c>
      <c r="D92" s="274"/>
      <c r="E92" s="87">
        <v>10487</v>
      </c>
      <c r="F92" s="87">
        <f t="shared" si="24"/>
        <v>11137</v>
      </c>
      <c r="G92" s="87">
        <f>SUM(H92:AV92)</f>
        <v>650</v>
      </c>
      <c r="H92" s="87"/>
      <c r="I92" s="87"/>
      <c r="J92" s="87"/>
      <c r="K92" s="87"/>
      <c r="L92" s="87">
        <v>650</v>
      </c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Y92" s="87">
        <v>10487</v>
      </c>
      <c r="AZ92" s="87">
        <v>10487</v>
      </c>
      <c r="BA92" s="87">
        <f t="shared" si="35"/>
        <v>0</v>
      </c>
    </row>
    <row r="93" spans="1:53" s="62" customFormat="1" ht="16.5">
      <c r="A93" s="284" t="s">
        <v>494</v>
      </c>
      <c r="B93" s="284"/>
      <c r="C93" s="284"/>
      <c r="D93" s="285"/>
      <c r="E93" s="86">
        <f>SUM(E94)</f>
        <v>1150</v>
      </c>
      <c r="F93" s="86">
        <f aca="true" t="shared" si="41" ref="F93:AV93">SUM(F94)</f>
        <v>1150</v>
      </c>
      <c r="G93" s="86">
        <f t="shared" si="41"/>
        <v>0</v>
      </c>
      <c r="H93" s="86">
        <f t="shared" si="41"/>
        <v>0</v>
      </c>
      <c r="I93" s="86">
        <f t="shared" si="41"/>
        <v>0</v>
      </c>
      <c r="J93" s="86">
        <f t="shared" si="41"/>
        <v>0</v>
      </c>
      <c r="K93" s="86">
        <f t="shared" si="41"/>
        <v>0</v>
      </c>
      <c r="L93" s="86">
        <f t="shared" si="41"/>
        <v>0</v>
      </c>
      <c r="M93" s="86">
        <f t="shared" si="41"/>
        <v>0</v>
      </c>
      <c r="N93" s="86">
        <f t="shared" si="41"/>
        <v>0</v>
      </c>
      <c r="O93" s="86">
        <f t="shared" si="41"/>
        <v>0</v>
      </c>
      <c r="P93" s="86">
        <f t="shared" si="41"/>
        <v>0</v>
      </c>
      <c r="Q93" s="86">
        <f t="shared" si="41"/>
        <v>0</v>
      </c>
      <c r="R93" s="86">
        <f t="shared" si="41"/>
        <v>0</v>
      </c>
      <c r="S93" s="86">
        <f t="shared" si="41"/>
        <v>0</v>
      </c>
      <c r="T93" s="86">
        <f t="shared" si="41"/>
        <v>0</v>
      </c>
      <c r="U93" s="86">
        <f t="shared" si="41"/>
        <v>0</v>
      </c>
      <c r="V93" s="86">
        <f t="shared" si="41"/>
        <v>0</v>
      </c>
      <c r="W93" s="86">
        <f t="shared" si="41"/>
        <v>0</v>
      </c>
      <c r="X93" s="86">
        <f t="shared" si="41"/>
        <v>0</v>
      </c>
      <c r="Y93" s="86">
        <f t="shared" si="41"/>
        <v>0</v>
      </c>
      <c r="Z93" s="86">
        <f t="shared" si="41"/>
        <v>0</v>
      </c>
      <c r="AA93" s="86">
        <f t="shared" si="41"/>
        <v>0</v>
      </c>
      <c r="AB93" s="86">
        <f t="shared" si="41"/>
        <v>0</v>
      </c>
      <c r="AC93" s="86">
        <f t="shared" si="41"/>
        <v>0</v>
      </c>
      <c r="AD93" s="86">
        <f t="shared" si="41"/>
        <v>0</v>
      </c>
      <c r="AE93" s="86">
        <f t="shared" si="41"/>
        <v>0</v>
      </c>
      <c r="AF93" s="86">
        <f t="shared" si="41"/>
        <v>0</v>
      </c>
      <c r="AG93" s="86">
        <f t="shared" si="41"/>
        <v>0</v>
      </c>
      <c r="AH93" s="86">
        <f t="shared" si="41"/>
        <v>0</v>
      </c>
      <c r="AI93" s="86">
        <f t="shared" si="41"/>
        <v>0</v>
      </c>
      <c r="AJ93" s="86">
        <f t="shared" si="41"/>
        <v>0</v>
      </c>
      <c r="AK93" s="86">
        <f t="shared" si="41"/>
        <v>0</v>
      </c>
      <c r="AL93" s="86">
        <f t="shared" si="41"/>
        <v>0</v>
      </c>
      <c r="AM93" s="86">
        <f t="shared" si="41"/>
        <v>0</v>
      </c>
      <c r="AN93" s="86">
        <f t="shared" si="41"/>
        <v>0</v>
      </c>
      <c r="AO93" s="86">
        <f t="shared" si="41"/>
        <v>0</v>
      </c>
      <c r="AP93" s="86">
        <f t="shared" si="41"/>
        <v>0</v>
      </c>
      <c r="AQ93" s="86">
        <f t="shared" si="41"/>
        <v>0</v>
      </c>
      <c r="AR93" s="86">
        <f t="shared" si="41"/>
        <v>0</v>
      </c>
      <c r="AS93" s="86">
        <f t="shared" si="41"/>
        <v>0</v>
      </c>
      <c r="AT93" s="86">
        <f t="shared" si="41"/>
        <v>0</v>
      </c>
      <c r="AU93" s="86">
        <f t="shared" si="41"/>
        <v>0</v>
      </c>
      <c r="AV93" s="86">
        <f t="shared" si="41"/>
        <v>0</v>
      </c>
      <c r="AW93" s="216"/>
      <c r="AX93" s="216"/>
      <c r="AY93" s="86">
        <f>SUM(AY94)</f>
        <v>1150</v>
      </c>
      <c r="AZ93" s="86">
        <f>SUM(AZ94)</f>
        <v>1150</v>
      </c>
      <c r="BA93" s="148">
        <f t="shared" si="35"/>
        <v>0</v>
      </c>
    </row>
    <row r="94" spans="1:53" ht="16.5">
      <c r="A94" s="111" t="s">
        <v>548</v>
      </c>
      <c r="B94" s="111" t="s">
        <v>185</v>
      </c>
      <c r="C94" s="273" t="s">
        <v>186</v>
      </c>
      <c r="D94" s="274"/>
      <c r="E94" s="87">
        <v>1150</v>
      </c>
      <c r="F94" s="87">
        <f t="shared" si="24"/>
        <v>1150</v>
      </c>
      <c r="G94" s="87">
        <f>SUM(H94:AV94)</f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Y94" s="87">
        <v>1150</v>
      </c>
      <c r="AZ94" s="87">
        <v>1150</v>
      </c>
      <c r="BA94" s="87">
        <f t="shared" si="35"/>
        <v>0</v>
      </c>
    </row>
    <row r="95" spans="1:53" s="62" customFormat="1" ht="31.5" customHeight="1">
      <c r="A95" s="275" t="s">
        <v>530</v>
      </c>
      <c r="B95" s="276"/>
      <c r="C95" s="276"/>
      <c r="D95" s="277"/>
      <c r="E95" s="86">
        <f>SUM(E96,E97)</f>
        <v>15313</v>
      </c>
      <c r="F95" s="86">
        <f>SUM(F96,F97)</f>
        <v>15313</v>
      </c>
      <c r="G95" s="86">
        <f>SUM(G96,G97)</f>
        <v>0</v>
      </c>
      <c r="H95" s="86">
        <f aca="true" t="shared" si="42" ref="H95:AV95">SUM(H96,H97)</f>
        <v>0</v>
      </c>
      <c r="I95" s="86">
        <f t="shared" si="42"/>
        <v>0</v>
      </c>
      <c r="J95" s="86">
        <f t="shared" si="42"/>
        <v>0</v>
      </c>
      <c r="K95" s="86">
        <f t="shared" si="42"/>
        <v>0</v>
      </c>
      <c r="L95" s="86">
        <f t="shared" si="42"/>
        <v>0</v>
      </c>
      <c r="M95" s="86">
        <f t="shared" si="42"/>
        <v>0</v>
      </c>
      <c r="N95" s="86">
        <f t="shared" si="42"/>
        <v>0</v>
      </c>
      <c r="O95" s="86">
        <f t="shared" si="42"/>
        <v>0</v>
      </c>
      <c r="P95" s="86">
        <f t="shared" si="42"/>
        <v>0</v>
      </c>
      <c r="Q95" s="86">
        <f t="shared" si="42"/>
        <v>0</v>
      </c>
      <c r="R95" s="86">
        <f t="shared" si="42"/>
        <v>0</v>
      </c>
      <c r="S95" s="86">
        <f t="shared" si="42"/>
        <v>0</v>
      </c>
      <c r="T95" s="86">
        <f t="shared" si="42"/>
        <v>0</v>
      </c>
      <c r="U95" s="86">
        <f t="shared" si="42"/>
        <v>0</v>
      </c>
      <c r="V95" s="86">
        <f t="shared" si="42"/>
        <v>0</v>
      </c>
      <c r="W95" s="86">
        <f t="shared" si="42"/>
        <v>0</v>
      </c>
      <c r="X95" s="86">
        <f t="shared" si="42"/>
        <v>0</v>
      </c>
      <c r="Y95" s="86">
        <f t="shared" si="42"/>
        <v>0</v>
      </c>
      <c r="Z95" s="86">
        <f t="shared" si="42"/>
        <v>0</v>
      </c>
      <c r="AA95" s="86">
        <f t="shared" si="42"/>
        <v>0</v>
      </c>
      <c r="AB95" s="86">
        <f t="shared" si="42"/>
        <v>0</v>
      </c>
      <c r="AC95" s="86">
        <f t="shared" si="42"/>
        <v>0</v>
      </c>
      <c r="AD95" s="86">
        <f t="shared" si="42"/>
        <v>0</v>
      </c>
      <c r="AE95" s="86">
        <f t="shared" si="42"/>
        <v>0</v>
      </c>
      <c r="AF95" s="86">
        <f t="shared" si="42"/>
        <v>0</v>
      </c>
      <c r="AG95" s="86">
        <f t="shared" si="42"/>
        <v>0</v>
      </c>
      <c r="AH95" s="86">
        <f t="shared" si="42"/>
        <v>0</v>
      </c>
      <c r="AI95" s="86">
        <f t="shared" si="42"/>
        <v>0</v>
      </c>
      <c r="AJ95" s="86">
        <f t="shared" si="42"/>
        <v>0</v>
      </c>
      <c r="AK95" s="86">
        <f t="shared" si="42"/>
        <v>0</v>
      </c>
      <c r="AL95" s="86">
        <f t="shared" si="42"/>
        <v>0</v>
      </c>
      <c r="AM95" s="86">
        <f t="shared" si="42"/>
        <v>0</v>
      </c>
      <c r="AN95" s="86">
        <f t="shared" si="42"/>
        <v>0</v>
      </c>
      <c r="AO95" s="86">
        <f t="shared" si="42"/>
        <v>0</v>
      </c>
      <c r="AP95" s="86">
        <f t="shared" si="42"/>
        <v>0</v>
      </c>
      <c r="AQ95" s="86">
        <f t="shared" si="42"/>
        <v>0</v>
      </c>
      <c r="AR95" s="86">
        <f t="shared" si="42"/>
        <v>0</v>
      </c>
      <c r="AS95" s="86">
        <f t="shared" si="42"/>
        <v>0</v>
      </c>
      <c r="AT95" s="86">
        <f t="shared" si="42"/>
        <v>0</v>
      </c>
      <c r="AU95" s="86">
        <f t="shared" si="42"/>
        <v>0</v>
      </c>
      <c r="AV95" s="86">
        <f t="shared" si="42"/>
        <v>0</v>
      </c>
      <c r="AW95" s="216"/>
      <c r="AX95" s="216"/>
      <c r="AY95" s="86">
        <f>SUM(AY96,AY97)</f>
        <v>14935</v>
      </c>
      <c r="AZ95" s="86">
        <f>SUM(AZ96,AZ97)</f>
        <v>14935</v>
      </c>
      <c r="BA95" s="148">
        <f t="shared" si="35"/>
        <v>0</v>
      </c>
    </row>
    <row r="96" spans="1:53" ht="16.5">
      <c r="A96" s="111" t="s">
        <v>134</v>
      </c>
      <c r="B96" s="111" t="s">
        <v>216</v>
      </c>
      <c r="C96" s="273" t="s">
        <v>217</v>
      </c>
      <c r="D96" s="274"/>
      <c r="E96" s="87">
        <v>15313</v>
      </c>
      <c r="F96" s="87">
        <f t="shared" si="24"/>
        <v>15313</v>
      </c>
      <c r="G96" s="87">
        <f>SUM(H96:AV96)</f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Y96" s="87">
        <v>14935</v>
      </c>
      <c r="AZ96" s="87">
        <v>14935</v>
      </c>
      <c r="BA96" s="87">
        <f t="shared" si="35"/>
        <v>0</v>
      </c>
    </row>
    <row r="97" spans="1:53" ht="16.5">
      <c r="A97" s="135" t="s">
        <v>134</v>
      </c>
      <c r="B97" s="111" t="s">
        <v>185</v>
      </c>
      <c r="C97" s="273" t="s">
        <v>186</v>
      </c>
      <c r="D97" s="274"/>
      <c r="E97" s="87"/>
      <c r="F97" s="87">
        <f t="shared" si="24"/>
        <v>0</v>
      </c>
      <c r="G97" s="87">
        <f>SUM(H97:AV97)</f>
        <v>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Y97" s="87"/>
      <c r="AZ97" s="87"/>
      <c r="BA97" s="87">
        <f t="shared" si="35"/>
        <v>0</v>
      </c>
    </row>
    <row r="98" spans="1:53" s="62" customFormat="1" ht="16.5" customHeight="1">
      <c r="A98" s="275" t="s">
        <v>157</v>
      </c>
      <c r="B98" s="276"/>
      <c r="C98" s="276"/>
      <c r="D98" s="277"/>
      <c r="E98" s="86">
        <f>SUM(E99)</f>
        <v>16680</v>
      </c>
      <c r="F98" s="86">
        <f aca="true" t="shared" si="43" ref="F98:AV98">SUM(F99)</f>
        <v>16930</v>
      </c>
      <c r="G98" s="86">
        <f t="shared" si="43"/>
        <v>250</v>
      </c>
      <c r="H98" s="86">
        <f t="shared" si="43"/>
        <v>0</v>
      </c>
      <c r="I98" s="86">
        <f t="shared" si="43"/>
        <v>0</v>
      </c>
      <c r="J98" s="86">
        <f t="shared" si="43"/>
        <v>0</v>
      </c>
      <c r="K98" s="86">
        <f t="shared" si="43"/>
        <v>0</v>
      </c>
      <c r="L98" s="86">
        <f t="shared" si="43"/>
        <v>250</v>
      </c>
      <c r="M98" s="86">
        <f t="shared" si="43"/>
        <v>0</v>
      </c>
      <c r="N98" s="86">
        <f t="shared" si="43"/>
        <v>0</v>
      </c>
      <c r="O98" s="86">
        <f t="shared" si="43"/>
        <v>0</v>
      </c>
      <c r="P98" s="86">
        <f t="shared" si="43"/>
        <v>0</v>
      </c>
      <c r="Q98" s="86">
        <f t="shared" si="43"/>
        <v>0</v>
      </c>
      <c r="R98" s="86">
        <f t="shared" si="43"/>
        <v>0</v>
      </c>
      <c r="S98" s="86">
        <f t="shared" si="43"/>
        <v>0</v>
      </c>
      <c r="T98" s="86">
        <f t="shared" si="43"/>
        <v>0</v>
      </c>
      <c r="U98" s="86">
        <f t="shared" si="43"/>
        <v>0</v>
      </c>
      <c r="V98" s="86">
        <f t="shared" si="43"/>
        <v>0</v>
      </c>
      <c r="W98" s="86">
        <f t="shared" si="43"/>
        <v>0</v>
      </c>
      <c r="X98" s="86">
        <f t="shared" si="43"/>
        <v>0</v>
      </c>
      <c r="Y98" s="86">
        <f t="shared" si="43"/>
        <v>0</v>
      </c>
      <c r="Z98" s="86">
        <f t="shared" si="43"/>
        <v>0</v>
      </c>
      <c r="AA98" s="86">
        <f t="shared" si="43"/>
        <v>0</v>
      </c>
      <c r="AB98" s="86">
        <f t="shared" si="43"/>
        <v>0</v>
      </c>
      <c r="AC98" s="86">
        <f t="shared" si="43"/>
        <v>0</v>
      </c>
      <c r="AD98" s="86">
        <f t="shared" si="43"/>
        <v>0</v>
      </c>
      <c r="AE98" s="86">
        <f t="shared" si="43"/>
        <v>0</v>
      </c>
      <c r="AF98" s="86">
        <f t="shared" si="43"/>
        <v>0</v>
      </c>
      <c r="AG98" s="86">
        <f t="shared" si="43"/>
        <v>0</v>
      </c>
      <c r="AH98" s="86">
        <f t="shared" si="43"/>
        <v>0</v>
      </c>
      <c r="AI98" s="86">
        <f t="shared" si="43"/>
        <v>0</v>
      </c>
      <c r="AJ98" s="86">
        <f t="shared" si="43"/>
        <v>0</v>
      </c>
      <c r="AK98" s="86">
        <f t="shared" si="43"/>
        <v>0</v>
      </c>
      <c r="AL98" s="86">
        <f t="shared" si="43"/>
        <v>0</v>
      </c>
      <c r="AM98" s="86">
        <f t="shared" si="43"/>
        <v>0</v>
      </c>
      <c r="AN98" s="86">
        <f t="shared" si="43"/>
        <v>0</v>
      </c>
      <c r="AO98" s="86">
        <f t="shared" si="43"/>
        <v>0</v>
      </c>
      <c r="AP98" s="86">
        <f t="shared" si="43"/>
        <v>0</v>
      </c>
      <c r="AQ98" s="86">
        <f t="shared" si="43"/>
        <v>0</v>
      </c>
      <c r="AR98" s="86">
        <f t="shared" si="43"/>
        <v>0</v>
      </c>
      <c r="AS98" s="86">
        <f t="shared" si="43"/>
        <v>0</v>
      </c>
      <c r="AT98" s="86">
        <f t="shared" si="43"/>
        <v>0</v>
      </c>
      <c r="AU98" s="86">
        <f t="shared" si="43"/>
        <v>0</v>
      </c>
      <c r="AV98" s="86">
        <f t="shared" si="43"/>
        <v>0</v>
      </c>
      <c r="AW98" s="216"/>
      <c r="AX98" s="216"/>
      <c r="AY98" s="86">
        <f>SUM(AY99)</f>
        <v>16680</v>
      </c>
      <c r="AZ98" s="86">
        <f>SUM(AZ99)</f>
        <v>16680</v>
      </c>
      <c r="BA98" s="148">
        <f t="shared" si="35"/>
        <v>0</v>
      </c>
    </row>
    <row r="99" spans="1:53" ht="16.5">
      <c r="A99" s="112" t="s">
        <v>549</v>
      </c>
      <c r="B99" s="112" t="s">
        <v>235</v>
      </c>
      <c r="C99" s="273" t="s">
        <v>236</v>
      </c>
      <c r="D99" s="274"/>
      <c r="E99" s="87">
        <v>16680</v>
      </c>
      <c r="F99" s="87">
        <f t="shared" si="24"/>
        <v>16930</v>
      </c>
      <c r="G99" s="87">
        <f>SUM(H99:AV99)</f>
        <v>250</v>
      </c>
      <c r="H99" s="87"/>
      <c r="I99" s="87"/>
      <c r="J99" s="87"/>
      <c r="K99" s="87"/>
      <c r="L99" s="87">
        <v>250</v>
      </c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Y99" s="87">
        <v>16680</v>
      </c>
      <c r="AZ99" s="87">
        <v>16680</v>
      </c>
      <c r="BA99" s="87">
        <f t="shared" si="35"/>
        <v>0</v>
      </c>
    </row>
    <row r="100" spans="1:53" s="62" customFormat="1" ht="16.5">
      <c r="A100" s="275" t="s">
        <v>158</v>
      </c>
      <c r="B100" s="276"/>
      <c r="C100" s="276"/>
      <c r="D100" s="277"/>
      <c r="E100" s="86">
        <f>SUM(E101:E101)</f>
        <v>29549.3</v>
      </c>
      <c r="F100" s="86">
        <f aca="true" t="shared" si="44" ref="F100:AV100">SUM(F101:F101)</f>
        <v>32179.3</v>
      </c>
      <c r="G100" s="86">
        <f t="shared" si="44"/>
        <v>2630</v>
      </c>
      <c r="H100" s="86">
        <f t="shared" si="44"/>
        <v>0</v>
      </c>
      <c r="I100" s="86">
        <f t="shared" si="44"/>
        <v>0</v>
      </c>
      <c r="J100" s="86">
        <f t="shared" si="44"/>
        <v>0</v>
      </c>
      <c r="K100" s="86">
        <f t="shared" si="44"/>
        <v>0</v>
      </c>
      <c r="L100" s="86">
        <f t="shared" si="44"/>
        <v>168</v>
      </c>
      <c r="M100" s="86">
        <f t="shared" si="44"/>
        <v>0</v>
      </c>
      <c r="N100" s="86">
        <f t="shared" si="44"/>
        <v>0</v>
      </c>
      <c r="O100" s="86">
        <f t="shared" si="44"/>
        <v>0</v>
      </c>
      <c r="P100" s="86">
        <f t="shared" si="44"/>
        <v>0</v>
      </c>
      <c r="Q100" s="86">
        <f t="shared" si="44"/>
        <v>2462</v>
      </c>
      <c r="R100" s="86">
        <f t="shared" si="44"/>
        <v>0</v>
      </c>
      <c r="S100" s="86">
        <f t="shared" si="44"/>
        <v>0</v>
      </c>
      <c r="T100" s="86">
        <f t="shared" si="44"/>
        <v>0</v>
      </c>
      <c r="U100" s="86">
        <f t="shared" si="44"/>
        <v>0</v>
      </c>
      <c r="V100" s="86">
        <f t="shared" si="44"/>
        <v>0</v>
      </c>
      <c r="W100" s="86">
        <f t="shared" si="44"/>
        <v>0</v>
      </c>
      <c r="X100" s="86">
        <f t="shared" si="44"/>
        <v>0</v>
      </c>
      <c r="Y100" s="86">
        <f t="shared" si="44"/>
        <v>0</v>
      </c>
      <c r="Z100" s="86">
        <f t="shared" si="44"/>
        <v>0</v>
      </c>
      <c r="AA100" s="86">
        <f t="shared" si="44"/>
        <v>0</v>
      </c>
      <c r="AB100" s="86">
        <f t="shared" si="44"/>
        <v>0</v>
      </c>
      <c r="AC100" s="86">
        <f t="shared" si="44"/>
        <v>0</v>
      </c>
      <c r="AD100" s="86">
        <f t="shared" si="44"/>
        <v>0</v>
      </c>
      <c r="AE100" s="86">
        <f t="shared" si="44"/>
        <v>0</v>
      </c>
      <c r="AF100" s="86">
        <f t="shared" si="44"/>
        <v>0</v>
      </c>
      <c r="AG100" s="86">
        <f t="shared" si="44"/>
        <v>0</v>
      </c>
      <c r="AH100" s="86">
        <f t="shared" si="44"/>
        <v>0</v>
      </c>
      <c r="AI100" s="86">
        <f t="shared" si="44"/>
        <v>0</v>
      </c>
      <c r="AJ100" s="86">
        <f t="shared" si="44"/>
        <v>0</v>
      </c>
      <c r="AK100" s="86">
        <f t="shared" si="44"/>
        <v>0</v>
      </c>
      <c r="AL100" s="86">
        <f t="shared" si="44"/>
        <v>0</v>
      </c>
      <c r="AM100" s="86">
        <f t="shared" si="44"/>
        <v>0</v>
      </c>
      <c r="AN100" s="86">
        <f t="shared" si="44"/>
        <v>0</v>
      </c>
      <c r="AO100" s="86">
        <f t="shared" si="44"/>
        <v>0</v>
      </c>
      <c r="AP100" s="86">
        <f t="shared" si="44"/>
        <v>0</v>
      </c>
      <c r="AQ100" s="86">
        <f t="shared" si="44"/>
        <v>0</v>
      </c>
      <c r="AR100" s="86">
        <f t="shared" si="44"/>
        <v>0</v>
      </c>
      <c r="AS100" s="86">
        <f t="shared" si="44"/>
        <v>0</v>
      </c>
      <c r="AT100" s="86">
        <f t="shared" si="44"/>
        <v>0</v>
      </c>
      <c r="AU100" s="86">
        <f t="shared" si="44"/>
        <v>0</v>
      </c>
      <c r="AV100" s="86">
        <f t="shared" si="44"/>
        <v>0</v>
      </c>
      <c r="AW100" s="216"/>
      <c r="AX100" s="216"/>
      <c r="AY100" s="86">
        <f>SUM(AY101:AY101)</f>
        <v>25815.3</v>
      </c>
      <c r="AZ100" s="86">
        <f>SUM(AZ101:AZ101)</f>
        <v>25815.3</v>
      </c>
      <c r="BA100" s="148">
        <f t="shared" si="35"/>
        <v>0</v>
      </c>
    </row>
    <row r="101" spans="1:53" ht="16.5">
      <c r="A101" s="111" t="s">
        <v>550</v>
      </c>
      <c r="B101" s="111" t="s">
        <v>185</v>
      </c>
      <c r="C101" s="273" t="s">
        <v>186</v>
      </c>
      <c r="D101" s="274"/>
      <c r="E101" s="87">
        <v>29549.3</v>
      </c>
      <c r="F101" s="87">
        <f t="shared" si="24"/>
        <v>32179.3</v>
      </c>
      <c r="G101" s="87">
        <f>SUM(H101:AV101)</f>
        <v>2630</v>
      </c>
      <c r="H101" s="87"/>
      <c r="I101" s="87"/>
      <c r="J101" s="87"/>
      <c r="K101" s="87"/>
      <c r="L101" s="87">
        <v>168</v>
      </c>
      <c r="M101" s="87"/>
      <c r="N101" s="87"/>
      <c r="O101" s="87"/>
      <c r="P101" s="87"/>
      <c r="Q101" s="87">
        <v>2462</v>
      </c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Y101" s="87">
        <v>25815.3</v>
      </c>
      <c r="AZ101" s="87">
        <v>25815.3</v>
      </c>
      <c r="BA101" s="87">
        <f t="shared" si="35"/>
        <v>0</v>
      </c>
    </row>
    <row r="102" spans="1:53" s="62" customFormat="1" ht="27.75" customHeight="1">
      <c r="A102" s="275" t="s">
        <v>159</v>
      </c>
      <c r="B102" s="276"/>
      <c r="C102" s="276"/>
      <c r="D102" s="277"/>
      <c r="E102" s="86">
        <f>SUM(E103)</f>
        <v>3100</v>
      </c>
      <c r="F102" s="86">
        <f aca="true" t="shared" si="45" ref="F102:AV102">SUM(F103)</f>
        <v>1166</v>
      </c>
      <c r="G102" s="86">
        <f t="shared" si="45"/>
        <v>-1934</v>
      </c>
      <c r="H102" s="86">
        <f t="shared" si="45"/>
        <v>0</v>
      </c>
      <c r="I102" s="86">
        <f t="shared" si="45"/>
        <v>0</v>
      </c>
      <c r="J102" s="86">
        <f t="shared" si="45"/>
        <v>0</v>
      </c>
      <c r="K102" s="86">
        <f t="shared" si="45"/>
        <v>0</v>
      </c>
      <c r="L102" s="86">
        <f t="shared" si="45"/>
        <v>-1934</v>
      </c>
      <c r="M102" s="86">
        <f t="shared" si="45"/>
        <v>0</v>
      </c>
      <c r="N102" s="86">
        <f t="shared" si="45"/>
        <v>0</v>
      </c>
      <c r="O102" s="86">
        <f t="shared" si="45"/>
        <v>0</v>
      </c>
      <c r="P102" s="86">
        <f t="shared" si="45"/>
        <v>0</v>
      </c>
      <c r="Q102" s="86">
        <f t="shared" si="45"/>
        <v>0</v>
      </c>
      <c r="R102" s="86">
        <f t="shared" si="45"/>
        <v>0</v>
      </c>
      <c r="S102" s="86">
        <f t="shared" si="45"/>
        <v>0</v>
      </c>
      <c r="T102" s="86">
        <f t="shared" si="45"/>
        <v>0</v>
      </c>
      <c r="U102" s="86">
        <f t="shared" si="45"/>
        <v>0</v>
      </c>
      <c r="V102" s="86">
        <f t="shared" si="45"/>
        <v>0</v>
      </c>
      <c r="W102" s="86">
        <f t="shared" si="45"/>
        <v>0</v>
      </c>
      <c r="X102" s="86">
        <f t="shared" si="45"/>
        <v>0</v>
      </c>
      <c r="Y102" s="86">
        <f t="shared" si="45"/>
        <v>0</v>
      </c>
      <c r="Z102" s="86">
        <f t="shared" si="45"/>
        <v>0</v>
      </c>
      <c r="AA102" s="86">
        <f t="shared" si="45"/>
        <v>0</v>
      </c>
      <c r="AB102" s="86">
        <f t="shared" si="45"/>
        <v>0</v>
      </c>
      <c r="AC102" s="86">
        <f t="shared" si="45"/>
        <v>0</v>
      </c>
      <c r="AD102" s="86">
        <f t="shared" si="45"/>
        <v>0</v>
      </c>
      <c r="AE102" s="86">
        <f t="shared" si="45"/>
        <v>0</v>
      </c>
      <c r="AF102" s="86">
        <f t="shared" si="45"/>
        <v>0</v>
      </c>
      <c r="AG102" s="86">
        <f t="shared" si="45"/>
        <v>0</v>
      </c>
      <c r="AH102" s="86">
        <f t="shared" si="45"/>
        <v>0</v>
      </c>
      <c r="AI102" s="86">
        <f t="shared" si="45"/>
        <v>0</v>
      </c>
      <c r="AJ102" s="86">
        <f t="shared" si="45"/>
        <v>0</v>
      </c>
      <c r="AK102" s="86">
        <f t="shared" si="45"/>
        <v>0</v>
      </c>
      <c r="AL102" s="86">
        <f t="shared" si="45"/>
        <v>0</v>
      </c>
      <c r="AM102" s="86">
        <f t="shared" si="45"/>
        <v>0</v>
      </c>
      <c r="AN102" s="86">
        <f t="shared" si="45"/>
        <v>0</v>
      </c>
      <c r="AO102" s="86">
        <f t="shared" si="45"/>
        <v>0</v>
      </c>
      <c r="AP102" s="86">
        <f t="shared" si="45"/>
        <v>0</v>
      </c>
      <c r="AQ102" s="86">
        <f t="shared" si="45"/>
        <v>0</v>
      </c>
      <c r="AR102" s="86">
        <f t="shared" si="45"/>
        <v>0</v>
      </c>
      <c r="AS102" s="86">
        <f t="shared" si="45"/>
        <v>0</v>
      </c>
      <c r="AT102" s="86">
        <f t="shared" si="45"/>
        <v>0</v>
      </c>
      <c r="AU102" s="86">
        <f t="shared" si="45"/>
        <v>0</v>
      </c>
      <c r="AV102" s="86">
        <f t="shared" si="45"/>
        <v>0</v>
      </c>
      <c r="AW102" s="216"/>
      <c r="AX102" s="216"/>
      <c r="AY102" s="86">
        <f>SUM(AY103)</f>
        <v>3100</v>
      </c>
      <c r="AZ102" s="86">
        <f>SUM(AZ103)</f>
        <v>3100</v>
      </c>
      <c r="BA102" s="148">
        <f t="shared" si="35"/>
        <v>0</v>
      </c>
    </row>
    <row r="103" spans="1:53" ht="16.5">
      <c r="A103" s="112" t="s">
        <v>551</v>
      </c>
      <c r="B103" s="112" t="s">
        <v>216</v>
      </c>
      <c r="C103" s="273" t="s">
        <v>217</v>
      </c>
      <c r="D103" s="274"/>
      <c r="E103" s="87">
        <v>3100</v>
      </c>
      <c r="F103" s="87">
        <f t="shared" si="24"/>
        <v>1166</v>
      </c>
      <c r="G103" s="87">
        <f>SUM(H103:AV103)</f>
        <v>-1934</v>
      </c>
      <c r="H103" s="87"/>
      <c r="I103" s="87"/>
      <c r="J103" s="87"/>
      <c r="K103" s="87"/>
      <c r="L103" s="87">
        <v>-1934</v>
      </c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Y103" s="87">
        <v>3100</v>
      </c>
      <c r="AZ103" s="87">
        <v>3100</v>
      </c>
      <c r="BA103" s="87">
        <f t="shared" si="35"/>
        <v>0</v>
      </c>
    </row>
    <row r="104" spans="1:53" s="62" customFormat="1" ht="16.5" customHeight="1">
      <c r="A104" s="275" t="s">
        <v>482</v>
      </c>
      <c r="B104" s="276"/>
      <c r="C104" s="276"/>
      <c r="D104" s="277"/>
      <c r="E104" s="86">
        <f>SUM(E105:E106)</f>
        <v>17184.8</v>
      </c>
      <c r="F104" s="86">
        <f aca="true" t="shared" si="46" ref="F104:BA104">SUM(F105:F106)</f>
        <v>19096</v>
      </c>
      <c r="G104" s="86">
        <f t="shared" si="46"/>
        <v>1911.2</v>
      </c>
      <c r="H104" s="86">
        <f t="shared" si="46"/>
        <v>1911.2</v>
      </c>
      <c r="I104" s="86">
        <f t="shared" si="46"/>
        <v>0</v>
      </c>
      <c r="J104" s="86">
        <f t="shared" si="46"/>
        <v>0</v>
      </c>
      <c r="K104" s="86">
        <f t="shared" si="46"/>
        <v>0</v>
      </c>
      <c r="L104" s="86">
        <f t="shared" si="46"/>
        <v>0</v>
      </c>
      <c r="M104" s="86">
        <f t="shared" si="46"/>
        <v>0</v>
      </c>
      <c r="N104" s="86">
        <f t="shared" si="46"/>
        <v>0</v>
      </c>
      <c r="O104" s="86">
        <f t="shared" si="46"/>
        <v>0</v>
      </c>
      <c r="P104" s="86">
        <f t="shared" si="46"/>
        <v>0</v>
      </c>
      <c r="Q104" s="86">
        <f t="shared" si="46"/>
        <v>0</v>
      </c>
      <c r="R104" s="86">
        <f t="shared" si="46"/>
        <v>0</v>
      </c>
      <c r="S104" s="86">
        <f t="shared" si="46"/>
        <v>0</v>
      </c>
      <c r="T104" s="86">
        <f t="shared" si="46"/>
        <v>0</v>
      </c>
      <c r="U104" s="86">
        <f t="shared" si="46"/>
        <v>0</v>
      </c>
      <c r="V104" s="86">
        <f t="shared" si="46"/>
        <v>0</v>
      </c>
      <c r="W104" s="86">
        <f t="shared" si="46"/>
        <v>0</v>
      </c>
      <c r="X104" s="86">
        <f t="shared" si="46"/>
        <v>0</v>
      </c>
      <c r="Y104" s="86">
        <f t="shared" si="46"/>
        <v>0</v>
      </c>
      <c r="Z104" s="86">
        <f t="shared" si="46"/>
        <v>0</v>
      </c>
      <c r="AA104" s="86">
        <f t="shared" si="46"/>
        <v>0</v>
      </c>
      <c r="AB104" s="86">
        <f t="shared" si="46"/>
        <v>0</v>
      </c>
      <c r="AC104" s="86">
        <f t="shared" si="46"/>
        <v>0</v>
      </c>
      <c r="AD104" s="86">
        <f t="shared" si="46"/>
        <v>0</v>
      </c>
      <c r="AE104" s="86">
        <f t="shared" si="46"/>
        <v>0</v>
      </c>
      <c r="AF104" s="86">
        <f t="shared" si="46"/>
        <v>0</v>
      </c>
      <c r="AG104" s="86">
        <f t="shared" si="46"/>
        <v>0</v>
      </c>
      <c r="AH104" s="86">
        <f t="shared" si="46"/>
        <v>0</v>
      </c>
      <c r="AI104" s="86">
        <f t="shared" si="46"/>
        <v>0</v>
      </c>
      <c r="AJ104" s="86">
        <f t="shared" si="46"/>
        <v>0</v>
      </c>
      <c r="AK104" s="86">
        <f t="shared" si="46"/>
        <v>0</v>
      </c>
      <c r="AL104" s="86">
        <f t="shared" si="46"/>
        <v>0</v>
      </c>
      <c r="AM104" s="86">
        <f t="shared" si="46"/>
        <v>0</v>
      </c>
      <c r="AN104" s="86">
        <f t="shared" si="46"/>
        <v>0</v>
      </c>
      <c r="AO104" s="86">
        <f t="shared" si="46"/>
        <v>0</v>
      </c>
      <c r="AP104" s="86">
        <f t="shared" si="46"/>
        <v>0</v>
      </c>
      <c r="AQ104" s="86">
        <f t="shared" si="46"/>
        <v>0</v>
      </c>
      <c r="AR104" s="86">
        <f t="shared" si="46"/>
        <v>0</v>
      </c>
      <c r="AS104" s="86">
        <f t="shared" si="46"/>
        <v>0</v>
      </c>
      <c r="AT104" s="86">
        <f t="shared" si="46"/>
        <v>0</v>
      </c>
      <c r="AU104" s="86">
        <f t="shared" si="46"/>
        <v>0</v>
      </c>
      <c r="AV104" s="86">
        <f t="shared" si="46"/>
        <v>0</v>
      </c>
      <c r="AW104" s="86"/>
      <c r="AX104" s="86"/>
      <c r="AY104" s="86">
        <f t="shared" si="46"/>
        <v>13722.3</v>
      </c>
      <c r="AZ104" s="86">
        <f t="shared" si="46"/>
        <v>13722.3</v>
      </c>
      <c r="BA104" s="86">
        <f t="shared" si="46"/>
        <v>0</v>
      </c>
    </row>
    <row r="105" spans="1:53" ht="16.5">
      <c r="A105" s="112" t="s">
        <v>552</v>
      </c>
      <c r="B105" s="111" t="s">
        <v>185</v>
      </c>
      <c r="C105" s="273" t="s">
        <v>186</v>
      </c>
      <c r="D105" s="274"/>
      <c r="E105" s="87">
        <v>385</v>
      </c>
      <c r="F105" s="87">
        <f t="shared" si="24"/>
        <v>385</v>
      </c>
      <c r="G105" s="87">
        <f>SUM(H105:AV105)</f>
        <v>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Y105" s="87"/>
      <c r="AZ105" s="87"/>
      <c r="BA105" s="87">
        <f t="shared" si="35"/>
        <v>0</v>
      </c>
    </row>
    <row r="106" spans="1:53" ht="16.5">
      <c r="A106" s="112" t="s">
        <v>552</v>
      </c>
      <c r="B106" s="112" t="s">
        <v>216</v>
      </c>
      <c r="C106" s="273" t="s">
        <v>217</v>
      </c>
      <c r="D106" s="274"/>
      <c r="E106" s="87">
        <v>16799.8</v>
      </c>
      <c r="F106" s="87">
        <f>E106+G106</f>
        <v>18711</v>
      </c>
      <c r="G106" s="87">
        <f>SUM(H106:AV106)</f>
        <v>1911.2</v>
      </c>
      <c r="H106" s="87">
        <v>1911.2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Y106" s="87">
        <v>13722.3</v>
      </c>
      <c r="AZ106" s="87">
        <v>13722.3</v>
      </c>
      <c r="BA106" s="87">
        <f>AZ106-AY106</f>
        <v>0</v>
      </c>
    </row>
    <row r="107" spans="1:53" s="62" customFormat="1" ht="16.5">
      <c r="A107" s="275" t="s">
        <v>160</v>
      </c>
      <c r="B107" s="276"/>
      <c r="C107" s="276"/>
      <c r="D107" s="277"/>
      <c r="E107" s="86">
        <f>SUM(E108:E115)</f>
        <v>222914.09999999998</v>
      </c>
      <c r="F107" s="86">
        <f>SUM(F108:F115)</f>
        <v>226092.09999999998</v>
      </c>
      <c r="G107" s="86">
        <f>SUM(G108:G115)</f>
        <v>3178</v>
      </c>
      <c r="H107" s="86">
        <f>SUM(H108:H115)</f>
        <v>794</v>
      </c>
      <c r="I107" s="86">
        <f aca="true" t="shared" si="47" ref="I107:AC107">SUM(I108:I115)</f>
        <v>1374</v>
      </c>
      <c r="J107" s="86">
        <f t="shared" si="47"/>
        <v>0</v>
      </c>
      <c r="K107" s="86">
        <f t="shared" si="47"/>
        <v>0</v>
      </c>
      <c r="L107" s="86">
        <f t="shared" si="47"/>
        <v>-121</v>
      </c>
      <c r="M107" s="86">
        <f t="shared" si="47"/>
        <v>0</v>
      </c>
      <c r="N107" s="86">
        <f t="shared" si="47"/>
        <v>0</v>
      </c>
      <c r="O107" s="86">
        <f>SUM(O108:O115)</f>
        <v>0</v>
      </c>
      <c r="P107" s="244">
        <f t="shared" si="47"/>
        <v>0</v>
      </c>
      <c r="Q107" s="244">
        <f t="shared" si="47"/>
        <v>1131</v>
      </c>
      <c r="R107" s="244">
        <f t="shared" si="47"/>
        <v>0</v>
      </c>
      <c r="S107" s="86">
        <f t="shared" si="47"/>
        <v>0</v>
      </c>
      <c r="T107" s="86">
        <f t="shared" si="47"/>
        <v>0</v>
      </c>
      <c r="U107" s="86">
        <f t="shared" si="47"/>
        <v>0</v>
      </c>
      <c r="V107" s="86">
        <f t="shared" si="47"/>
        <v>0</v>
      </c>
      <c r="W107" s="86">
        <f t="shared" si="47"/>
        <v>0</v>
      </c>
      <c r="X107" s="86">
        <f t="shared" si="47"/>
        <v>0</v>
      </c>
      <c r="Y107" s="86">
        <f t="shared" si="47"/>
        <v>0</v>
      </c>
      <c r="Z107" s="86">
        <f t="shared" si="47"/>
        <v>0</v>
      </c>
      <c r="AA107" s="86">
        <f t="shared" si="47"/>
        <v>0</v>
      </c>
      <c r="AB107" s="86">
        <f t="shared" si="47"/>
        <v>0</v>
      </c>
      <c r="AC107" s="86">
        <f t="shared" si="47"/>
        <v>0</v>
      </c>
      <c r="AD107" s="86">
        <f aca="true" t="shared" si="48" ref="AD107:AV107">SUM(AD108:AD115)</f>
        <v>0</v>
      </c>
      <c r="AE107" s="86">
        <f t="shared" si="48"/>
        <v>0</v>
      </c>
      <c r="AF107" s="86">
        <f t="shared" si="48"/>
        <v>0</v>
      </c>
      <c r="AG107" s="86">
        <f t="shared" si="48"/>
        <v>0</v>
      </c>
      <c r="AH107" s="86">
        <f t="shared" si="48"/>
        <v>0</v>
      </c>
      <c r="AI107" s="86">
        <f t="shared" si="48"/>
        <v>0</v>
      </c>
      <c r="AJ107" s="86">
        <f t="shared" si="48"/>
        <v>0</v>
      </c>
      <c r="AK107" s="86">
        <f t="shared" si="48"/>
        <v>0</v>
      </c>
      <c r="AL107" s="86">
        <f t="shared" si="48"/>
        <v>0</v>
      </c>
      <c r="AM107" s="86">
        <f t="shared" si="48"/>
        <v>0</v>
      </c>
      <c r="AN107" s="86">
        <f t="shared" si="48"/>
        <v>0</v>
      </c>
      <c r="AO107" s="86">
        <f t="shared" si="48"/>
        <v>0</v>
      </c>
      <c r="AP107" s="86">
        <f t="shared" si="48"/>
        <v>0</v>
      </c>
      <c r="AQ107" s="86">
        <f t="shared" si="48"/>
        <v>0</v>
      </c>
      <c r="AR107" s="86">
        <f t="shared" si="48"/>
        <v>0</v>
      </c>
      <c r="AS107" s="86">
        <f t="shared" si="48"/>
        <v>0</v>
      </c>
      <c r="AT107" s="86">
        <f t="shared" si="48"/>
        <v>0</v>
      </c>
      <c r="AU107" s="86">
        <f t="shared" si="48"/>
        <v>0</v>
      </c>
      <c r="AV107" s="86">
        <f t="shared" si="48"/>
        <v>0</v>
      </c>
      <c r="AW107" s="216"/>
      <c r="AX107" s="216"/>
      <c r="AY107" s="86">
        <f>SUM(AY108:AY115)</f>
        <v>198444.4</v>
      </c>
      <c r="AZ107" s="86">
        <f>SUM(AZ108:AZ115)</f>
        <v>198824.4</v>
      </c>
      <c r="BA107" s="148">
        <f t="shared" si="35"/>
        <v>380</v>
      </c>
    </row>
    <row r="108" spans="1:53" ht="16.5">
      <c r="A108" s="109" t="s">
        <v>532</v>
      </c>
      <c r="B108" s="111" t="s">
        <v>185</v>
      </c>
      <c r="C108" s="273" t="s">
        <v>186</v>
      </c>
      <c r="D108" s="274"/>
      <c r="E108" s="87">
        <v>27335</v>
      </c>
      <c r="F108" s="87">
        <f t="shared" si="24"/>
        <v>27406</v>
      </c>
      <c r="G108" s="87">
        <f>SUM(H108:AV108)</f>
        <v>71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>
        <v>71</v>
      </c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Y108" s="87">
        <v>28042</v>
      </c>
      <c r="AZ108" s="87">
        <v>28042</v>
      </c>
      <c r="BA108" s="87">
        <f t="shared" si="35"/>
        <v>0</v>
      </c>
    </row>
    <row r="109" spans="1:53" ht="16.5">
      <c r="A109" s="109" t="s">
        <v>532</v>
      </c>
      <c r="B109" s="111" t="s">
        <v>204</v>
      </c>
      <c r="C109" s="273" t="s">
        <v>405</v>
      </c>
      <c r="D109" s="274"/>
      <c r="E109" s="87">
        <v>77</v>
      </c>
      <c r="F109" s="87">
        <f aca="true" t="shared" si="49" ref="F109:F151">E109+G109</f>
        <v>77</v>
      </c>
      <c r="G109" s="87">
        <f aca="true" t="shared" si="50" ref="G109:G115">SUM(H109:AV109)</f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Y109" s="87">
        <v>77</v>
      </c>
      <c r="AZ109" s="87">
        <v>77</v>
      </c>
      <c r="BA109" s="87">
        <f t="shared" si="35"/>
        <v>0</v>
      </c>
    </row>
    <row r="110" spans="1:53" ht="30" customHeight="1">
      <c r="A110" s="109" t="s">
        <v>532</v>
      </c>
      <c r="B110" s="111" t="s">
        <v>208</v>
      </c>
      <c r="C110" s="273" t="s">
        <v>209</v>
      </c>
      <c r="D110" s="274"/>
      <c r="E110" s="87">
        <v>6068.4</v>
      </c>
      <c r="F110" s="87">
        <f t="shared" si="49"/>
        <v>6068.4</v>
      </c>
      <c r="G110" s="87">
        <f t="shared" si="50"/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Y110" s="87"/>
      <c r="AZ110" s="87"/>
      <c r="BA110" s="87">
        <f t="shared" si="35"/>
        <v>0</v>
      </c>
    </row>
    <row r="111" spans="1:53" ht="16.5">
      <c r="A111" s="109" t="s">
        <v>532</v>
      </c>
      <c r="B111" s="111" t="s">
        <v>228</v>
      </c>
      <c r="C111" s="273" t="s">
        <v>229</v>
      </c>
      <c r="D111" s="274"/>
      <c r="E111" s="87">
        <v>87581</v>
      </c>
      <c r="F111" s="87">
        <f t="shared" si="49"/>
        <v>88641</v>
      </c>
      <c r="G111" s="87">
        <f t="shared" si="50"/>
        <v>1060</v>
      </c>
      <c r="H111" s="87"/>
      <c r="I111" s="87"/>
      <c r="J111" s="87"/>
      <c r="K111" s="87"/>
      <c r="L111" s="87"/>
      <c r="M111" s="87"/>
      <c r="N111" s="87"/>
      <c r="O111" s="87"/>
      <c r="P111" s="242"/>
      <c r="Q111" s="87">
        <v>1060</v>
      </c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Y111" s="87">
        <v>74252</v>
      </c>
      <c r="AZ111" s="87">
        <v>74252</v>
      </c>
      <c r="BA111" s="87">
        <f t="shared" si="35"/>
        <v>0</v>
      </c>
    </row>
    <row r="112" spans="1:53" ht="16.5">
      <c r="A112" s="109" t="s">
        <v>532</v>
      </c>
      <c r="B112" s="112" t="s">
        <v>239</v>
      </c>
      <c r="C112" s="273" t="s">
        <v>240</v>
      </c>
      <c r="D112" s="274"/>
      <c r="E112" s="87">
        <v>20845</v>
      </c>
      <c r="F112" s="87">
        <f t="shared" si="49"/>
        <v>21633</v>
      </c>
      <c r="G112" s="87">
        <f t="shared" si="50"/>
        <v>788</v>
      </c>
      <c r="H112" s="87">
        <v>794</v>
      </c>
      <c r="I112" s="87"/>
      <c r="J112" s="87"/>
      <c r="K112" s="87"/>
      <c r="L112" s="87">
        <v>-6</v>
      </c>
      <c r="M112" s="87"/>
      <c r="N112" s="87"/>
      <c r="O112" s="87"/>
      <c r="P112" s="87"/>
      <c r="Q112" s="87"/>
      <c r="R112" s="242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Y112" s="87">
        <v>18241</v>
      </c>
      <c r="AZ112" s="87">
        <v>18241</v>
      </c>
      <c r="BA112" s="87">
        <f t="shared" si="35"/>
        <v>0</v>
      </c>
    </row>
    <row r="113" spans="1:53" ht="31.5" customHeight="1">
      <c r="A113" s="109" t="s">
        <v>532</v>
      </c>
      <c r="B113" s="112" t="s">
        <v>249</v>
      </c>
      <c r="C113" s="273" t="s">
        <v>250</v>
      </c>
      <c r="D113" s="274"/>
      <c r="E113" s="87">
        <v>2218</v>
      </c>
      <c r="F113" s="87">
        <f t="shared" si="49"/>
        <v>2218</v>
      </c>
      <c r="G113" s="87">
        <f t="shared" si="50"/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Y113" s="87">
        <v>2218</v>
      </c>
      <c r="AZ113" s="87">
        <v>2218</v>
      </c>
      <c r="BA113" s="87">
        <f t="shared" si="35"/>
        <v>0</v>
      </c>
    </row>
    <row r="114" spans="1:53" ht="16.5">
      <c r="A114" s="109" t="s">
        <v>532</v>
      </c>
      <c r="B114" s="111" t="s">
        <v>259</v>
      </c>
      <c r="C114" s="273" t="s">
        <v>260</v>
      </c>
      <c r="D114" s="274"/>
      <c r="E114" s="87">
        <v>23872.4</v>
      </c>
      <c r="F114" s="87">
        <f t="shared" si="49"/>
        <v>25201.4</v>
      </c>
      <c r="G114" s="87">
        <f t="shared" si="50"/>
        <v>1329</v>
      </c>
      <c r="H114" s="87"/>
      <c r="I114" s="87">
        <v>1374</v>
      </c>
      <c r="J114" s="87"/>
      <c r="K114" s="87"/>
      <c r="L114" s="87">
        <v>-45</v>
      </c>
      <c r="M114" s="87"/>
      <c r="N114" s="87"/>
      <c r="O114" s="87"/>
      <c r="P114" s="87"/>
      <c r="Q114" s="242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Y114" s="87">
        <v>23171.4</v>
      </c>
      <c r="AZ114" s="87">
        <v>23551.4</v>
      </c>
      <c r="BA114" s="87">
        <f t="shared" si="35"/>
        <v>380</v>
      </c>
    </row>
    <row r="115" spans="1:53" ht="16.5">
      <c r="A115" s="109" t="s">
        <v>532</v>
      </c>
      <c r="B115" s="111" t="s">
        <v>268</v>
      </c>
      <c r="C115" s="273" t="s">
        <v>269</v>
      </c>
      <c r="D115" s="274"/>
      <c r="E115" s="87">
        <v>54917.3</v>
      </c>
      <c r="F115" s="87">
        <f t="shared" si="49"/>
        <v>54847.3</v>
      </c>
      <c r="G115" s="87">
        <f t="shared" si="50"/>
        <v>-70</v>
      </c>
      <c r="H115" s="87"/>
      <c r="I115" s="87"/>
      <c r="J115" s="87"/>
      <c r="K115" s="87"/>
      <c r="L115" s="87">
        <v>-70</v>
      </c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Y115" s="87">
        <v>52443</v>
      </c>
      <c r="AZ115" s="87">
        <v>52443</v>
      </c>
      <c r="BA115" s="87">
        <f t="shared" si="35"/>
        <v>0</v>
      </c>
    </row>
    <row r="116" spans="1:53" s="62" customFormat="1" ht="16.5" customHeight="1">
      <c r="A116" s="275" t="s">
        <v>161</v>
      </c>
      <c r="B116" s="276"/>
      <c r="C116" s="276"/>
      <c r="D116" s="277"/>
      <c r="E116" s="86">
        <f>SUM(E117:E124)</f>
        <v>424862.6</v>
      </c>
      <c r="F116" s="86">
        <f>SUM(F117:F124)</f>
        <v>426929.5</v>
      </c>
      <c r="G116" s="86">
        <f>SUM(G117:G124)</f>
        <v>2066.9</v>
      </c>
      <c r="H116" s="86">
        <f>SUM(H117:H124)</f>
        <v>17.9</v>
      </c>
      <c r="I116" s="86">
        <f aca="true" t="shared" si="51" ref="I116:AC116">SUM(I117:I124)</f>
        <v>3343</v>
      </c>
      <c r="J116" s="86">
        <f t="shared" si="51"/>
        <v>0</v>
      </c>
      <c r="K116" s="86">
        <f t="shared" si="51"/>
        <v>0</v>
      </c>
      <c r="L116" s="86">
        <f t="shared" si="51"/>
        <v>114</v>
      </c>
      <c r="M116" s="86">
        <f t="shared" si="51"/>
        <v>0</v>
      </c>
      <c r="N116" s="86">
        <f t="shared" si="51"/>
        <v>0</v>
      </c>
      <c r="O116" s="86">
        <f>SUM(O117:O124)</f>
        <v>0</v>
      </c>
      <c r="P116" s="244">
        <f t="shared" si="51"/>
        <v>0</v>
      </c>
      <c r="Q116" s="244">
        <f t="shared" si="51"/>
        <v>-1408</v>
      </c>
      <c r="R116" s="244">
        <f t="shared" si="51"/>
        <v>0</v>
      </c>
      <c r="S116" s="86">
        <f t="shared" si="51"/>
        <v>0</v>
      </c>
      <c r="T116" s="86">
        <f t="shared" si="51"/>
        <v>0</v>
      </c>
      <c r="U116" s="86">
        <f t="shared" si="51"/>
        <v>0</v>
      </c>
      <c r="V116" s="86">
        <f t="shared" si="51"/>
        <v>0</v>
      </c>
      <c r="W116" s="86">
        <f t="shared" si="51"/>
        <v>0</v>
      </c>
      <c r="X116" s="86">
        <f t="shared" si="51"/>
        <v>0</v>
      </c>
      <c r="Y116" s="86">
        <f t="shared" si="51"/>
        <v>0</v>
      </c>
      <c r="Z116" s="86">
        <f t="shared" si="51"/>
        <v>0</v>
      </c>
      <c r="AA116" s="86">
        <f t="shared" si="51"/>
        <v>0</v>
      </c>
      <c r="AB116" s="86">
        <f t="shared" si="51"/>
        <v>0</v>
      </c>
      <c r="AC116" s="86">
        <f t="shared" si="51"/>
        <v>0</v>
      </c>
      <c r="AD116" s="86">
        <f aca="true" t="shared" si="52" ref="AD116:AV116">SUM(AD117:AD124)</f>
        <v>0</v>
      </c>
      <c r="AE116" s="86">
        <f t="shared" si="52"/>
        <v>0</v>
      </c>
      <c r="AF116" s="86">
        <f t="shared" si="52"/>
        <v>0</v>
      </c>
      <c r="AG116" s="86">
        <f t="shared" si="52"/>
        <v>0</v>
      </c>
      <c r="AH116" s="86">
        <f t="shared" si="52"/>
        <v>0</v>
      </c>
      <c r="AI116" s="86">
        <f t="shared" si="52"/>
        <v>0</v>
      </c>
      <c r="AJ116" s="86">
        <f t="shared" si="52"/>
        <v>0</v>
      </c>
      <c r="AK116" s="86">
        <f t="shared" si="52"/>
        <v>0</v>
      </c>
      <c r="AL116" s="86">
        <f t="shared" si="52"/>
        <v>0</v>
      </c>
      <c r="AM116" s="86">
        <f t="shared" si="52"/>
        <v>0</v>
      </c>
      <c r="AN116" s="86">
        <f t="shared" si="52"/>
        <v>0</v>
      </c>
      <c r="AO116" s="86">
        <f t="shared" si="52"/>
        <v>0</v>
      </c>
      <c r="AP116" s="86">
        <f t="shared" si="52"/>
        <v>0</v>
      </c>
      <c r="AQ116" s="86">
        <f t="shared" si="52"/>
        <v>0</v>
      </c>
      <c r="AR116" s="86">
        <f t="shared" si="52"/>
        <v>0</v>
      </c>
      <c r="AS116" s="86">
        <f t="shared" si="52"/>
        <v>0</v>
      </c>
      <c r="AT116" s="86">
        <f t="shared" si="52"/>
        <v>0</v>
      </c>
      <c r="AU116" s="86">
        <f t="shared" si="52"/>
        <v>0</v>
      </c>
      <c r="AV116" s="86">
        <f t="shared" si="52"/>
        <v>0</v>
      </c>
      <c r="AW116" s="216"/>
      <c r="AX116" s="216"/>
      <c r="AY116" s="86">
        <f>SUM(AY117:AY124)</f>
        <v>385259.4</v>
      </c>
      <c r="AZ116" s="86">
        <f>SUM(AZ117:AZ124)</f>
        <v>385407</v>
      </c>
      <c r="BA116" s="148">
        <f t="shared" si="35"/>
        <v>147.59999999997672</v>
      </c>
    </row>
    <row r="117" spans="1:53" ht="16.5">
      <c r="A117" s="109" t="s">
        <v>533</v>
      </c>
      <c r="B117" s="111" t="s">
        <v>185</v>
      </c>
      <c r="C117" s="273" t="s">
        <v>186</v>
      </c>
      <c r="D117" s="274"/>
      <c r="E117" s="87">
        <v>43053</v>
      </c>
      <c r="F117" s="87">
        <f t="shared" si="49"/>
        <v>43206</v>
      </c>
      <c r="G117" s="87">
        <f aca="true" t="shared" si="53" ref="G117:G124">SUM(H117:AV117)</f>
        <v>153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>
        <v>153</v>
      </c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Y117" s="87">
        <v>43474</v>
      </c>
      <c r="AZ117" s="87">
        <v>43474</v>
      </c>
      <c r="BA117" s="87">
        <f t="shared" si="35"/>
        <v>0</v>
      </c>
    </row>
    <row r="118" spans="1:53" ht="16.5">
      <c r="A118" s="109" t="s">
        <v>533</v>
      </c>
      <c r="B118" s="111" t="s">
        <v>204</v>
      </c>
      <c r="C118" s="273" t="s">
        <v>405</v>
      </c>
      <c r="D118" s="274"/>
      <c r="E118" s="87">
        <v>65</v>
      </c>
      <c r="F118" s="87">
        <f t="shared" si="49"/>
        <v>65</v>
      </c>
      <c r="G118" s="87">
        <f t="shared" si="53"/>
        <v>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Y118" s="87">
        <v>65</v>
      </c>
      <c r="AZ118" s="87">
        <v>65</v>
      </c>
      <c r="BA118" s="87">
        <f t="shared" si="35"/>
        <v>0</v>
      </c>
    </row>
    <row r="119" spans="1:53" ht="32.25" customHeight="1">
      <c r="A119" s="109" t="s">
        <v>533</v>
      </c>
      <c r="B119" s="111" t="s">
        <v>208</v>
      </c>
      <c r="C119" s="273" t="s">
        <v>209</v>
      </c>
      <c r="D119" s="274"/>
      <c r="E119" s="87">
        <v>7381.3</v>
      </c>
      <c r="F119" s="87">
        <f t="shared" si="49"/>
        <v>7381.3</v>
      </c>
      <c r="G119" s="87">
        <f t="shared" si="53"/>
        <v>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Y119" s="87"/>
      <c r="AZ119" s="87"/>
      <c r="BA119" s="87">
        <f t="shared" si="35"/>
        <v>0</v>
      </c>
    </row>
    <row r="120" spans="1:53" ht="16.5">
      <c r="A120" s="109" t="s">
        <v>533</v>
      </c>
      <c r="B120" s="111" t="s">
        <v>228</v>
      </c>
      <c r="C120" s="273" t="s">
        <v>229</v>
      </c>
      <c r="D120" s="274"/>
      <c r="E120" s="87">
        <v>160589.6</v>
      </c>
      <c r="F120" s="87">
        <f t="shared" si="49"/>
        <v>159046.5</v>
      </c>
      <c r="G120" s="87">
        <f t="shared" si="53"/>
        <v>-1543.1</v>
      </c>
      <c r="H120" s="87">
        <v>17.9</v>
      </c>
      <c r="I120" s="87"/>
      <c r="J120" s="87"/>
      <c r="K120" s="87"/>
      <c r="L120" s="87"/>
      <c r="M120" s="87"/>
      <c r="N120" s="87"/>
      <c r="O120" s="87"/>
      <c r="P120" s="242"/>
      <c r="Q120" s="87">
        <v>-1561</v>
      </c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Y120" s="87">
        <v>132815</v>
      </c>
      <c r="AZ120" s="87">
        <v>132815</v>
      </c>
      <c r="BA120" s="87">
        <f t="shared" si="35"/>
        <v>0</v>
      </c>
    </row>
    <row r="121" spans="1:53" ht="16.5">
      <c r="A121" s="109" t="s">
        <v>533</v>
      </c>
      <c r="B121" s="112" t="s">
        <v>239</v>
      </c>
      <c r="C121" s="273" t="s">
        <v>240</v>
      </c>
      <c r="D121" s="274"/>
      <c r="E121" s="87">
        <v>29281.6</v>
      </c>
      <c r="F121" s="87">
        <f t="shared" si="49"/>
        <v>29290.6</v>
      </c>
      <c r="G121" s="87">
        <f t="shared" si="53"/>
        <v>9</v>
      </c>
      <c r="H121" s="87"/>
      <c r="I121" s="87">
        <v>9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Y121" s="87">
        <v>27702.4</v>
      </c>
      <c r="AZ121" s="87">
        <v>27850</v>
      </c>
      <c r="BA121" s="87">
        <f t="shared" si="35"/>
        <v>147.59999999999854</v>
      </c>
    </row>
    <row r="122" spans="1:53" ht="32.25" customHeight="1">
      <c r="A122" s="109" t="s">
        <v>533</v>
      </c>
      <c r="B122" s="112" t="s">
        <v>249</v>
      </c>
      <c r="C122" s="273" t="s">
        <v>250</v>
      </c>
      <c r="D122" s="274"/>
      <c r="E122" s="87">
        <v>2929.9</v>
      </c>
      <c r="F122" s="87">
        <f t="shared" si="49"/>
        <v>2929.9</v>
      </c>
      <c r="G122" s="87">
        <f t="shared" si="53"/>
        <v>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Y122" s="87">
        <v>8529.9</v>
      </c>
      <c r="AZ122" s="87">
        <v>8529.9</v>
      </c>
      <c r="BA122" s="87">
        <f t="shared" si="35"/>
        <v>0</v>
      </c>
    </row>
    <row r="123" spans="1:53" ht="16.5">
      <c r="A123" s="109" t="s">
        <v>533</v>
      </c>
      <c r="B123" s="111" t="s">
        <v>259</v>
      </c>
      <c r="C123" s="273" t="s">
        <v>260</v>
      </c>
      <c r="D123" s="274"/>
      <c r="E123" s="87">
        <v>53567.1</v>
      </c>
      <c r="F123" s="87">
        <f t="shared" si="49"/>
        <v>57085.1</v>
      </c>
      <c r="G123" s="87">
        <f t="shared" si="53"/>
        <v>3518</v>
      </c>
      <c r="H123" s="87"/>
      <c r="I123" s="87">
        <v>3334</v>
      </c>
      <c r="J123" s="87"/>
      <c r="K123" s="87"/>
      <c r="L123" s="87">
        <v>184</v>
      </c>
      <c r="M123" s="87"/>
      <c r="N123" s="87"/>
      <c r="O123" s="87"/>
      <c r="P123" s="242"/>
      <c r="Q123" s="242"/>
      <c r="R123" s="242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Y123" s="87">
        <v>49394.1</v>
      </c>
      <c r="AZ123" s="87">
        <v>49394.1</v>
      </c>
      <c r="BA123" s="87">
        <f t="shared" si="35"/>
        <v>0</v>
      </c>
    </row>
    <row r="124" spans="1:53" ht="16.5">
      <c r="A124" s="109" t="s">
        <v>533</v>
      </c>
      <c r="B124" s="111" t="s">
        <v>268</v>
      </c>
      <c r="C124" s="273" t="s">
        <v>269</v>
      </c>
      <c r="D124" s="274"/>
      <c r="E124" s="87">
        <v>127995.1</v>
      </c>
      <c r="F124" s="87">
        <f t="shared" si="49"/>
        <v>127925.1</v>
      </c>
      <c r="G124" s="87">
        <f t="shared" si="53"/>
        <v>-70</v>
      </c>
      <c r="H124" s="87"/>
      <c r="I124" s="87"/>
      <c r="J124" s="87"/>
      <c r="K124" s="87"/>
      <c r="L124" s="87">
        <v>-70</v>
      </c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Y124" s="87">
        <v>123279</v>
      </c>
      <c r="AZ124" s="87">
        <v>123279</v>
      </c>
      <c r="BA124" s="87">
        <f t="shared" si="35"/>
        <v>0</v>
      </c>
    </row>
    <row r="125" spans="1:53" s="62" customFormat="1" ht="16.5" customHeight="1">
      <c r="A125" s="275" t="s">
        <v>162</v>
      </c>
      <c r="B125" s="276"/>
      <c r="C125" s="276"/>
      <c r="D125" s="277"/>
      <c r="E125" s="86">
        <f>SUM(E126:E133)</f>
        <v>234955.4</v>
      </c>
      <c r="F125" s="86">
        <f>SUM(F126:F133)</f>
        <v>233837.4</v>
      </c>
      <c r="G125" s="86">
        <f>SUM(G126:G133)</f>
        <v>-1118</v>
      </c>
      <c r="H125" s="86">
        <f>SUM(H126:H133)</f>
        <v>794</v>
      </c>
      <c r="I125" s="86">
        <f aca="true" t="shared" si="54" ref="I125:AC125">SUM(I126:I133)</f>
        <v>1000</v>
      </c>
      <c r="J125" s="86">
        <f t="shared" si="54"/>
        <v>0</v>
      </c>
      <c r="K125" s="86">
        <f t="shared" si="54"/>
        <v>0</v>
      </c>
      <c r="L125" s="86">
        <f t="shared" si="54"/>
        <v>-3020</v>
      </c>
      <c r="M125" s="86">
        <f t="shared" si="54"/>
        <v>0</v>
      </c>
      <c r="N125" s="86">
        <f t="shared" si="54"/>
        <v>0</v>
      </c>
      <c r="O125" s="86">
        <f>SUM(O126:O133)</f>
        <v>0</v>
      </c>
      <c r="P125" s="244">
        <f t="shared" si="54"/>
        <v>0</v>
      </c>
      <c r="Q125" s="244">
        <f t="shared" si="54"/>
        <v>108</v>
      </c>
      <c r="R125" s="244">
        <f t="shared" si="54"/>
        <v>0</v>
      </c>
      <c r="S125" s="86">
        <f t="shared" si="54"/>
        <v>0</v>
      </c>
      <c r="T125" s="86">
        <f t="shared" si="54"/>
        <v>0</v>
      </c>
      <c r="U125" s="86">
        <f t="shared" si="54"/>
        <v>0</v>
      </c>
      <c r="V125" s="86">
        <f t="shared" si="54"/>
        <v>0</v>
      </c>
      <c r="W125" s="86">
        <f t="shared" si="54"/>
        <v>0</v>
      </c>
      <c r="X125" s="86">
        <f t="shared" si="54"/>
        <v>0</v>
      </c>
      <c r="Y125" s="86">
        <f t="shared" si="54"/>
        <v>0</v>
      </c>
      <c r="Z125" s="86">
        <f t="shared" si="54"/>
        <v>0</v>
      </c>
      <c r="AA125" s="86">
        <f t="shared" si="54"/>
        <v>0</v>
      </c>
      <c r="AB125" s="86">
        <f t="shared" si="54"/>
        <v>0</v>
      </c>
      <c r="AC125" s="86">
        <f t="shared" si="54"/>
        <v>0</v>
      </c>
      <c r="AD125" s="86">
        <f aca="true" t="shared" si="55" ref="AD125:AV125">SUM(AD126:AD133)</f>
        <v>0</v>
      </c>
      <c r="AE125" s="86">
        <f t="shared" si="55"/>
        <v>0</v>
      </c>
      <c r="AF125" s="86">
        <f t="shared" si="55"/>
        <v>0</v>
      </c>
      <c r="AG125" s="86">
        <f t="shared" si="55"/>
        <v>0</v>
      </c>
      <c r="AH125" s="86">
        <f t="shared" si="55"/>
        <v>0</v>
      </c>
      <c r="AI125" s="86">
        <f t="shared" si="55"/>
        <v>0</v>
      </c>
      <c r="AJ125" s="86">
        <f t="shared" si="55"/>
        <v>0</v>
      </c>
      <c r="AK125" s="86">
        <f t="shared" si="55"/>
        <v>0</v>
      </c>
      <c r="AL125" s="86">
        <f t="shared" si="55"/>
        <v>0</v>
      </c>
      <c r="AM125" s="86">
        <f t="shared" si="55"/>
        <v>0</v>
      </c>
      <c r="AN125" s="86">
        <f t="shared" si="55"/>
        <v>0</v>
      </c>
      <c r="AO125" s="86">
        <f t="shared" si="55"/>
        <v>0</v>
      </c>
      <c r="AP125" s="86">
        <f t="shared" si="55"/>
        <v>0</v>
      </c>
      <c r="AQ125" s="86">
        <f t="shared" si="55"/>
        <v>0</v>
      </c>
      <c r="AR125" s="86">
        <f t="shared" si="55"/>
        <v>0</v>
      </c>
      <c r="AS125" s="86">
        <f t="shared" si="55"/>
        <v>0</v>
      </c>
      <c r="AT125" s="86">
        <f t="shared" si="55"/>
        <v>0</v>
      </c>
      <c r="AU125" s="86">
        <f t="shared" si="55"/>
        <v>0</v>
      </c>
      <c r="AV125" s="86">
        <f t="shared" si="55"/>
        <v>0</v>
      </c>
      <c r="AW125" s="216"/>
      <c r="AX125" s="216"/>
      <c r="AY125" s="86">
        <f>SUM(AY126:AY133)</f>
        <v>205645.5</v>
      </c>
      <c r="AZ125" s="86">
        <f>SUM(AZ126:AZ133)</f>
        <v>205645.5</v>
      </c>
      <c r="BA125" s="148">
        <f t="shared" si="35"/>
        <v>0</v>
      </c>
    </row>
    <row r="126" spans="1:53" ht="16.5">
      <c r="A126" s="109" t="s">
        <v>534</v>
      </c>
      <c r="B126" s="111" t="s">
        <v>185</v>
      </c>
      <c r="C126" s="273" t="s">
        <v>186</v>
      </c>
      <c r="D126" s="274"/>
      <c r="E126" s="87">
        <v>27865</v>
      </c>
      <c r="F126" s="87">
        <f t="shared" si="49"/>
        <v>28237</v>
      </c>
      <c r="G126" s="87">
        <f aca="true" t="shared" si="56" ref="G126:G133">SUM(H126:AV126)</f>
        <v>372</v>
      </c>
      <c r="H126" s="87"/>
      <c r="I126" s="87"/>
      <c r="J126" s="87"/>
      <c r="K126" s="87"/>
      <c r="L126" s="87">
        <v>234</v>
      </c>
      <c r="M126" s="87"/>
      <c r="N126" s="87"/>
      <c r="O126" s="87"/>
      <c r="P126" s="87"/>
      <c r="Q126" s="87">
        <v>138</v>
      </c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Y126" s="87">
        <v>28099</v>
      </c>
      <c r="AZ126" s="87">
        <v>27865</v>
      </c>
      <c r="BA126" s="87">
        <f t="shared" si="35"/>
        <v>-234</v>
      </c>
    </row>
    <row r="127" spans="1:53" ht="16.5">
      <c r="A127" s="109" t="s">
        <v>534</v>
      </c>
      <c r="B127" s="111" t="s">
        <v>204</v>
      </c>
      <c r="C127" s="273" t="s">
        <v>405</v>
      </c>
      <c r="D127" s="274"/>
      <c r="E127" s="87">
        <v>65</v>
      </c>
      <c r="F127" s="87">
        <f t="shared" si="49"/>
        <v>65</v>
      </c>
      <c r="G127" s="87">
        <f t="shared" si="56"/>
        <v>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Y127" s="87">
        <v>65</v>
      </c>
      <c r="AZ127" s="87">
        <v>65</v>
      </c>
      <c r="BA127" s="87">
        <f t="shared" si="35"/>
        <v>0</v>
      </c>
    </row>
    <row r="128" spans="1:53" ht="32.25" customHeight="1">
      <c r="A128" s="109" t="s">
        <v>534</v>
      </c>
      <c r="B128" s="111" t="s">
        <v>208</v>
      </c>
      <c r="C128" s="273" t="s">
        <v>209</v>
      </c>
      <c r="D128" s="274"/>
      <c r="E128" s="87">
        <v>4472.3</v>
      </c>
      <c r="F128" s="87">
        <f t="shared" si="49"/>
        <v>4472.3</v>
      </c>
      <c r="G128" s="87">
        <f t="shared" si="56"/>
        <v>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Y128" s="87"/>
      <c r="AZ128" s="87"/>
      <c r="BA128" s="87">
        <f t="shared" si="35"/>
        <v>0</v>
      </c>
    </row>
    <row r="129" spans="1:53" ht="16.5">
      <c r="A129" s="109" t="s">
        <v>534</v>
      </c>
      <c r="B129" s="111" t="s">
        <v>228</v>
      </c>
      <c r="C129" s="273" t="s">
        <v>229</v>
      </c>
      <c r="D129" s="274"/>
      <c r="E129" s="87">
        <v>74919.5</v>
      </c>
      <c r="F129" s="87">
        <f t="shared" si="49"/>
        <v>74889.5</v>
      </c>
      <c r="G129" s="87">
        <f t="shared" si="56"/>
        <v>-30</v>
      </c>
      <c r="H129" s="87"/>
      <c r="I129" s="87"/>
      <c r="J129" s="87"/>
      <c r="K129" s="87"/>
      <c r="L129" s="87"/>
      <c r="M129" s="87"/>
      <c r="N129" s="87"/>
      <c r="O129" s="87"/>
      <c r="P129" s="242"/>
      <c r="Q129" s="87">
        <v>-30</v>
      </c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Y129" s="87">
        <v>56332</v>
      </c>
      <c r="AZ129" s="87">
        <v>56332</v>
      </c>
      <c r="BA129" s="87">
        <f t="shared" si="35"/>
        <v>0</v>
      </c>
    </row>
    <row r="130" spans="1:53" ht="16.5">
      <c r="A130" s="109" t="s">
        <v>534</v>
      </c>
      <c r="B130" s="112" t="s">
        <v>239</v>
      </c>
      <c r="C130" s="273" t="s">
        <v>240</v>
      </c>
      <c r="D130" s="274"/>
      <c r="E130" s="87">
        <v>17864.2</v>
      </c>
      <c r="F130" s="87">
        <f t="shared" si="49"/>
        <v>16013.2</v>
      </c>
      <c r="G130" s="87">
        <f t="shared" si="56"/>
        <v>-1851</v>
      </c>
      <c r="H130" s="87">
        <v>794</v>
      </c>
      <c r="I130" s="87"/>
      <c r="J130" s="87"/>
      <c r="K130" s="87"/>
      <c r="L130" s="87">
        <v>-2645</v>
      </c>
      <c r="M130" s="87"/>
      <c r="N130" s="87"/>
      <c r="O130" s="87"/>
      <c r="P130" s="87"/>
      <c r="Q130" s="87"/>
      <c r="R130" s="242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Y130" s="87">
        <v>15334</v>
      </c>
      <c r="AZ130" s="87">
        <v>15334</v>
      </c>
      <c r="BA130" s="87">
        <f t="shared" si="35"/>
        <v>0</v>
      </c>
    </row>
    <row r="131" spans="1:53" ht="31.5" customHeight="1">
      <c r="A131" s="109" t="s">
        <v>534</v>
      </c>
      <c r="B131" s="112" t="s">
        <v>249</v>
      </c>
      <c r="C131" s="273" t="s">
        <v>250</v>
      </c>
      <c r="D131" s="274"/>
      <c r="E131" s="87">
        <v>4753.2</v>
      </c>
      <c r="F131" s="87">
        <f t="shared" si="49"/>
        <v>4753.2</v>
      </c>
      <c r="G131" s="87">
        <f t="shared" si="56"/>
        <v>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Y131" s="87">
        <v>4753.2</v>
      </c>
      <c r="AZ131" s="87">
        <v>4753.2</v>
      </c>
      <c r="BA131" s="87">
        <f t="shared" si="35"/>
        <v>0</v>
      </c>
    </row>
    <row r="132" spans="1:53" ht="16.5">
      <c r="A132" s="109" t="s">
        <v>534</v>
      </c>
      <c r="B132" s="111" t="s">
        <v>259</v>
      </c>
      <c r="C132" s="273" t="s">
        <v>260</v>
      </c>
      <c r="D132" s="274"/>
      <c r="E132" s="87">
        <v>35253.3</v>
      </c>
      <c r="F132" s="87">
        <f t="shared" si="49"/>
        <v>35958.3</v>
      </c>
      <c r="G132" s="87">
        <f t="shared" si="56"/>
        <v>705</v>
      </c>
      <c r="H132" s="87"/>
      <c r="I132" s="87">
        <v>1000</v>
      </c>
      <c r="J132" s="87"/>
      <c r="K132" s="87"/>
      <c r="L132" s="87">
        <v>-295</v>
      </c>
      <c r="M132" s="87"/>
      <c r="N132" s="87"/>
      <c r="O132" s="87"/>
      <c r="P132" s="242"/>
      <c r="Q132" s="242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Y132" s="87">
        <v>34049.3</v>
      </c>
      <c r="AZ132" s="87">
        <v>34049.3</v>
      </c>
      <c r="BA132" s="87">
        <f t="shared" si="35"/>
        <v>0</v>
      </c>
    </row>
    <row r="133" spans="1:53" ht="16.5">
      <c r="A133" s="109" t="s">
        <v>534</v>
      </c>
      <c r="B133" s="111" t="s">
        <v>268</v>
      </c>
      <c r="C133" s="273" t="s">
        <v>269</v>
      </c>
      <c r="D133" s="274"/>
      <c r="E133" s="87">
        <v>69762.9</v>
      </c>
      <c r="F133" s="87">
        <f t="shared" si="49"/>
        <v>69448.9</v>
      </c>
      <c r="G133" s="87">
        <f t="shared" si="56"/>
        <v>-314</v>
      </c>
      <c r="H133" s="87"/>
      <c r="I133" s="87"/>
      <c r="J133" s="87"/>
      <c r="K133" s="87"/>
      <c r="L133" s="87">
        <v>-314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Y133" s="87">
        <v>67013</v>
      </c>
      <c r="AZ133" s="87">
        <v>67247</v>
      </c>
      <c r="BA133" s="87">
        <f t="shared" si="35"/>
        <v>234</v>
      </c>
    </row>
    <row r="134" spans="1:53" s="63" customFormat="1" ht="16.5" customHeight="1">
      <c r="A134" s="275" t="s">
        <v>163</v>
      </c>
      <c r="B134" s="276"/>
      <c r="C134" s="276"/>
      <c r="D134" s="277"/>
      <c r="E134" s="86">
        <f>SUM(E135:E142)</f>
        <v>173325.80000000002</v>
      </c>
      <c r="F134" s="86">
        <f>SUM(F135:F142)</f>
        <v>174640.80000000002</v>
      </c>
      <c r="G134" s="86">
        <f>SUM(G135:G142)</f>
        <v>1315</v>
      </c>
      <c r="H134" s="86">
        <f>SUM(H135:H142)</f>
        <v>0</v>
      </c>
      <c r="I134" s="86">
        <f aca="true" t="shared" si="57" ref="I134:AC134">SUM(I135:I142)</f>
        <v>1159</v>
      </c>
      <c r="J134" s="86">
        <f t="shared" si="57"/>
        <v>0</v>
      </c>
      <c r="K134" s="86">
        <f t="shared" si="57"/>
        <v>0</v>
      </c>
      <c r="L134" s="86">
        <f t="shared" si="57"/>
        <v>42</v>
      </c>
      <c r="M134" s="86">
        <f t="shared" si="57"/>
        <v>0</v>
      </c>
      <c r="N134" s="86">
        <f t="shared" si="57"/>
        <v>0</v>
      </c>
      <c r="O134" s="86">
        <f>SUM(O135:O142)</f>
        <v>0</v>
      </c>
      <c r="P134" s="244">
        <f t="shared" si="57"/>
        <v>0</v>
      </c>
      <c r="Q134" s="86">
        <f t="shared" si="57"/>
        <v>114</v>
      </c>
      <c r="R134" s="86">
        <f t="shared" si="57"/>
        <v>0</v>
      </c>
      <c r="S134" s="86">
        <f t="shared" si="57"/>
        <v>0</v>
      </c>
      <c r="T134" s="86">
        <f t="shared" si="57"/>
        <v>0</v>
      </c>
      <c r="U134" s="86">
        <f t="shared" si="57"/>
        <v>0</v>
      </c>
      <c r="V134" s="86">
        <f t="shared" si="57"/>
        <v>0</v>
      </c>
      <c r="W134" s="86">
        <f t="shared" si="57"/>
        <v>0</v>
      </c>
      <c r="X134" s="86">
        <f t="shared" si="57"/>
        <v>0</v>
      </c>
      <c r="Y134" s="86">
        <f t="shared" si="57"/>
        <v>0</v>
      </c>
      <c r="Z134" s="86">
        <f t="shared" si="57"/>
        <v>0</v>
      </c>
      <c r="AA134" s="86">
        <f t="shared" si="57"/>
        <v>0</v>
      </c>
      <c r="AB134" s="86">
        <f t="shared" si="57"/>
        <v>0</v>
      </c>
      <c r="AC134" s="86">
        <f t="shared" si="57"/>
        <v>0</v>
      </c>
      <c r="AD134" s="86">
        <f aca="true" t="shared" si="58" ref="AD134:AV134">SUM(AD135:AD142)</f>
        <v>0</v>
      </c>
      <c r="AE134" s="86">
        <f t="shared" si="58"/>
        <v>0</v>
      </c>
      <c r="AF134" s="86">
        <f t="shared" si="58"/>
        <v>0</v>
      </c>
      <c r="AG134" s="86">
        <f t="shared" si="58"/>
        <v>0</v>
      </c>
      <c r="AH134" s="86">
        <f t="shared" si="58"/>
        <v>0</v>
      </c>
      <c r="AI134" s="86">
        <f t="shared" si="58"/>
        <v>0</v>
      </c>
      <c r="AJ134" s="86">
        <f t="shared" si="58"/>
        <v>0</v>
      </c>
      <c r="AK134" s="86">
        <f t="shared" si="58"/>
        <v>0</v>
      </c>
      <c r="AL134" s="86">
        <f t="shared" si="58"/>
        <v>0</v>
      </c>
      <c r="AM134" s="86">
        <f t="shared" si="58"/>
        <v>0</v>
      </c>
      <c r="AN134" s="86">
        <f t="shared" si="58"/>
        <v>0</v>
      </c>
      <c r="AO134" s="86">
        <f t="shared" si="58"/>
        <v>0</v>
      </c>
      <c r="AP134" s="86">
        <f t="shared" si="58"/>
        <v>0</v>
      </c>
      <c r="AQ134" s="86">
        <f t="shared" si="58"/>
        <v>0</v>
      </c>
      <c r="AR134" s="86">
        <f t="shared" si="58"/>
        <v>0</v>
      </c>
      <c r="AS134" s="86">
        <f t="shared" si="58"/>
        <v>0</v>
      </c>
      <c r="AT134" s="86">
        <f t="shared" si="58"/>
        <v>0</v>
      </c>
      <c r="AU134" s="86">
        <f t="shared" si="58"/>
        <v>0</v>
      </c>
      <c r="AV134" s="86">
        <f t="shared" si="58"/>
        <v>0</v>
      </c>
      <c r="AW134" s="217"/>
      <c r="AX134" s="217"/>
      <c r="AY134" s="86">
        <f>SUM(AY135:AY142)</f>
        <v>153307.2</v>
      </c>
      <c r="AZ134" s="86">
        <f>SUM(AZ135:AZ142)</f>
        <v>153307.2</v>
      </c>
      <c r="BA134" s="148">
        <f t="shared" si="35"/>
        <v>0</v>
      </c>
    </row>
    <row r="135" spans="1:53" ht="16.5">
      <c r="A135" s="109" t="s">
        <v>535</v>
      </c>
      <c r="B135" s="111" t="s">
        <v>185</v>
      </c>
      <c r="C135" s="273" t="s">
        <v>186</v>
      </c>
      <c r="D135" s="274"/>
      <c r="E135" s="87">
        <v>24184</v>
      </c>
      <c r="F135" s="87">
        <f t="shared" si="49"/>
        <v>24398</v>
      </c>
      <c r="G135" s="87">
        <f aca="true" t="shared" si="59" ref="G135:G142">SUM(H135:AV135)</f>
        <v>214</v>
      </c>
      <c r="H135" s="87"/>
      <c r="I135" s="87"/>
      <c r="J135" s="87"/>
      <c r="K135" s="87"/>
      <c r="L135" s="87">
        <v>100</v>
      </c>
      <c r="M135" s="87"/>
      <c r="N135" s="87"/>
      <c r="O135" s="87"/>
      <c r="P135" s="87"/>
      <c r="Q135" s="87">
        <v>114</v>
      </c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Y135" s="87">
        <v>25140</v>
      </c>
      <c r="AZ135" s="87">
        <v>25140</v>
      </c>
      <c r="BA135" s="87">
        <f t="shared" si="35"/>
        <v>0</v>
      </c>
    </row>
    <row r="136" spans="1:53" ht="16.5">
      <c r="A136" s="109" t="s">
        <v>535</v>
      </c>
      <c r="B136" s="111" t="s">
        <v>204</v>
      </c>
      <c r="C136" s="273" t="s">
        <v>405</v>
      </c>
      <c r="D136" s="274"/>
      <c r="E136" s="87">
        <v>65</v>
      </c>
      <c r="F136" s="87">
        <f t="shared" si="49"/>
        <v>65</v>
      </c>
      <c r="G136" s="87">
        <f t="shared" si="59"/>
        <v>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Y136" s="87">
        <v>65</v>
      </c>
      <c r="AZ136" s="87">
        <v>65</v>
      </c>
      <c r="BA136" s="87">
        <f t="shared" si="35"/>
        <v>0</v>
      </c>
    </row>
    <row r="137" spans="1:53" ht="30.75" customHeight="1">
      <c r="A137" s="109" t="s">
        <v>535</v>
      </c>
      <c r="B137" s="111" t="s">
        <v>208</v>
      </c>
      <c r="C137" s="273" t="s">
        <v>209</v>
      </c>
      <c r="D137" s="274"/>
      <c r="E137" s="87">
        <v>3799.6</v>
      </c>
      <c r="F137" s="87">
        <f t="shared" si="49"/>
        <v>3799.6</v>
      </c>
      <c r="G137" s="87">
        <f t="shared" si="59"/>
        <v>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Y137" s="87"/>
      <c r="AZ137" s="87"/>
      <c r="BA137" s="87">
        <f t="shared" si="35"/>
        <v>0</v>
      </c>
    </row>
    <row r="138" spans="1:53" ht="16.5">
      <c r="A138" s="109" t="s">
        <v>535</v>
      </c>
      <c r="B138" s="111" t="s">
        <v>228</v>
      </c>
      <c r="C138" s="273" t="s">
        <v>229</v>
      </c>
      <c r="D138" s="274"/>
      <c r="E138" s="87">
        <v>70962.4</v>
      </c>
      <c r="F138" s="87">
        <f t="shared" si="49"/>
        <v>70984.4</v>
      </c>
      <c r="G138" s="87">
        <f t="shared" si="59"/>
        <v>22</v>
      </c>
      <c r="H138" s="87"/>
      <c r="I138" s="87"/>
      <c r="J138" s="87"/>
      <c r="K138" s="87"/>
      <c r="L138" s="87">
        <v>22</v>
      </c>
      <c r="M138" s="87"/>
      <c r="N138" s="87"/>
      <c r="O138" s="87"/>
      <c r="P138" s="242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Y138" s="87">
        <v>57534</v>
      </c>
      <c r="AZ138" s="87">
        <v>57534</v>
      </c>
      <c r="BA138" s="87">
        <f t="shared" si="35"/>
        <v>0</v>
      </c>
    </row>
    <row r="139" spans="1:53" ht="16.5">
      <c r="A139" s="109" t="s">
        <v>535</v>
      </c>
      <c r="B139" s="112" t="s">
        <v>239</v>
      </c>
      <c r="C139" s="273" t="s">
        <v>240</v>
      </c>
      <c r="D139" s="274"/>
      <c r="E139" s="87">
        <v>11515.6</v>
      </c>
      <c r="F139" s="87">
        <f t="shared" si="49"/>
        <v>11521.6</v>
      </c>
      <c r="G139" s="87">
        <f t="shared" si="59"/>
        <v>6</v>
      </c>
      <c r="H139" s="87"/>
      <c r="I139" s="87"/>
      <c r="J139" s="87"/>
      <c r="K139" s="87"/>
      <c r="L139" s="87">
        <v>6</v>
      </c>
      <c r="M139" s="87"/>
      <c r="N139" s="87"/>
      <c r="O139" s="87"/>
      <c r="P139" s="242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Y139" s="87">
        <v>11147</v>
      </c>
      <c r="AZ139" s="87">
        <v>11147</v>
      </c>
      <c r="BA139" s="87">
        <f t="shared" si="35"/>
        <v>0</v>
      </c>
    </row>
    <row r="140" spans="1:53" ht="29.25" customHeight="1">
      <c r="A140" s="109" t="s">
        <v>535</v>
      </c>
      <c r="B140" s="112" t="s">
        <v>249</v>
      </c>
      <c r="C140" s="273" t="s">
        <v>250</v>
      </c>
      <c r="D140" s="274"/>
      <c r="E140" s="87">
        <v>5622.3</v>
      </c>
      <c r="F140" s="87">
        <f t="shared" si="49"/>
        <v>5622.3</v>
      </c>
      <c r="G140" s="87">
        <f t="shared" si="59"/>
        <v>0</v>
      </c>
      <c r="H140" s="87"/>
      <c r="I140" s="87"/>
      <c r="J140" s="87"/>
      <c r="K140" s="87"/>
      <c r="L140" s="87"/>
      <c r="M140" s="87"/>
      <c r="N140" s="87"/>
      <c r="O140" s="87"/>
      <c r="P140" s="242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Y140" s="87">
        <v>5515.3</v>
      </c>
      <c r="AZ140" s="87">
        <v>5515.3</v>
      </c>
      <c r="BA140" s="87">
        <f t="shared" si="35"/>
        <v>0</v>
      </c>
    </row>
    <row r="141" spans="1:53" ht="16.5">
      <c r="A141" s="109" t="s">
        <v>535</v>
      </c>
      <c r="B141" s="111" t="s">
        <v>259</v>
      </c>
      <c r="C141" s="273" t="s">
        <v>260</v>
      </c>
      <c r="D141" s="274"/>
      <c r="E141" s="87">
        <v>26028.9</v>
      </c>
      <c r="F141" s="87">
        <f t="shared" si="49"/>
        <v>27171.9</v>
      </c>
      <c r="G141" s="87">
        <f t="shared" si="59"/>
        <v>1143</v>
      </c>
      <c r="H141" s="87"/>
      <c r="I141" s="87">
        <v>1159</v>
      </c>
      <c r="J141" s="87"/>
      <c r="K141" s="87"/>
      <c r="L141" s="87">
        <v>-16</v>
      </c>
      <c r="M141" s="87"/>
      <c r="N141" s="87"/>
      <c r="O141" s="87"/>
      <c r="P141" s="242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Y141" s="87">
        <v>24291.9</v>
      </c>
      <c r="AZ141" s="87">
        <v>24291.9</v>
      </c>
      <c r="BA141" s="87">
        <f t="shared" si="35"/>
        <v>0</v>
      </c>
    </row>
    <row r="142" spans="1:53" ht="16.5">
      <c r="A142" s="109" t="s">
        <v>535</v>
      </c>
      <c r="B142" s="111" t="s">
        <v>268</v>
      </c>
      <c r="C142" s="273" t="s">
        <v>269</v>
      </c>
      <c r="D142" s="274"/>
      <c r="E142" s="87">
        <v>31148</v>
      </c>
      <c r="F142" s="87">
        <f t="shared" si="49"/>
        <v>31078</v>
      </c>
      <c r="G142" s="87">
        <f t="shared" si="59"/>
        <v>-70</v>
      </c>
      <c r="H142" s="87"/>
      <c r="I142" s="87"/>
      <c r="J142" s="87"/>
      <c r="K142" s="87"/>
      <c r="L142" s="87">
        <v>-70</v>
      </c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Y142" s="87">
        <v>29614</v>
      </c>
      <c r="AZ142" s="87">
        <v>29614</v>
      </c>
      <c r="BA142" s="87">
        <f t="shared" si="35"/>
        <v>0</v>
      </c>
    </row>
    <row r="143" spans="1:53" s="62" customFormat="1" ht="16.5" customHeight="1">
      <c r="A143" s="275" t="s">
        <v>164</v>
      </c>
      <c r="B143" s="276"/>
      <c r="C143" s="276"/>
      <c r="D143" s="277"/>
      <c r="E143" s="86">
        <f>SUM(E144:E151)</f>
        <v>279293.4</v>
      </c>
      <c r="F143" s="86">
        <f>SUM(F144:F151)</f>
        <v>292708.4</v>
      </c>
      <c r="G143" s="86">
        <f>SUM(G144:G151)</f>
        <v>13415</v>
      </c>
      <c r="H143" s="86">
        <f>SUM(H144:H151)</f>
        <v>794</v>
      </c>
      <c r="I143" s="86">
        <f aca="true" t="shared" si="60" ref="I143:AC143">SUM(I144:I151)</f>
        <v>5222</v>
      </c>
      <c r="J143" s="86">
        <f t="shared" si="60"/>
        <v>0</v>
      </c>
      <c r="K143" s="86">
        <f t="shared" si="60"/>
        <v>0</v>
      </c>
      <c r="L143" s="86">
        <f t="shared" si="60"/>
        <v>2566</v>
      </c>
      <c r="M143" s="86">
        <f t="shared" si="60"/>
        <v>0</v>
      </c>
      <c r="N143" s="86">
        <f t="shared" si="60"/>
        <v>0</v>
      </c>
      <c r="O143" s="86">
        <f>SUM(O144:O151)</f>
        <v>0</v>
      </c>
      <c r="P143" s="244">
        <f t="shared" si="60"/>
        <v>0</v>
      </c>
      <c r="Q143" s="244">
        <f t="shared" si="60"/>
        <v>4833</v>
      </c>
      <c r="R143" s="244">
        <f t="shared" si="60"/>
        <v>0</v>
      </c>
      <c r="S143" s="86">
        <f t="shared" si="60"/>
        <v>0</v>
      </c>
      <c r="T143" s="86">
        <f t="shared" si="60"/>
        <v>0</v>
      </c>
      <c r="U143" s="86">
        <f t="shared" si="60"/>
        <v>0</v>
      </c>
      <c r="V143" s="86">
        <f t="shared" si="60"/>
        <v>0</v>
      </c>
      <c r="W143" s="86">
        <f t="shared" si="60"/>
        <v>0</v>
      </c>
      <c r="X143" s="86">
        <f t="shared" si="60"/>
        <v>0</v>
      </c>
      <c r="Y143" s="86">
        <f t="shared" si="60"/>
        <v>0</v>
      </c>
      <c r="Z143" s="86">
        <f t="shared" si="60"/>
        <v>0</v>
      </c>
      <c r="AA143" s="86">
        <f t="shared" si="60"/>
        <v>0</v>
      </c>
      <c r="AB143" s="86">
        <f t="shared" si="60"/>
        <v>0</v>
      </c>
      <c r="AC143" s="86">
        <f t="shared" si="60"/>
        <v>0</v>
      </c>
      <c r="AD143" s="86">
        <f aca="true" t="shared" si="61" ref="AD143:AV143">SUM(AD144:AD151)</f>
        <v>0</v>
      </c>
      <c r="AE143" s="86">
        <f t="shared" si="61"/>
        <v>0</v>
      </c>
      <c r="AF143" s="86">
        <f t="shared" si="61"/>
        <v>0</v>
      </c>
      <c r="AG143" s="86">
        <f t="shared" si="61"/>
        <v>0</v>
      </c>
      <c r="AH143" s="86">
        <f t="shared" si="61"/>
        <v>0</v>
      </c>
      <c r="AI143" s="86">
        <f t="shared" si="61"/>
        <v>0</v>
      </c>
      <c r="AJ143" s="86">
        <f t="shared" si="61"/>
        <v>0</v>
      </c>
      <c r="AK143" s="86">
        <f t="shared" si="61"/>
        <v>0</v>
      </c>
      <c r="AL143" s="86">
        <f t="shared" si="61"/>
        <v>0</v>
      </c>
      <c r="AM143" s="86">
        <f t="shared" si="61"/>
        <v>0</v>
      </c>
      <c r="AN143" s="86">
        <f t="shared" si="61"/>
        <v>0</v>
      </c>
      <c r="AO143" s="86">
        <f t="shared" si="61"/>
        <v>0</v>
      </c>
      <c r="AP143" s="86">
        <f t="shared" si="61"/>
        <v>0</v>
      </c>
      <c r="AQ143" s="86">
        <f t="shared" si="61"/>
        <v>0</v>
      </c>
      <c r="AR143" s="86">
        <f t="shared" si="61"/>
        <v>0</v>
      </c>
      <c r="AS143" s="86">
        <f t="shared" si="61"/>
        <v>0</v>
      </c>
      <c r="AT143" s="86">
        <f t="shared" si="61"/>
        <v>0</v>
      </c>
      <c r="AU143" s="86">
        <f t="shared" si="61"/>
        <v>0</v>
      </c>
      <c r="AV143" s="86">
        <f t="shared" si="61"/>
        <v>0</v>
      </c>
      <c r="AW143" s="216"/>
      <c r="AX143" s="216"/>
      <c r="AY143" s="86">
        <f>SUM(AY144:AY151)</f>
        <v>250870.2</v>
      </c>
      <c r="AZ143" s="86">
        <f>SUM(AZ144:AZ151)</f>
        <v>250870.2</v>
      </c>
      <c r="BA143" s="148">
        <f t="shared" si="35"/>
        <v>0</v>
      </c>
    </row>
    <row r="144" spans="1:53" ht="16.5">
      <c r="A144" s="109" t="s">
        <v>536</v>
      </c>
      <c r="B144" s="111" t="s">
        <v>185</v>
      </c>
      <c r="C144" s="273" t="s">
        <v>186</v>
      </c>
      <c r="D144" s="274"/>
      <c r="E144" s="87">
        <v>28406.6</v>
      </c>
      <c r="F144" s="87">
        <f t="shared" si="49"/>
        <v>28454.6</v>
      </c>
      <c r="G144" s="87">
        <f aca="true" t="shared" si="62" ref="G144:G151">SUM(H144:AV144)</f>
        <v>48</v>
      </c>
      <c r="H144" s="87"/>
      <c r="I144" s="87"/>
      <c r="J144" s="87"/>
      <c r="K144" s="87"/>
      <c r="L144" s="87">
        <v>-60</v>
      </c>
      <c r="M144" s="87"/>
      <c r="N144" s="87"/>
      <c r="O144" s="87"/>
      <c r="P144" s="87"/>
      <c r="Q144" s="87">
        <v>108</v>
      </c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Y144" s="87">
        <v>28956.6</v>
      </c>
      <c r="AZ144" s="87">
        <v>28956.6</v>
      </c>
      <c r="BA144" s="87">
        <f t="shared" si="35"/>
        <v>0</v>
      </c>
    </row>
    <row r="145" spans="1:53" ht="16.5">
      <c r="A145" s="109" t="s">
        <v>536</v>
      </c>
      <c r="B145" s="111" t="s">
        <v>204</v>
      </c>
      <c r="C145" s="273" t="s">
        <v>405</v>
      </c>
      <c r="D145" s="274"/>
      <c r="E145" s="87">
        <v>126</v>
      </c>
      <c r="F145" s="87">
        <f t="shared" si="49"/>
        <v>126</v>
      </c>
      <c r="G145" s="87">
        <f t="shared" si="62"/>
        <v>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Y145" s="87">
        <v>126</v>
      </c>
      <c r="AZ145" s="87">
        <v>126</v>
      </c>
      <c r="BA145" s="87">
        <f t="shared" si="35"/>
        <v>0</v>
      </c>
    </row>
    <row r="146" spans="1:53" ht="29.25" customHeight="1">
      <c r="A146" s="109" t="s">
        <v>536</v>
      </c>
      <c r="B146" s="111" t="s">
        <v>208</v>
      </c>
      <c r="C146" s="273" t="s">
        <v>209</v>
      </c>
      <c r="D146" s="274"/>
      <c r="E146" s="87">
        <v>2213.1</v>
      </c>
      <c r="F146" s="87">
        <f t="shared" si="49"/>
        <v>2213.1</v>
      </c>
      <c r="G146" s="87">
        <f t="shared" si="62"/>
        <v>0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Y146" s="87"/>
      <c r="AZ146" s="87"/>
      <c r="BA146" s="87">
        <f t="shared" si="35"/>
        <v>0</v>
      </c>
    </row>
    <row r="147" spans="1:53" ht="16.5">
      <c r="A147" s="109" t="s">
        <v>536</v>
      </c>
      <c r="B147" s="111" t="s">
        <v>228</v>
      </c>
      <c r="C147" s="273" t="s">
        <v>229</v>
      </c>
      <c r="D147" s="274"/>
      <c r="E147" s="87">
        <v>116957</v>
      </c>
      <c r="F147" s="87">
        <f t="shared" si="49"/>
        <v>121540</v>
      </c>
      <c r="G147" s="87">
        <f t="shared" si="62"/>
        <v>4583</v>
      </c>
      <c r="H147" s="87"/>
      <c r="I147" s="87"/>
      <c r="J147" s="87"/>
      <c r="K147" s="87"/>
      <c r="L147" s="87">
        <v>-142</v>
      </c>
      <c r="M147" s="87"/>
      <c r="N147" s="87"/>
      <c r="O147" s="87"/>
      <c r="P147" s="242"/>
      <c r="Q147" s="87">
        <v>4725</v>
      </c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Y147" s="87">
        <v>99937</v>
      </c>
      <c r="AZ147" s="87">
        <v>99937</v>
      </c>
      <c r="BA147" s="87">
        <f t="shared" si="35"/>
        <v>0</v>
      </c>
    </row>
    <row r="148" spans="1:53" ht="16.5">
      <c r="A148" s="109" t="s">
        <v>536</v>
      </c>
      <c r="B148" s="112" t="s">
        <v>239</v>
      </c>
      <c r="C148" s="273" t="s">
        <v>240</v>
      </c>
      <c r="D148" s="274"/>
      <c r="E148" s="87">
        <v>18592.6</v>
      </c>
      <c r="F148" s="87">
        <f t="shared" si="49"/>
        <v>22031.6</v>
      </c>
      <c r="G148" s="87">
        <f t="shared" si="62"/>
        <v>3439</v>
      </c>
      <c r="H148" s="87">
        <v>794</v>
      </c>
      <c r="I148" s="87"/>
      <c r="J148" s="87"/>
      <c r="K148" s="87"/>
      <c r="L148" s="87">
        <v>2645</v>
      </c>
      <c r="M148" s="87"/>
      <c r="N148" s="87"/>
      <c r="O148" s="87"/>
      <c r="P148" s="242"/>
      <c r="Q148" s="87"/>
      <c r="R148" s="242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Y148" s="87">
        <v>15416</v>
      </c>
      <c r="AZ148" s="87">
        <v>15416</v>
      </c>
      <c r="BA148" s="87">
        <f t="shared" si="35"/>
        <v>0</v>
      </c>
    </row>
    <row r="149" spans="1:53" ht="29.25" customHeight="1">
      <c r="A149" s="109" t="s">
        <v>536</v>
      </c>
      <c r="B149" s="112" t="s">
        <v>249</v>
      </c>
      <c r="C149" s="273" t="s">
        <v>250</v>
      </c>
      <c r="D149" s="274"/>
      <c r="E149" s="87">
        <v>261.6</v>
      </c>
      <c r="F149" s="87">
        <f t="shared" si="49"/>
        <v>261.6</v>
      </c>
      <c r="G149" s="87">
        <f t="shared" si="62"/>
        <v>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Y149" s="87">
        <v>261.6</v>
      </c>
      <c r="AZ149" s="87">
        <v>261.6</v>
      </c>
      <c r="BA149" s="87">
        <f>AZ149-AY149</f>
        <v>0</v>
      </c>
    </row>
    <row r="150" spans="1:53" ht="16.5">
      <c r="A150" s="109" t="s">
        <v>536</v>
      </c>
      <c r="B150" s="111" t="s">
        <v>259</v>
      </c>
      <c r="C150" s="273" t="s">
        <v>260</v>
      </c>
      <c r="D150" s="274"/>
      <c r="E150" s="87">
        <v>38961</v>
      </c>
      <c r="F150" s="87">
        <f t="shared" si="49"/>
        <v>44376</v>
      </c>
      <c r="G150" s="87">
        <f t="shared" si="62"/>
        <v>5415</v>
      </c>
      <c r="H150" s="87"/>
      <c r="I150" s="87">
        <v>5222</v>
      </c>
      <c r="J150" s="87"/>
      <c r="K150" s="87"/>
      <c r="L150" s="87">
        <v>193</v>
      </c>
      <c r="M150" s="87"/>
      <c r="N150" s="87"/>
      <c r="O150" s="87"/>
      <c r="P150" s="242"/>
      <c r="Q150" s="242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Y150" s="87">
        <v>35402</v>
      </c>
      <c r="AZ150" s="87">
        <v>35402</v>
      </c>
      <c r="BA150" s="87">
        <f>AZ150-AY150</f>
        <v>0</v>
      </c>
    </row>
    <row r="151" spans="1:53" ht="16.5">
      <c r="A151" s="109" t="s">
        <v>536</v>
      </c>
      <c r="B151" s="111" t="s">
        <v>268</v>
      </c>
      <c r="C151" s="273" t="s">
        <v>269</v>
      </c>
      <c r="D151" s="274"/>
      <c r="E151" s="87">
        <v>73775.5</v>
      </c>
      <c r="F151" s="87">
        <f t="shared" si="49"/>
        <v>73705.5</v>
      </c>
      <c r="G151" s="87">
        <f t="shared" si="62"/>
        <v>-70</v>
      </c>
      <c r="H151" s="87"/>
      <c r="I151" s="87"/>
      <c r="J151" s="87"/>
      <c r="K151" s="87"/>
      <c r="L151" s="87">
        <v>-70</v>
      </c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Y151" s="87">
        <v>70771</v>
      </c>
      <c r="AZ151" s="87">
        <v>70771</v>
      </c>
      <c r="BA151" s="87">
        <f>AZ151-AY151</f>
        <v>0</v>
      </c>
    </row>
    <row r="152" spans="1:53" s="62" customFormat="1" ht="30" customHeight="1">
      <c r="A152" s="113"/>
      <c r="B152" s="113"/>
      <c r="C152" s="286" t="s">
        <v>139</v>
      </c>
      <c r="D152" s="287"/>
      <c r="E152" s="86">
        <f aca="true" t="shared" si="63" ref="E152:AV152">E12+E21+E23+E25+E32+E35+E37+E39+E41+E43+E45+E47+E53+E59+E62+E67+E71+E75+E78+E84+E87+E91+E93+E95+E98+E100+E102+E107+E116+E125+E134+E143+E104</f>
        <v>6226783.6</v>
      </c>
      <c r="F152" s="86">
        <f t="shared" si="63"/>
        <v>6514192.000000001</v>
      </c>
      <c r="G152" s="86">
        <f t="shared" si="63"/>
        <v>287408.4</v>
      </c>
      <c r="H152" s="86">
        <f t="shared" si="63"/>
        <v>61008.4</v>
      </c>
      <c r="I152" s="86">
        <f t="shared" si="63"/>
        <v>68730</v>
      </c>
      <c r="J152" s="86">
        <f t="shared" si="63"/>
        <v>0</v>
      </c>
      <c r="K152" s="86">
        <f t="shared" si="63"/>
        <v>0</v>
      </c>
      <c r="L152" s="86">
        <f>L12+L21+L23+L25+L32+L35+L37+L39+L41+L43+L45+L47+L53+L59+L62+L67+L71+L75+L78+L84+L87+L91+L93+L95+L98+L100+L102+L104+L107+L116+L125+L134+L143</f>
        <v>-88</v>
      </c>
      <c r="M152" s="86">
        <f t="shared" si="63"/>
        <v>0</v>
      </c>
      <c r="N152" s="86">
        <f t="shared" si="63"/>
        <v>-590</v>
      </c>
      <c r="O152" s="86">
        <f t="shared" si="63"/>
        <v>0</v>
      </c>
      <c r="P152" s="86">
        <f t="shared" si="63"/>
        <v>30413</v>
      </c>
      <c r="Q152" s="86">
        <f t="shared" si="63"/>
        <v>127935</v>
      </c>
      <c r="R152" s="86">
        <f t="shared" si="63"/>
        <v>0</v>
      </c>
      <c r="S152" s="86">
        <f t="shared" si="63"/>
        <v>0</v>
      </c>
      <c r="T152" s="86">
        <f t="shared" si="63"/>
        <v>0</v>
      </c>
      <c r="U152" s="86">
        <f t="shared" si="63"/>
        <v>0</v>
      </c>
      <c r="V152" s="86">
        <f t="shared" si="63"/>
        <v>0</v>
      </c>
      <c r="W152" s="86">
        <f t="shared" si="63"/>
        <v>0</v>
      </c>
      <c r="X152" s="86">
        <f t="shared" si="63"/>
        <v>0</v>
      </c>
      <c r="Y152" s="86">
        <f t="shared" si="63"/>
        <v>0</v>
      </c>
      <c r="Z152" s="86">
        <f t="shared" si="63"/>
        <v>0</v>
      </c>
      <c r="AA152" s="86">
        <f t="shared" si="63"/>
        <v>0</v>
      </c>
      <c r="AB152" s="86">
        <f t="shared" si="63"/>
        <v>0</v>
      </c>
      <c r="AC152" s="86">
        <f t="shared" si="63"/>
        <v>0</v>
      </c>
      <c r="AD152" s="86">
        <f t="shared" si="63"/>
        <v>0</v>
      </c>
      <c r="AE152" s="86">
        <f t="shared" si="63"/>
        <v>0</v>
      </c>
      <c r="AF152" s="86">
        <f t="shared" si="63"/>
        <v>0</v>
      </c>
      <c r="AG152" s="86">
        <f t="shared" si="63"/>
        <v>0</v>
      </c>
      <c r="AH152" s="86">
        <f t="shared" si="63"/>
        <v>0</v>
      </c>
      <c r="AI152" s="86">
        <f t="shared" si="63"/>
        <v>0</v>
      </c>
      <c r="AJ152" s="86">
        <f t="shared" si="63"/>
        <v>0</v>
      </c>
      <c r="AK152" s="86">
        <f t="shared" si="63"/>
        <v>0</v>
      </c>
      <c r="AL152" s="86">
        <f t="shared" si="63"/>
        <v>0</v>
      </c>
      <c r="AM152" s="86">
        <f t="shared" si="63"/>
        <v>0</v>
      </c>
      <c r="AN152" s="86">
        <f t="shared" si="63"/>
        <v>0</v>
      </c>
      <c r="AO152" s="86">
        <f t="shared" si="63"/>
        <v>0</v>
      </c>
      <c r="AP152" s="86">
        <f t="shared" si="63"/>
        <v>0</v>
      </c>
      <c r="AQ152" s="86">
        <f t="shared" si="63"/>
        <v>0</v>
      </c>
      <c r="AR152" s="86">
        <f t="shared" si="63"/>
        <v>0</v>
      </c>
      <c r="AS152" s="86">
        <f t="shared" si="63"/>
        <v>0</v>
      </c>
      <c r="AT152" s="86">
        <f t="shared" si="63"/>
        <v>0</v>
      </c>
      <c r="AU152" s="86">
        <f t="shared" si="63"/>
        <v>0</v>
      </c>
      <c r="AV152" s="86">
        <f t="shared" si="63"/>
        <v>0</v>
      </c>
      <c r="AW152" s="216"/>
      <c r="AX152" s="216"/>
      <c r="AY152" s="86">
        <f>AY12+AY21+AY23+AY25+AY32+AY35+AY37+AY39+AY41+AY43+AY45+AY47+AY53+AY59+AY62+AY67+AY71+AY75+AY78+AY84+AY87+AY91+AY93+AY95+AY98+AY100+AY102+AY107+AY116+AY125+AY134+AY143+AY104</f>
        <v>5281655.200000001</v>
      </c>
      <c r="AZ152" s="86">
        <f>AZ12+AZ21+AZ23+AZ25+AZ32+AZ35+AZ37+AZ39+AZ41+AZ43+AZ45+AZ47+AZ53+AZ59+AZ62+AZ67+AZ71+AZ75+AZ78+AZ84+AZ87+AZ91+AZ93+AZ95+AZ98+AZ100+AZ102+AZ107+AZ116+AZ125+AZ134+AZ143+AZ104</f>
        <v>5281655.200000001</v>
      </c>
      <c r="BA152" s="86">
        <f>BA12+BA21+BA23+BA25+BA32+BA35+BA37+BA39+BA41+BA43+BA45+BA47+BA53+BA59+BA62+BA67+BA71+BA75+BA78+BA84+BA87+BA91+BA93+BA95+BA98+BA100+BA102+BA107+BA116+BA125+BA134+BA143+BA104</f>
        <v>-2.007709554163739E-10</v>
      </c>
    </row>
    <row r="153" spans="3:53" ht="5.25" customHeight="1">
      <c r="C153" s="64" t="s">
        <v>363</v>
      </c>
      <c r="D153" s="64"/>
      <c r="E153" s="126">
        <f>SUM(E13,E22,E24,E26,E63,E68,E72,E88,E94,E101,E108,E117,E126,E135,E144,E80,E105)</f>
        <v>503485.6</v>
      </c>
      <c r="F153" s="126">
        <f>SUM(F13,F22,F24,F26,F63,F68,F72,F88,F94,F101,F108,F117,F126,F135,F144,F80,F105)</f>
        <v>506168.6</v>
      </c>
      <c r="G153" s="126">
        <f>SUM(G13,G22,G24,G26,G63,G68,G72,G88,G94,G101,G108,G117,G126,G135,G144,G80,G105)</f>
        <v>2683</v>
      </c>
      <c r="H153" s="126">
        <f>SUM(H13,H22,H24,H26,H63,H68,H72,H88,H94,H101,H108,H117,H126,H135,H144,H80,H105)</f>
        <v>0</v>
      </c>
      <c r="I153" s="126">
        <f aca="true" t="shared" si="64" ref="I153:BA153">SUM(I13,I22,I24,I26,I63,I68,I72,I88,I94,I101,I108,I117,I126,I135,I144,I80,I105)</f>
        <v>0</v>
      </c>
      <c r="J153" s="126">
        <f t="shared" si="64"/>
        <v>0</v>
      </c>
      <c r="K153" s="126">
        <f t="shared" si="64"/>
        <v>0</v>
      </c>
      <c r="L153" s="126">
        <f>SUM(L13,L22,L24,L26,L63,L68,L72,L88,L94,L101,L108,L117,L126,L135,L144,L80,L105)</f>
        <v>-448</v>
      </c>
      <c r="M153" s="126">
        <f t="shared" si="64"/>
        <v>0</v>
      </c>
      <c r="N153" s="126">
        <f t="shared" si="64"/>
        <v>0</v>
      </c>
      <c r="O153" s="126">
        <f t="shared" si="64"/>
        <v>0</v>
      </c>
      <c r="P153" s="126">
        <f t="shared" si="64"/>
        <v>0</v>
      </c>
      <c r="Q153" s="126">
        <f t="shared" si="64"/>
        <v>3131</v>
      </c>
      <c r="R153" s="243">
        <f t="shared" si="64"/>
        <v>0</v>
      </c>
      <c r="S153" s="126">
        <f t="shared" si="64"/>
        <v>0</v>
      </c>
      <c r="T153" s="126">
        <f t="shared" si="64"/>
        <v>0</v>
      </c>
      <c r="U153" s="126">
        <f t="shared" si="64"/>
        <v>0</v>
      </c>
      <c r="V153" s="126">
        <f t="shared" si="64"/>
        <v>0</v>
      </c>
      <c r="W153" s="126">
        <f t="shared" si="64"/>
        <v>0</v>
      </c>
      <c r="X153" s="126">
        <f t="shared" si="64"/>
        <v>0</v>
      </c>
      <c r="Y153" s="126">
        <f t="shared" si="64"/>
        <v>0</v>
      </c>
      <c r="Z153" s="126">
        <f t="shared" si="64"/>
        <v>0</v>
      </c>
      <c r="AA153" s="126">
        <f t="shared" si="64"/>
        <v>0</v>
      </c>
      <c r="AB153" s="126">
        <f t="shared" si="64"/>
        <v>0</v>
      </c>
      <c r="AC153" s="126">
        <f t="shared" si="64"/>
        <v>0</v>
      </c>
      <c r="AD153" s="126">
        <f t="shared" si="64"/>
        <v>0</v>
      </c>
      <c r="AE153" s="126">
        <f t="shared" si="64"/>
        <v>0</v>
      </c>
      <c r="AF153" s="126">
        <f t="shared" si="64"/>
        <v>0</v>
      </c>
      <c r="AG153" s="126">
        <f t="shared" si="64"/>
        <v>0</v>
      </c>
      <c r="AH153" s="126">
        <f t="shared" si="64"/>
        <v>0</v>
      </c>
      <c r="AI153" s="126">
        <f t="shared" si="64"/>
        <v>0</v>
      </c>
      <c r="AJ153" s="126">
        <f t="shared" si="64"/>
        <v>0</v>
      </c>
      <c r="AK153" s="126">
        <f t="shared" si="64"/>
        <v>0</v>
      </c>
      <c r="AL153" s="126">
        <f t="shared" si="64"/>
        <v>0</v>
      </c>
      <c r="AM153" s="126">
        <f t="shared" si="64"/>
        <v>0</v>
      </c>
      <c r="AN153" s="126">
        <f t="shared" si="64"/>
        <v>0</v>
      </c>
      <c r="AO153" s="126">
        <f t="shared" si="64"/>
        <v>0</v>
      </c>
      <c r="AP153" s="126">
        <f t="shared" si="64"/>
        <v>0</v>
      </c>
      <c r="AQ153" s="126">
        <f t="shared" si="64"/>
        <v>0</v>
      </c>
      <c r="AR153" s="126">
        <f t="shared" si="64"/>
        <v>0</v>
      </c>
      <c r="AS153" s="126">
        <f t="shared" si="64"/>
        <v>0</v>
      </c>
      <c r="AT153" s="126">
        <f t="shared" si="64"/>
        <v>0</v>
      </c>
      <c r="AU153" s="126">
        <f t="shared" si="64"/>
        <v>0</v>
      </c>
      <c r="AV153" s="126">
        <f t="shared" si="64"/>
        <v>0</v>
      </c>
      <c r="AW153" s="126">
        <f t="shared" si="64"/>
        <v>0</v>
      </c>
      <c r="AX153" s="126">
        <f t="shared" si="64"/>
        <v>0</v>
      </c>
      <c r="AY153" s="126">
        <f t="shared" si="64"/>
        <v>482329.6</v>
      </c>
      <c r="AZ153" s="126">
        <f t="shared" si="64"/>
        <v>482065.6</v>
      </c>
      <c r="BA153" s="126">
        <f t="shared" si="64"/>
        <v>-264</v>
      </c>
    </row>
    <row r="154" spans="3:53" ht="19.5" customHeight="1" hidden="1">
      <c r="C154" s="64" t="s">
        <v>374</v>
      </c>
      <c r="D154" s="64"/>
      <c r="E154" s="126">
        <f aca="true" t="shared" si="65" ref="E154:AJ154">SUM(E14,E109,E118,E127,E136,E145,E60)</f>
        <v>1878</v>
      </c>
      <c r="F154" s="126">
        <f t="shared" si="65"/>
        <v>1878</v>
      </c>
      <c r="G154" s="126">
        <f t="shared" si="65"/>
        <v>0</v>
      </c>
      <c r="H154" s="126">
        <f t="shared" si="65"/>
        <v>0</v>
      </c>
      <c r="I154" s="126">
        <f t="shared" si="65"/>
        <v>0</v>
      </c>
      <c r="J154" s="126">
        <f t="shared" si="65"/>
        <v>0</v>
      </c>
      <c r="K154" s="126">
        <f t="shared" si="65"/>
        <v>0</v>
      </c>
      <c r="L154" s="126">
        <f t="shared" si="65"/>
        <v>0</v>
      </c>
      <c r="M154" s="126">
        <f t="shared" si="65"/>
        <v>0</v>
      </c>
      <c r="N154" s="126">
        <f t="shared" si="65"/>
        <v>0</v>
      </c>
      <c r="O154" s="126">
        <f t="shared" si="65"/>
        <v>0</v>
      </c>
      <c r="P154" s="126">
        <f t="shared" si="65"/>
        <v>0</v>
      </c>
      <c r="Q154" s="126">
        <f t="shared" si="65"/>
        <v>0</v>
      </c>
      <c r="R154" s="126">
        <f t="shared" si="65"/>
        <v>0</v>
      </c>
      <c r="S154" s="126">
        <f t="shared" si="65"/>
        <v>0</v>
      </c>
      <c r="T154" s="126">
        <f t="shared" si="65"/>
        <v>0</v>
      </c>
      <c r="U154" s="126">
        <f t="shared" si="65"/>
        <v>0</v>
      </c>
      <c r="V154" s="126">
        <f t="shared" si="65"/>
        <v>0</v>
      </c>
      <c r="W154" s="126">
        <f t="shared" si="65"/>
        <v>0</v>
      </c>
      <c r="X154" s="126">
        <f t="shared" si="65"/>
        <v>0</v>
      </c>
      <c r="Y154" s="126">
        <f t="shared" si="65"/>
        <v>0</v>
      </c>
      <c r="Z154" s="126">
        <f t="shared" si="65"/>
        <v>0</v>
      </c>
      <c r="AA154" s="126">
        <f t="shared" si="65"/>
        <v>0</v>
      </c>
      <c r="AB154" s="126">
        <f t="shared" si="65"/>
        <v>0</v>
      </c>
      <c r="AC154" s="126">
        <f t="shared" si="65"/>
        <v>0</v>
      </c>
      <c r="AD154" s="126">
        <f t="shared" si="65"/>
        <v>0</v>
      </c>
      <c r="AE154" s="126">
        <f t="shared" si="65"/>
        <v>0</v>
      </c>
      <c r="AF154" s="126">
        <f t="shared" si="65"/>
        <v>0</v>
      </c>
      <c r="AG154" s="126">
        <f t="shared" si="65"/>
        <v>0</v>
      </c>
      <c r="AH154" s="126">
        <f t="shared" si="65"/>
        <v>0</v>
      </c>
      <c r="AI154" s="126">
        <f t="shared" si="65"/>
        <v>0</v>
      </c>
      <c r="AJ154" s="126">
        <f t="shared" si="65"/>
        <v>0</v>
      </c>
      <c r="AK154" s="126">
        <f aca="true" t="shared" si="66" ref="AK154:BA154">SUM(AK14,AK109,AK118,AK127,AK136,AK145,AK60)</f>
        <v>0</v>
      </c>
      <c r="AL154" s="126">
        <f t="shared" si="66"/>
        <v>0</v>
      </c>
      <c r="AM154" s="126">
        <f t="shared" si="66"/>
        <v>0</v>
      </c>
      <c r="AN154" s="126">
        <f t="shared" si="66"/>
        <v>0</v>
      </c>
      <c r="AO154" s="126">
        <f t="shared" si="66"/>
        <v>0</v>
      </c>
      <c r="AP154" s="126">
        <f t="shared" si="66"/>
        <v>0</v>
      </c>
      <c r="AQ154" s="126">
        <f t="shared" si="66"/>
        <v>0</v>
      </c>
      <c r="AR154" s="126">
        <f t="shared" si="66"/>
        <v>0</v>
      </c>
      <c r="AS154" s="126">
        <f t="shared" si="66"/>
        <v>0</v>
      </c>
      <c r="AT154" s="126">
        <f t="shared" si="66"/>
        <v>0</v>
      </c>
      <c r="AU154" s="126">
        <f t="shared" si="66"/>
        <v>0</v>
      </c>
      <c r="AV154" s="126">
        <f t="shared" si="66"/>
        <v>0</v>
      </c>
      <c r="AW154" s="126">
        <f t="shared" si="66"/>
        <v>0</v>
      </c>
      <c r="AX154" s="126">
        <f t="shared" si="66"/>
        <v>0</v>
      </c>
      <c r="AY154" s="126">
        <f t="shared" si="66"/>
        <v>1878</v>
      </c>
      <c r="AZ154" s="126">
        <f t="shared" si="66"/>
        <v>1878</v>
      </c>
      <c r="BA154" s="126">
        <f t="shared" si="66"/>
        <v>0</v>
      </c>
    </row>
    <row r="155" spans="3:53" ht="16.5" hidden="1">
      <c r="C155" s="64" t="s">
        <v>380</v>
      </c>
      <c r="D155" s="64"/>
      <c r="E155" s="126">
        <f>SUM(E36,E38,E40,E42,E44,E46,E50,E61,E91,E110,E119,E128,E137,E146,E64,E15)</f>
        <v>111517.90000000001</v>
      </c>
      <c r="F155" s="126">
        <f>SUM(F36,F38,F40,F42,F44,F46,F50,F61,F91,F110,F119,F128,F137,F146,F64,F15)</f>
        <v>112167.90000000001</v>
      </c>
      <c r="G155" s="126">
        <f aca="true" t="shared" si="67" ref="G155:BA155">SUM(G36,G38,G40,G42,G44,G46,G50,G61,G91,G110,G119,G128,G137,G146,G64,G15)</f>
        <v>650</v>
      </c>
      <c r="H155" s="126">
        <f t="shared" si="67"/>
        <v>0</v>
      </c>
      <c r="I155" s="126">
        <f t="shared" si="67"/>
        <v>0</v>
      </c>
      <c r="J155" s="126">
        <f t="shared" si="67"/>
        <v>0</v>
      </c>
      <c r="K155" s="126">
        <f t="shared" si="67"/>
        <v>0</v>
      </c>
      <c r="L155" s="126">
        <f t="shared" si="67"/>
        <v>650</v>
      </c>
      <c r="M155" s="126">
        <f t="shared" si="67"/>
        <v>0</v>
      </c>
      <c r="N155" s="126">
        <f t="shared" si="67"/>
        <v>0</v>
      </c>
      <c r="O155" s="126">
        <f t="shared" si="67"/>
        <v>0</v>
      </c>
      <c r="P155" s="126">
        <f t="shared" si="67"/>
        <v>0</v>
      </c>
      <c r="Q155" s="126">
        <f t="shared" si="67"/>
        <v>0</v>
      </c>
      <c r="R155" s="126">
        <f t="shared" si="67"/>
        <v>0</v>
      </c>
      <c r="S155" s="126">
        <f t="shared" si="67"/>
        <v>0</v>
      </c>
      <c r="T155" s="126">
        <f t="shared" si="67"/>
        <v>0</v>
      </c>
      <c r="U155" s="126">
        <f t="shared" si="67"/>
        <v>0</v>
      </c>
      <c r="V155" s="126">
        <f t="shared" si="67"/>
        <v>0</v>
      </c>
      <c r="W155" s="126">
        <f t="shared" si="67"/>
        <v>0</v>
      </c>
      <c r="X155" s="126">
        <f t="shared" si="67"/>
        <v>0</v>
      </c>
      <c r="Y155" s="126">
        <f t="shared" si="67"/>
        <v>0</v>
      </c>
      <c r="Z155" s="126">
        <f t="shared" si="67"/>
        <v>0</v>
      </c>
      <c r="AA155" s="126">
        <f t="shared" si="67"/>
        <v>0</v>
      </c>
      <c r="AB155" s="126">
        <f t="shared" si="67"/>
        <v>0</v>
      </c>
      <c r="AC155" s="126">
        <f t="shared" si="67"/>
        <v>0</v>
      </c>
      <c r="AD155" s="126">
        <f t="shared" si="67"/>
        <v>0</v>
      </c>
      <c r="AE155" s="126">
        <f t="shared" si="67"/>
        <v>0</v>
      </c>
      <c r="AF155" s="126">
        <f t="shared" si="67"/>
        <v>0</v>
      </c>
      <c r="AG155" s="126">
        <f t="shared" si="67"/>
        <v>0</v>
      </c>
      <c r="AH155" s="126">
        <f t="shared" si="67"/>
        <v>0</v>
      </c>
      <c r="AI155" s="126">
        <f t="shared" si="67"/>
        <v>0</v>
      </c>
      <c r="AJ155" s="126">
        <f t="shared" si="67"/>
        <v>0</v>
      </c>
      <c r="AK155" s="126">
        <f t="shared" si="67"/>
        <v>0</v>
      </c>
      <c r="AL155" s="126">
        <f t="shared" si="67"/>
        <v>0</v>
      </c>
      <c r="AM155" s="126">
        <f t="shared" si="67"/>
        <v>0</v>
      </c>
      <c r="AN155" s="126">
        <f t="shared" si="67"/>
        <v>0</v>
      </c>
      <c r="AO155" s="126">
        <f t="shared" si="67"/>
        <v>0</v>
      </c>
      <c r="AP155" s="126">
        <f t="shared" si="67"/>
        <v>0</v>
      </c>
      <c r="AQ155" s="126">
        <f t="shared" si="67"/>
        <v>0</v>
      </c>
      <c r="AR155" s="126">
        <f t="shared" si="67"/>
        <v>0</v>
      </c>
      <c r="AS155" s="126">
        <f t="shared" si="67"/>
        <v>0</v>
      </c>
      <c r="AT155" s="126">
        <f t="shared" si="67"/>
        <v>0</v>
      </c>
      <c r="AU155" s="126">
        <f t="shared" si="67"/>
        <v>0</v>
      </c>
      <c r="AV155" s="126">
        <f t="shared" si="67"/>
        <v>0</v>
      </c>
      <c r="AW155" s="126">
        <f t="shared" si="67"/>
        <v>0</v>
      </c>
      <c r="AX155" s="126">
        <f t="shared" si="67"/>
        <v>0</v>
      </c>
      <c r="AY155" s="126">
        <f t="shared" si="67"/>
        <v>99521</v>
      </c>
      <c r="AZ155" s="126">
        <f t="shared" si="67"/>
        <v>99521</v>
      </c>
      <c r="BA155" s="126">
        <f t="shared" si="67"/>
        <v>0</v>
      </c>
    </row>
    <row r="156" spans="3:53" ht="16.5" hidden="1">
      <c r="C156" s="64" t="s">
        <v>386</v>
      </c>
      <c r="D156" s="64"/>
      <c r="E156" s="126">
        <f aca="true" t="shared" si="68" ref="E156:AJ156">SUM(E33,E54,E89,E103,E96,E27,E106,E16)</f>
        <v>164947.9</v>
      </c>
      <c r="F156" s="126">
        <f t="shared" si="68"/>
        <v>166925.1</v>
      </c>
      <c r="G156" s="126">
        <f t="shared" si="68"/>
        <v>1977.2</v>
      </c>
      <c r="H156" s="126">
        <f t="shared" si="68"/>
        <v>1911.2</v>
      </c>
      <c r="I156" s="126">
        <f t="shared" si="68"/>
        <v>0</v>
      </c>
      <c r="J156" s="126">
        <f t="shared" si="68"/>
        <v>0</v>
      </c>
      <c r="K156" s="126">
        <f t="shared" si="68"/>
        <v>0</v>
      </c>
      <c r="L156" s="126">
        <f>SUM(L33,L54,L89,L103,L96,L27,L106,L16)</f>
        <v>-1934</v>
      </c>
      <c r="M156" s="126">
        <f t="shared" si="68"/>
        <v>0</v>
      </c>
      <c r="N156" s="126">
        <f t="shared" si="68"/>
        <v>0</v>
      </c>
      <c r="O156" s="126">
        <f t="shared" si="68"/>
        <v>0</v>
      </c>
      <c r="P156" s="126">
        <f t="shared" si="68"/>
        <v>0</v>
      </c>
      <c r="Q156" s="126">
        <f t="shared" si="68"/>
        <v>2000</v>
      </c>
      <c r="R156" s="126">
        <f t="shared" si="68"/>
        <v>0</v>
      </c>
      <c r="S156" s="126">
        <f t="shared" si="68"/>
        <v>0</v>
      </c>
      <c r="T156" s="126">
        <f t="shared" si="68"/>
        <v>0</v>
      </c>
      <c r="U156" s="126">
        <f t="shared" si="68"/>
        <v>0</v>
      </c>
      <c r="V156" s="126">
        <f t="shared" si="68"/>
        <v>0</v>
      </c>
      <c r="W156" s="126">
        <f t="shared" si="68"/>
        <v>0</v>
      </c>
      <c r="X156" s="126">
        <f t="shared" si="68"/>
        <v>0</v>
      </c>
      <c r="Y156" s="126">
        <f t="shared" si="68"/>
        <v>0</v>
      </c>
      <c r="Z156" s="126">
        <f t="shared" si="68"/>
        <v>0</v>
      </c>
      <c r="AA156" s="126">
        <f t="shared" si="68"/>
        <v>0</v>
      </c>
      <c r="AB156" s="126">
        <f t="shared" si="68"/>
        <v>0</v>
      </c>
      <c r="AC156" s="126">
        <f t="shared" si="68"/>
        <v>0</v>
      </c>
      <c r="AD156" s="126">
        <f t="shared" si="68"/>
        <v>0</v>
      </c>
      <c r="AE156" s="126">
        <f t="shared" si="68"/>
        <v>0</v>
      </c>
      <c r="AF156" s="126">
        <f t="shared" si="68"/>
        <v>0</v>
      </c>
      <c r="AG156" s="126">
        <f t="shared" si="68"/>
        <v>0</v>
      </c>
      <c r="AH156" s="126">
        <f t="shared" si="68"/>
        <v>0</v>
      </c>
      <c r="AI156" s="126">
        <f t="shared" si="68"/>
        <v>0</v>
      </c>
      <c r="AJ156" s="126">
        <f t="shared" si="68"/>
        <v>0</v>
      </c>
      <c r="AK156" s="126">
        <f aca="true" t="shared" si="69" ref="AK156:BA156">SUM(AK33,AK54,AK89,AK103,AK96,AK27,AK106,AK16)</f>
        <v>0</v>
      </c>
      <c r="AL156" s="126">
        <f t="shared" si="69"/>
        <v>0</v>
      </c>
      <c r="AM156" s="126">
        <f t="shared" si="69"/>
        <v>0</v>
      </c>
      <c r="AN156" s="126">
        <f t="shared" si="69"/>
        <v>0</v>
      </c>
      <c r="AO156" s="126">
        <f t="shared" si="69"/>
        <v>0</v>
      </c>
      <c r="AP156" s="126">
        <f t="shared" si="69"/>
        <v>0</v>
      </c>
      <c r="AQ156" s="126">
        <f t="shared" si="69"/>
        <v>0</v>
      </c>
      <c r="AR156" s="126">
        <f t="shared" si="69"/>
        <v>0</v>
      </c>
      <c r="AS156" s="126">
        <f t="shared" si="69"/>
        <v>0</v>
      </c>
      <c r="AT156" s="126">
        <f t="shared" si="69"/>
        <v>0</v>
      </c>
      <c r="AU156" s="126">
        <f t="shared" si="69"/>
        <v>0</v>
      </c>
      <c r="AV156" s="126">
        <f t="shared" si="69"/>
        <v>0</v>
      </c>
      <c r="AW156" s="126">
        <f t="shared" si="69"/>
        <v>0</v>
      </c>
      <c r="AX156" s="126">
        <f t="shared" si="69"/>
        <v>0</v>
      </c>
      <c r="AY156" s="126">
        <f t="shared" si="69"/>
        <v>161492.4</v>
      </c>
      <c r="AZ156" s="126">
        <f t="shared" si="69"/>
        <v>161492.4</v>
      </c>
      <c r="BA156" s="126">
        <f t="shared" si="69"/>
        <v>0</v>
      </c>
    </row>
    <row r="157" spans="3:53" ht="16.5" hidden="1">
      <c r="C157" s="64" t="s">
        <v>17</v>
      </c>
      <c r="D157" s="64"/>
      <c r="E157" s="126">
        <f>SUM(E48,E51,E55,E81,E85,E111,E120,E129,E138,E147,E90,E17)</f>
        <v>2075824</v>
      </c>
      <c r="F157" s="126">
        <f>SUM(F48,F51,F55,F81,F85,F111,F120,F129,F138,F147,F90,F17)</f>
        <v>2231852.9</v>
      </c>
      <c r="G157" s="126">
        <f aca="true" t="shared" si="70" ref="G157:BA157">SUM(G48,G51,G55,G81,G85,G111,G120,G129,G138,G147,G90,G17)</f>
        <v>156028.9</v>
      </c>
      <c r="H157" s="126">
        <f t="shared" si="70"/>
        <v>30217.9</v>
      </c>
      <c r="I157" s="126">
        <f t="shared" si="70"/>
        <v>52500</v>
      </c>
      <c r="J157" s="126">
        <f t="shared" si="70"/>
        <v>0</v>
      </c>
      <c r="K157" s="126">
        <f t="shared" si="70"/>
        <v>0</v>
      </c>
      <c r="L157" s="126">
        <f t="shared" si="70"/>
        <v>2831</v>
      </c>
      <c r="M157" s="126">
        <f t="shared" si="70"/>
        <v>0</v>
      </c>
      <c r="N157" s="126">
        <f t="shared" si="70"/>
        <v>0</v>
      </c>
      <c r="O157" s="126">
        <f t="shared" si="70"/>
        <v>0</v>
      </c>
      <c r="P157" s="126">
        <f t="shared" si="70"/>
        <v>0</v>
      </c>
      <c r="Q157" s="126">
        <f t="shared" si="70"/>
        <v>70480</v>
      </c>
      <c r="R157" s="126">
        <f t="shared" si="70"/>
        <v>0</v>
      </c>
      <c r="S157" s="126">
        <f t="shared" si="70"/>
        <v>0</v>
      </c>
      <c r="T157" s="126">
        <f t="shared" si="70"/>
        <v>0</v>
      </c>
      <c r="U157" s="126">
        <f t="shared" si="70"/>
        <v>0</v>
      </c>
      <c r="V157" s="126">
        <f t="shared" si="70"/>
        <v>0</v>
      </c>
      <c r="W157" s="126">
        <f t="shared" si="70"/>
        <v>0</v>
      </c>
      <c r="X157" s="126">
        <f t="shared" si="70"/>
        <v>0</v>
      </c>
      <c r="Y157" s="126">
        <f t="shared" si="70"/>
        <v>0</v>
      </c>
      <c r="Z157" s="126">
        <f t="shared" si="70"/>
        <v>0</v>
      </c>
      <c r="AA157" s="126">
        <f t="shared" si="70"/>
        <v>0</v>
      </c>
      <c r="AB157" s="126">
        <f t="shared" si="70"/>
        <v>0</v>
      </c>
      <c r="AC157" s="126">
        <f t="shared" si="70"/>
        <v>0</v>
      </c>
      <c r="AD157" s="126">
        <f t="shared" si="70"/>
        <v>0</v>
      </c>
      <c r="AE157" s="126">
        <f t="shared" si="70"/>
        <v>0</v>
      </c>
      <c r="AF157" s="126">
        <f t="shared" si="70"/>
        <v>0</v>
      </c>
      <c r="AG157" s="126">
        <f t="shared" si="70"/>
        <v>0</v>
      </c>
      <c r="AH157" s="126">
        <f t="shared" si="70"/>
        <v>0</v>
      </c>
      <c r="AI157" s="126">
        <f t="shared" si="70"/>
        <v>0</v>
      </c>
      <c r="AJ157" s="126">
        <f t="shared" si="70"/>
        <v>0</v>
      </c>
      <c r="AK157" s="126">
        <f t="shared" si="70"/>
        <v>0</v>
      </c>
      <c r="AL157" s="126">
        <f t="shared" si="70"/>
        <v>0</v>
      </c>
      <c r="AM157" s="126">
        <f t="shared" si="70"/>
        <v>0</v>
      </c>
      <c r="AN157" s="126">
        <f t="shared" si="70"/>
        <v>0</v>
      </c>
      <c r="AO157" s="126">
        <f t="shared" si="70"/>
        <v>0</v>
      </c>
      <c r="AP157" s="126">
        <f t="shared" si="70"/>
        <v>0</v>
      </c>
      <c r="AQ157" s="126">
        <f t="shared" si="70"/>
        <v>0</v>
      </c>
      <c r="AR157" s="126">
        <f t="shared" si="70"/>
        <v>0</v>
      </c>
      <c r="AS157" s="126">
        <f t="shared" si="70"/>
        <v>0</v>
      </c>
      <c r="AT157" s="126">
        <f t="shared" si="70"/>
        <v>0</v>
      </c>
      <c r="AU157" s="126">
        <f t="shared" si="70"/>
        <v>0</v>
      </c>
      <c r="AV157" s="126">
        <f t="shared" si="70"/>
        <v>0</v>
      </c>
      <c r="AW157" s="126">
        <f t="shared" si="70"/>
        <v>0</v>
      </c>
      <c r="AX157" s="126">
        <f t="shared" si="70"/>
        <v>0</v>
      </c>
      <c r="AY157" s="126">
        <f t="shared" si="70"/>
        <v>1298460.2</v>
      </c>
      <c r="AZ157" s="126">
        <f t="shared" si="70"/>
        <v>1318624.2</v>
      </c>
      <c r="BA157" s="126">
        <f t="shared" si="70"/>
        <v>20164</v>
      </c>
    </row>
    <row r="158" spans="3:53" ht="16.5" hidden="1">
      <c r="C158" s="64" t="s">
        <v>32</v>
      </c>
      <c r="D158" s="64"/>
      <c r="E158" s="126">
        <f>SUM(E28,E99,E49,E18,E65)</f>
        <v>20280.3</v>
      </c>
      <c r="F158" s="126">
        <f>SUM(F28,F99,F49,F18,F65)</f>
        <v>20280.3</v>
      </c>
      <c r="G158" s="126">
        <f>SUM(G28,G99,G49,G18,G65)</f>
        <v>0</v>
      </c>
      <c r="H158" s="126">
        <f aca="true" t="shared" si="71" ref="H158:BA158">SUM(H28,H99,H49,H18,H65)</f>
        <v>0</v>
      </c>
      <c r="I158" s="126">
        <f t="shared" si="71"/>
        <v>0</v>
      </c>
      <c r="J158" s="126">
        <f t="shared" si="71"/>
        <v>0</v>
      </c>
      <c r="K158" s="126">
        <f t="shared" si="71"/>
        <v>0</v>
      </c>
      <c r="L158" s="126">
        <f t="shared" si="71"/>
        <v>0</v>
      </c>
      <c r="M158" s="126">
        <f t="shared" si="71"/>
        <v>0</v>
      </c>
      <c r="N158" s="126">
        <f t="shared" si="71"/>
        <v>0</v>
      </c>
      <c r="O158" s="126">
        <f t="shared" si="71"/>
        <v>0</v>
      </c>
      <c r="P158" s="126">
        <f t="shared" si="71"/>
        <v>0</v>
      </c>
      <c r="Q158" s="126">
        <f t="shared" si="71"/>
        <v>0</v>
      </c>
      <c r="R158" s="126">
        <f t="shared" si="71"/>
        <v>0</v>
      </c>
      <c r="S158" s="126">
        <f t="shared" si="71"/>
        <v>0</v>
      </c>
      <c r="T158" s="126">
        <f t="shared" si="71"/>
        <v>0</v>
      </c>
      <c r="U158" s="126">
        <f t="shared" si="71"/>
        <v>0</v>
      </c>
      <c r="V158" s="126">
        <f t="shared" si="71"/>
        <v>0</v>
      </c>
      <c r="W158" s="126">
        <f t="shared" si="71"/>
        <v>0</v>
      </c>
      <c r="X158" s="126">
        <f t="shared" si="71"/>
        <v>0</v>
      </c>
      <c r="Y158" s="126">
        <f t="shared" si="71"/>
        <v>0</v>
      </c>
      <c r="Z158" s="126">
        <f t="shared" si="71"/>
        <v>0</v>
      </c>
      <c r="AA158" s="126">
        <f t="shared" si="71"/>
        <v>0</v>
      </c>
      <c r="AB158" s="126">
        <f t="shared" si="71"/>
        <v>0</v>
      </c>
      <c r="AC158" s="126">
        <f t="shared" si="71"/>
        <v>0</v>
      </c>
      <c r="AD158" s="126">
        <f t="shared" si="71"/>
        <v>0</v>
      </c>
      <c r="AE158" s="126">
        <f t="shared" si="71"/>
        <v>0</v>
      </c>
      <c r="AF158" s="126">
        <f t="shared" si="71"/>
        <v>0</v>
      </c>
      <c r="AG158" s="126">
        <f t="shared" si="71"/>
        <v>0</v>
      </c>
      <c r="AH158" s="126">
        <f t="shared" si="71"/>
        <v>0</v>
      </c>
      <c r="AI158" s="126">
        <f t="shared" si="71"/>
        <v>0</v>
      </c>
      <c r="AJ158" s="126">
        <f t="shared" si="71"/>
        <v>0</v>
      </c>
      <c r="AK158" s="126">
        <f t="shared" si="71"/>
        <v>0</v>
      </c>
      <c r="AL158" s="126">
        <f t="shared" si="71"/>
        <v>0</v>
      </c>
      <c r="AM158" s="126">
        <f t="shared" si="71"/>
        <v>0</v>
      </c>
      <c r="AN158" s="126">
        <f t="shared" si="71"/>
        <v>0</v>
      </c>
      <c r="AO158" s="126">
        <f t="shared" si="71"/>
        <v>0</v>
      </c>
      <c r="AP158" s="126">
        <f t="shared" si="71"/>
        <v>0</v>
      </c>
      <c r="AQ158" s="126">
        <f t="shared" si="71"/>
        <v>0</v>
      </c>
      <c r="AR158" s="126">
        <f t="shared" si="71"/>
        <v>0</v>
      </c>
      <c r="AS158" s="126">
        <f t="shared" si="71"/>
        <v>0</v>
      </c>
      <c r="AT158" s="126">
        <f t="shared" si="71"/>
        <v>0</v>
      </c>
      <c r="AU158" s="126">
        <f t="shared" si="71"/>
        <v>0</v>
      </c>
      <c r="AV158" s="126">
        <f t="shared" si="71"/>
        <v>0</v>
      </c>
      <c r="AW158" s="126">
        <f t="shared" si="71"/>
        <v>0</v>
      </c>
      <c r="AX158" s="126">
        <f t="shared" si="71"/>
        <v>0</v>
      </c>
      <c r="AY158" s="126">
        <f t="shared" si="71"/>
        <v>34480.3</v>
      </c>
      <c r="AZ158" s="126">
        <f t="shared" si="71"/>
        <v>34480.3</v>
      </c>
      <c r="BA158" s="126">
        <f t="shared" si="71"/>
        <v>0</v>
      </c>
    </row>
    <row r="159" spans="3:53" ht="16.5" hidden="1">
      <c r="C159" s="64" t="s">
        <v>388</v>
      </c>
      <c r="D159" s="64"/>
      <c r="E159" s="126">
        <f aca="true" t="shared" si="72" ref="E159:AJ159">SUM(E19,E29,E66,E69,E73,E76,E82,E86,E112,E121,E130,E139,E148,E56)</f>
        <v>1990585.1</v>
      </c>
      <c r="F159" s="126">
        <f t="shared" si="72"/>
        <v>2026306.1</v>
      </c>
      <c r="G159" s="126">
        <f t="shared" si="72"/>
        <v>35721</v>
      </c>
      <c r="H159" s="126">
        <f t="shared" si="72"/>
        <v>28748</v>
      </c>
      <c r="I159" s="126">
        <f t="shared" si="72"/>
        <v>-4698</v>
      </c>
      <c r="J159" s="126">
        <f t="shared" si="72"/>
        <v>0</v>
      </c>
      <c r="K159" s="126">
        <f t="shared" si="72"/>
        <v>0</v>
      </c>
      <c r="L159" s="126">
        <f>SUM(L19,L29,L66,L69,L73,L76,L82,L86,L112,L121,L130,L139,L148,L56)</f>
        <v>937</v>
      </c>
      <c r="M159" s="126">
        <f t="shared" si="72"/>
        <v>0</v>
      </c>
      <c r="N159" s="126">
        <f t="shared" si="72"/>
        <v>-590</v>
      </c>
      <c r="O159" s="126">
        <f t="shared" si="72"/>
        <v>0</v>
      </c>
      <c r="P159" s="126">
        <f t="shared" si="72"/>
        <v>0</v>
      </c>
      <c r="Q159" s="126">
        <f t="shared" si="72"/>
        <v>11324</v>
      </c>
      <c r="R159" s="126">
        <f t="shared" si="72"/>
        <v>0</v>
      </c>
      <c r="S159" s="126">
        <f t="shared" si="72"/>
        <v>0</v>
      </c>
      <c r="T159" s="126">
        <f t="shared" si="72"/>
        <v>0</v>
      </c>
      <c r="U159" s="126">
        <f t="shared" si="72"/>
        <v>0</v>
      </c>
      <c r="V159" s="126">
        <f t="shared" si="72"/>
        <v>0</v>
      </c>
      <c r="W159" s="126">
        <f t="shared" si="72"/>
        <v>0</v>
      </c>
      <c r="X159" s="126">
        <f t="shared" si="72"/>
        <v>0</v>
      </c>
      <c r="Y159" s="126">
        <f t="shared" si="72"/>
        <v>0</v>
      </c>
      <c r="Z159" s="126">
        <f t="shared" si="72"/>
        <v>0</v>
      </c>
      <c r="AA159" s="126">
        <f t="shared" si="72"/>
        <v>0</v>
      </c>
      <c r="AB159" s="126">
        <f t="shared" si="72"/>
        <v>0</v>
      </c>
      <c r="AC159" s="126">
        <f t="shared" si="72"/>
        <v>0</v>
      </c>
      <c r="AD159" s="126">
        <f t="shared" si="72"/>
        <v>0</v>
      </c>
      <c r="AE159" s="126">
        <f t="shared" si="72"/>
        <v>0</v>
      </c>
      <c r="AF159" s="126">
        <f t="shared" si="72"/>
        <v>0</v>
      </c>
      <c r="AG159" s="126">
        <f t="shared" si="72"/>
        <v>0</v>
      </c>
      <c r="AH159" s="126">
        <f t="shared" si="72"/>
        <v>0</v>
      </c>
      <c r="AI159" s="126">
        <f t="shared" si="72"/>
        <v>0</v>
      </c>
      <c r="AJ159" s="126">
        <f t="shared" si="72"/>
        <v>0</v>
      </c>
      <c r="AK159" s="126">
        <f aca="true" t="shared" si="73" ref="AK159:BA159">SUM(AK19,AK29,AK66,AK69,AK73,AK76,AK82,AK86,AK112,AK121,AK130,AK139,AK148,AK56)</f>
        <v>0</v>
      </c>
      <c r="AL159" s="126">
        <f t="shared" si="73"/>
        <v>0</v>
      </c>
      <c r="AM159" s="126">
        <f t="shared" si="73"/>
        <v>0</v>
      </c>
      <c r="AN159" s="126">
        <f t="shared" si="73"/>
        <v>0</v>
      </c>
      <c r="AO159" s="126">
        <f t="shared" si="73"/>
        <v>0</v>
      </c>
      <c r="AP159" s="126">
        <f t="shared" si="73"/>
        <v>0</v>
      </c>
      <c r="AQ159" s="126">
        <f t="shared" si="73"/>
        <v>0</v>
      </c>
      <c r="AR159" s="126">
        <f t="shared" si="73"/>
        <v>0</v>
      </c>
      <c r="AS159" s="126">
        <f t="shared" si="73"/>
        <v>0</v>
      </c>
      <c r="AT159" s="126">
        <f t="shared" si="73"/>
        <v>0</v>
      </c>
      <c r="AU159" s="126">
        <f t="shared" si="73"/>
        <v>0</v>
      </c>
      <c r="AV159" s="126">
        <f t="shared" si="73"/>
        <v>0</v>
      </c>
      <c r="AW159" s="126">
        <f t="shared" si="73"/>
        <v>0</v>
      </c>
      <c r="AX159" s="126">
        <f t="shared" si="73"/>
        <v>0</v>
      </c>
      <c r="AY159" s="126">
        <f t="shared" si="73"/>
        <v>1912070</v>
      </c>
      <c r="AZ159" s="126">
        <f t="shared" si="73"/>
        <v>1912099.9999999998</v>
      </c>
      <c r="BA159" s="126">
        <f t="shared" si="73"/>
        <v>29.999999999810143</v>
      </c>
    </row>
    <row r="160" spans="3:53" ht="16.5" hidden="1">
      <c r="C160" s="64" t="s">
        <v>410</v>
      </c>
      <c r="D160" s="64"/>
      <c r="E160" s="126">
        <f aca="true" t="shared" si="74" ref="E160:AJ160">SUM(E20,E30,E34,E57,E70,E113,E122,E131,E140,E149)</f>
        <v>162795.4</v>
      </c>
      <c r="F160" s="126">
        <f t="shared" si="74"/>
        <v>203969.40000000002</v>
      </c>
      <c r="G160" s="126">
        <f t="shared" si="74"/>
        <v>41174</v>
      </c>
      <c r="H160" s="126">
        <f t="shared" si="74"/>
        <v>0</v>
      </c>
      <c r="I160" s="126">
        <f t="shared" si="74"/>
        <v>1234</v>
      </c>
      <c r="J160" s="126">
        <f t="shared" si="74"/>
        <v>0</v>
      </c>
      <c r="K160" s="126">
        <f t="shared" si="74"/>
        <v>0</v>
      </c>
      <c r="L160" s="126">
        <f t="shared" si="74"/>
        <v>-310</v>
      </c>
      <c r="M160" s="126">
        <f t="shared" si="74"/>
        <v>0</v>
      </c>
      <c r="N160" s="126">
        <f t="shared" si="74"/>
        <v>0</v>
      </c>
      <c r="O160" s="126">
        <f t="shared" si="74"/>
        <v>0</v>
      </c>
      <c r="P160" s="243">
        <f t="shared" si="74"/>
        <v>0</v>
      </c>
      <c r="Q160" s="126">
        <f t="shared" si="74"/>
        <v>40250</v>
      </c>
      <c r="R160" s="126">
        <f t="shared" si="74"/>
        <v>0</v>
      </c>
      <c r="S160" s="126">
        <f t="shared" si="74"/>
        <v>0</v>
      </c>
      <c r="T160" s="126">
        <f t="shared" si="74"/>
        <v>0</v>
      </c>
      <c r="U160" s="126">
        <f t="shared" si="74"/>
        <v>0</v>
      </c>
      <c r="V160" s="126">
        <f t="shared" si="74"/>
        <v>0</v>
      </c>
      <c r="W160" s="126">
        <f t="shared" si="74"/>
        <v>0</v>
      </c>
      <c r="X160" s="126">
        <f t="shared" si="74"/>
        <v>0</v>
      </c>
      <c r="Y160" s="126">
        <f t="shared" si="74"/>
        <v>0</v>
      </c>
      <c r="Z160" s="126">
        <f t="shared" si="74"/>
        <v>0</v>
      </c>
      <c r="AA160" s="126">
        <f t="shared" si="74"/>
        <v>0</v>
      </c>
      <c r="AB160" s="126">
        <f t="shared" si="74"/>
        <v>0</v>
      </c>
      <c r="AC160" s="126">
        <f t="shared" si="74"/>
        <v>0</v>
      </c>
      <c r="AD160" s="126">
        <f t="shared" si="74"/>
        <v>0</v>
      </c>
      <c r="AE160" s="126">
        <f t="shared" si="74"/>
        <v>0</v>
      </c>
      <c r="AF160" s="126">
        <f t="shared" si="74"/>
        <v>0</v>
      </c>
      <c r="AG160" s="126">
        <f t="shared" si="74"/>
        <v>0</v>
      </c>
      <c r="AH160" s="126">
        <f t="shared" si="74"/>
        <v>0</v>
      </c>
      <c r="AI160" s="126">
        <f t="shared" si="74"/>
        <v>0</v>
      </c>
      <c r="AJ160" s="126">
        <f t="shared" si="74"/>
        <v>0</v>
      </c>
      <c r="AK160" s="126">
        <f aca="true" t="shared" si="75" ref="AK160:BA160">SUM(AK20,AK30,AK34,AK57,AK70,AK113,AK122,AK131,AK140,AK149)</f>
        <v>0</v>
      </c>
      <c r="AL160" s="126">
        <f t="shared" si="75"/>
        <v>0</v>
      </c>
      <c r="AM160" s="126">
        <f t="shared" si="75"/>
        <v>0</v>
      </c>
      <c r="AN160" s="126">
        <f t="shared" si="75"/>
        <v>0</v>
      </c>
      <c r="AO160" s="126">
        <f t="shared" si="75"/>
        <v>0</v>
      </c>
      <c r="AP160" s="126">
        <f t="shared" si="75"/>
        <v>0</v>
      </c>
      <c r="AQ160" s="126">
        <f t="shared" si="75"/>
        <v>0</v>
      </c>
      <c r="AR160" s="126">
        <f t="shared" si="75"/>
        <v>0</v>
      </c>
      <c r="AS160" s="126">
        <f t="shared" si="75"/>
        <v>0</v>
      </c>
      <c r="AT160" s="126">
        <f t="shared" si="75"/>
        <v>0</v>
      </c>
      <c r="AU160" s="126">
        <f t="shared" si="75"/>
        <v>0</v>
      </c>
      <c r="AV160" s="126">
        <f t="shared" si="75"/>
        <v>0</v>
      </c>
      <c r="AW160" s="126">
        <f t="shared" si="75"/>
        <v>0</v>
      </c>
      <c r="AX160" s="126">
        <f t="shared" si="75"/>
        <v>0</v>
      </c>
      <c r="AY160" s="126">
        <f t="shared" si="75"/>
        <v>156668.4</v>
      </c>
      <c r="AZ160" s="126">
        <f t="shared" si="75"/>
        <v>156668.4</v>
      </c>
      <c r="BA160" s="126">
        <f t="shared" si="75"/>
        <v>0</v>
      </c>
    </row>
    <row r="161" spans="3:53" ht="16.5" hidden="1">
      <c r="C161" s="64" t="s">
        <v>419</v>
      </c>
      <c r="D161" s="64"/>
      <c r="E161" s="126">
        <f>SUM(E58,E74,E77,E79,E114,E123,E132,E141,E150)</f>
        <v>644343.9000000001</v>
      </c>
      <c r="F161" s="126">
        <f aca="true" t="shared" si="76" ref="F161:BA161">SUM(F58,F74,F77,F79,F114,F123,F132,F141,F150)</f>
        <v>655626.9000000001</v>
      </c>
      <c r="G161" s="126">
        <f t="shared" si="76"/>
        <v>11283</v>
      </c>
      <c r="H161" s="126">
        <f t="shared" si="76"/>
        <v>0</v>
      </c>
      <c r="I161" s="126">
        <f t="shared" si="76"/>
        <v>19113</v>
      </c>
      <c r="J161" s="126">
        <f t="shared" si="76"/>
        <v>0</v>
      </c>
      <c r="K161" s="126">
        <f t="shared" si="76"/>
        <v>0</v>
      </c>
      <c r="L161" s="126">
        <f t="shared" si="76"/>
        <v>-8580</v>
      </c>
      <c r="M161" s="126">
        <f t="shared" si="76"/>
        <v>0</v>
      </c>
      <c r="N161" s="126">
        <f t="shared" si="76"/>
        <v>0</v>
      </c>
      <c r="O161" s="126">
        <f t="shared" si="76"/>
        <v>0</v>
      </c>
      <c r="P161" s="243">
        <f t="shared" si="76"/>
        <v>0</v>
      </c>
      <c r="Q161" s="243">
        <f t="shared" si="76"/>
        <v>750</v>
      </c>
      <c r="R161" s="243">
        <f t="shared" si="76"/>
        <v>0</v>
      </c>
      <c r="S161" s="126">
        <f t="shared" si="76"/>
        <v>0</v>
      </c>
      <c r="T161" s="126">
        <f t="shared" si="76"/>
        <v>0</v>
      </c>
      <c r="U161" s="126">
        <f t="shared" si="76"/>
        <v>0</v>
      </c>
      <c r="V161" s="126">
        <f t="shared" si="76"/>
        <v>0</v>
      </c>
      <c r="W161" s="126">
        <f t="shared" si="76"/>
        <v>0</v>
      </c>
      <c r="X161" s="126">
        <f t="shared" si="76"/>
        <v>0</v>
      </c>
      <c r="Y161" s="126">
        <f t="shared" si="76"/>
        <v>0</v>
      </c>
      <c r="Z161" s="126">
        <f t="shared" si="76"/>
        <v>0</v>
      </c>
      <c r="AA161" s="126">
        <f t="shared" si="76"/>
        <v>0</v>
      </c>
      <c r="AB161" s="126">
        <f t="shared" si="76"/>
        <v>0</v>
      </c>
      <c r="AC161" s="126">
        <f t="shared" si="76"/>
        <v>0</v>
      </c>
      <c r="AD161" s="126">
        <f t="shared" si="76"/>
        <v>0</v>
      </c>
      <c r="AE161" s="126">
        <f t="shared" si="76"/>
        <v>0</v>
      </c>
      <c r="AF161" s="126">
        <f t="shared" si="76"/>
        <v>0</v>
      </c>
      <c r="AG161" s="126">
        <f t="shared" si="76"/>
        <v>0</v>
      </c>
      <c r="AH161" s="126">
        <f t="shared" si="76"/>
        <v>0</v>
      </c>
      <c r="AI161" s="126">
        <f t="shared" si="76"/>
        <v>0</v>
      </c>
      <c r="AJ161" s="126">
        <f t="shared" si="76"/>
        <v>0</v>
      </c>
      <c r="AK161" s="126">
        <f t="shared" si="76"/>
        <v>0</v>
      </c>
      <c r="AL161" s="126">
        <f t="shared" si="76"/>
        <v>0</v>
      </c>
      <c r="AM161" s="126">
        <f t="shared" si="76"/>
        <v>0</v>
      </c>
      <c r="AN161" s="126">
        <f t="shared" si="76"/>
        <v>0</v>
      </c>
      <c r="AO161" s="126">
        <f t="shared" si="76"/>
        <v>0</v>
      </c>
      <c r="AP161" s="126">
        <f t="shared" si="76"/>
        <v>0</v>
      </c>
      <c r="AQ161" s="126">
        <f t="shared" si="76"/>
        <v>0</v>
      </c>
      <c r="AR161" s="126">
        <f t="shared" si="76"/>
        <v>0</v>
      </c>
      <c r="AS161" s="126">
        <f t="shared" si="76"/>
        <v>0</v>
      </c>
      <c r="AT161" s="126">
        <f t="shared" si="76"/>
        <v>0</v>
      </c>
      <c r="AU161" s="126">
        <f t="shared" si="76"/>
        <v>0</v>
      </c>
      <c r="AV161" s="126">
        <f t="shared" si="76"/>
        <v>0</v>
      </c>
      <c r="AW161" s="126">
        <f t="shared" si="76"/>
        <v>0</v>
      </c>
      <c r="AX161" s="126">
        <f t="shared" si="76"/>
        <v>0</v>
      </c>
      <c r="AY161" s="126">
        <f t="shared" si="76"/>
        <v>569009.2999999999</v>
      </c>
      <c r="AZ161" s="126">
        <f t="shared" si="76"/>
        <v>569009.2999999999</v>
      </c>
      <c r="BA161" s="126">
        <f t="shared" si="76"/>
        <v>0</v>
      </c>
    </row>
    <row r="162" spans="3:53" ht="16.5" hidden="1">
      <c r="C162" s="64" t="s">
        <v>165</v>
      </c>
      <c r="D162" s="64"/>
      <c r="E162" s="126">
        <f aca="true" t="shared" si="77" ref="E162:AJ162">SUM(E52,E83,E115,E124,E133,E142,E151)</f>
        <v>551125.5</v>
      </c>
      <c r="F162" s="126">
        <f>SUM(F52,F83,F115,F124,F133,F142,F151)</f>
        <v>582016.8</v>
      </c>
      <c r="G162" s="126">
        <f t="shared" si="77"/>
        <v>30891.3</v>
      </c>
      <c r="H162" s="126">
        <f t="shared" si="77"/>
        <v>131.3</v>
      </c>
      <c r="I162" s="126">
        <f t="shared" si="77"/>
        <v>581</v>
      </c>
      <c r="J162" s="126">
        <f t="shared" si="77"/>
        <v>0</v>
      </c>
      <c r="K162" s="126">
        <f t="shared" si="77"/>
        <v>0</v>
      </c>
      <c r="L162" s="126">
        <f t="shared" si="77"/>
        <v>-234</v>
      </c>
      <c r="M162" s="126">
        <f t="shared" si="77"/>
        <v>0</v>
      </c>
      <c r="N162" s="126">
        <f t="shared" si="77"/>
        <v>0</v>
      </c>
      <c r="O162" s="126">
        <f t="shared" si="77"/>
        <v>0</v>
      </c>
      <c r="P162" s="126">
        <f t="shared" si="77"/>
        <v>30413</v>
      </c>
      <c r="Q162" s="126">
        <f t="shared" si="77"/>
        <v>0</v>
      </c>
      <c r="R162" s="126">
        <f t="shared" si="77"/>
        <v>0</v>
      </c>
      <c r="S162" s="126">
        <f t="shared" si="77"/>
        <v>0</v>
      </c>
      <c r="T162" s="126">
        <f t="shared" si="77"/>
        <v>0</v>
      </c>
      <c r="U162" s="126">
        <f t="shared" si="77"/>
        <v>0</v>
      </c>
      <c r="V162" s="126">
        <f t="shared" si="77"/>
        <v>0</v>
      </c>
      <c r="W162" s="126">
        <f t="shared" si="77"/>
        <v>0</v>
      </c>
      <c r="X162" s="126">
        <f t="shared" si="77"/>
        <v>0</v>
      </c>
      <c r="Y162" s="126">
        <f t="shared" si="77"/>
        <v>0</v>
      </c>
      <c r="Z162" s="126">
        <f t="shared" si="77"/>
        <v>0</v>
      </c>
      <c r="AA162" s="126">
        <f t="shared" si="77"/>
        <v>0</v>
      </c>
      <c r="AB162" s="126">
        <f t="shared" si="77"/>
        <v>0</v>
      </c>
      <c r="AC162" s="126">
        <f t="shared" si="77"/>
        <v>0</v>
      </c>
      <c r="AD162" s="126">
        <f t="shared" si="77"/>
        <v>0</v>
      </c>
      <c r="AE162" s="126">
        <f t="shared" si="77"/>
        <v>0</v>
      </c>
      <c r="AF162" s="126">
        <f t="shared" si="77"/>
        <v>0</v>
      </c>
      <c r="AG162" s="126">
        <f t="shared" si="77"/>
        <v>0</v>
      </c>
      <c r="AH162" s="126">
        <f t="shared" si="77"/>
        <v>0</v>
      </c>
      <c r="AI162" s="126">
        <f t="shared" si="77"/>
        <v>0</v>
      </c>
      <c r="AJ162" s="126">
        <f t="shared" si="77"/>
        <v>0</v>
      </c>
      <c r="AK162" s="126">
        <f aca="true" t="shared" si="78" ref="AK162:BA162">SUM(AK52,AK83,AK115,AK124,AK133,AK142,AK151)</f>
        <v>0</v>
      </c>
      <c r="AL162" s="126">
        <f t="shared" si="78"/>
        <v>0</v>
      </c>
      <c r="AM162" s="126">
        <f t="shared" si="78"/>
        <v>0</v>
      </c>
      <c r="AN162" s="126">
        <f t="shared" si="78"/>
        <v>0</v>
      </c>
      <c r="AO162" s="126">
        <f t="shared" si="78"/>
        <v>0</v>
      </c>
      <c r="AP162" s="126">
        <f t="shared" si="78"/>
        <v>0</v>
      </c>
      <c r="AQ162" s="126">
        <f t="shared" si="78"/>
        <v>0</v>
      </c>
      <c r="AR162" s="126">
        <f t="shared" si="78"/>
        <v>0</v>
      </c>
      <c r="AS162" s="126">
        <f t="shared" si="78"/>
        <v>0</v>
      </c>
      <c r="AT162" s="126">
        <f t="shared" si="78"/>
        <v>0</v>
      </c>
      <c r="AU162" s="126">
        <f t="shared" si="78"/>
        <v>0</v>
      </c>
      <c r="AV162" s="126">
        <f t="shared" si="78"/>
        <v>0</v>
      </c>
      <c r="AW162" s="126">
        <f t="shared" si="78"/>
        <v>0</v>
      </c>
      <c r="AX162" s="126">
        <f t="shared" si="78"/>
        <v>0</v>
      </c>
      <c r="AY162" s="126">
        <f t="shared" si="78"/>
        <v>565746</v>
      </c>
      <c r="AZ162" s="126">
        <f t="shared" si="78"/>
        <v>545816</v>
      </c>
      <c r="BA162" s="126">
        <f t="shared" si="78"/>
        <v>-19930</v>
      </c>
    </row>
    <row r="163" spans="3:53" ht="16.5" hidden="1">
      <c r="C163" s="64" t="s">
        <v>15</v>
      </c>
      <c r="D163" s="64"/>
      <c r="E163" s="126">
        <f>E31</f>
        <v>0</v>
      </c>
      <c r="F163" s="126">
        <f aca="true" t="shared" si="79" ref="F163:BA163">F31</f>
        <v>7000</v>
      </c>
      <c r="G163" s="126">
        <f t="shared" si="79"/>
        <v>7000</v>
      </c>
      <c r="H163" s="126">
        <f t="shared" si="79"/>
        <v>0</v>
      </c>
      <c r="I163" s="126">
        <f t="shared" si="79"/>
        <v>0</v>
      </c>
      <c r="J163" s="126">
        <f t="shared" si="79"/>
        <v>0</v>
      </c>
      <c r="K163" s="126">
        <f t="shared" si="79"/>
        <v>0</v>
      </c>
      <c r="L163" s="126">
        <f t="shared" si="79"/>
        <v>7000</v>
      </c>
      <c r="M163" s="126">
        <f t="shared" si="79"/>
        <v>0</v>
      </c>
      <c r="N163" s="126">
        <f t="shared" si="79"/>
        <v>0</v>
      </c>
      <c r="O163" s="126">
        <f t="shared" si="79"/>
        <v>0</v>
      </c>
      <c r="P163" s="126">
        <f t="shared" si="79"/>
        <v>0</v>
      </c>
      <c r="Q163" s="126">
        <f t="shared" si="79"/>
        <v>0</v>
      </c>
      <c r="R163" s="126">
        <f t="shared" si="79"/>
        <v>0</v>
      </c>
      <c r="S163" s="126">
        <f t="shared" si="79"/>
        <v>0</v>
      </c>
      <c r="T163" s="126">
        <f t="shared" si="79"/>
        <v>0</v>
      </c>
      <c r="U163" s="126">
        <f t="shared" si="79"/>
        <v>0</v>
      </c>
      <c r="V163" s="126">
        <f t="shared" si="79"/>
        <v>0</v>
      </c>
      <c r="W163" s="126">
        <f t="shared" si="79"/>
        <v>0</v>
      </c>
      <c r="X163" s="126">
        <f t="shared" si="79"/>
        <v>0</v>
      </c>
      <c r="Y163" s="126">
        <f t="shared" si="79"/>
        <v>0</v>
      </c>
      <c r="Z163" s="126">
        <f t="shared" si="79"/>
        <v>0</v>
      </c>
      <c r="AA163" s="126">
        <f t="shared" si="79"/>
        <v>0</v>
      </c>
      <c r="AB163" s="126">
        <f t="shared" si="79"/>
        <v>0</v>
      </c>
      <c r="AC163" s="126">
        <f t="shared" si="79"/>
        <v>0</v>
      </c>
      <c r="AD163" s="126">
        <f t="shared" si="79"/>
        <v>0</v>
      </c>
      <c r="AE163" s="126">
        <f t="shared" si="79"/>
        <v>0</v>
      </c>
      <c r="AF163" s="126">
        <f t="shared" si="79"/>
        <v>0</v>
      </c>
      <c r="AG163" s="126">
        <f t="shared" si="79"/>
        <v>0</v>
      </c>
      <c r="AH163" s="126">
        <f t="shared" si="79"/>
        <v>0</v>
      </c>
      <c r="AI163" s="126">
        <f t="shared" si="79"/>
        <v>0</v>
      </c>
      <c r="AJ163" s="126">
        <f t="shared" si="79"/>
        <v>0</v>
      </c>
      <c r="AK163" s="126">
        <f t="shared" si="79"/>
        <v>0</v>
      </c>
      <c r="AL163" s="126">
        <f t="shared" si="79"/>
        <v>0</v>
      </c>
      <c r="AM163" s="126">
        <f t="shared" si="79"/>
        <v>0</v>
      </c>
      <c r="AN163" s="126">
        <f t="shared" si="79"/>
        <v>0</v>
      </c>
      <c r="AO163" s="126">
        <f t="shared" si="79"/>
        <v>0</v>
      </c>
      <c r="AP163" s="126">
        <f t="shared" si="79"/>
        <v>0</v>
      </c>
      <c r="AQ163" s="126">
        <f t="shared" si="79"/>
        <v>0</v>
      </c>
      <c r="AR163" s="126">
        <f t="shared" si="79"/>
        <v>0</v>
      </c>
      <c r="AS163" s="126">
        <f t="shared" si="79"/>
        <v>0</v>
      </c>
      <c r="AT163" s="126">
        <f t="shared" si="79"/>
        <v>0</v>
      </c>
      <c r="AU163" s="126">
        <f t="shared" si="79"/>
        <v>0</v>
      </c>
      <c r="AV163" s="126">
        <f t="shared" si="79"/>
        <v>0</v>
      </c>
      <c r="AW163" s="126">
        <f t="shared" si="79"/>
        <v>0</v>
      </c>
      <c r="AX163" s="126">
        <f t="shared" si="79"/>
        <v>0</v>
      </c>
      <c r="AY163" s="126">
        <f t="shared" si="79"/>
        <v>0</v>
      </c>
      <c r="AZ163" s="126">
        <f t="shared" si="79"/>
        <v>0</v>
      </c>
      <c r="BA163" s="126">
        <f t="shared" si="79"/>
        <v>0</v>
      </c>
    </row>
    <row r="164" spans="1:53" s="65" customFormat="1" ht="16.5" hidden="1">
      <c r="A164" s="114"/>
      <c r="B164" s="114"/>
      <c r="C164" s="66"/>
      <c r="D164" s="66"/>
      <c r="E164" s="127">
        <f>SUM(E153:E163)</f>
        <v>6226783.600000001</v>
      </c>
      <c r="F164" s="127">
        <f>SUM(F153:F163)</f>
        <v>6514192.000000001</v>
      </c>
      <c r="G164" s="127">
        <f aca="true" t="shared" si="80" ref="G164:BA164">SUM(G153:G163)</f>
        <v>287408.4</v>
      </c>
      <c r="H164" s="127">
        <f t="shared" si="80"/>
        <v>61008.40000000001</v>
      </c>
      <c r="I164" s="127">
        <f t="shared" si="80"/>
        <v>68730</v>
      </c>
      <c r="J164" s="127">
        <f t="shared" si="80"/>
        <v>0</v>
      </c>
      <c r="K164" s="127">
        <f t="shared" si="80"/>
        <v>0</v>
      </c>
      <c r="L164" s="127">
        <f t="shared" si="80"/>
        <v>-88</v>
      </c>
      <c r="M164" s="127">
        <f t="shared" si="80"/>
        <v>0</v>
      </c>
      <c r="N164" s="127">
        <f t="shared" si="80"/>
        <v>-590</v>
      </c>
      <c r="O164" s="127">
        <f t="shared" si="80"/>
        <v>0</v>
      </c>
      <c r="P164" s="127">
        <f t="shared" si="80"/>
        <v>30413</v>
      </c>
      <c r="Q164" s="127">
        <f t="shared" si="80"/>
        <v>127935</v>
      </c>
      <c r="R164" s="127">
        <f t="shared" si="80"/>
        <v>0</v>
      </c>
      <c r="S164" s="127">
        <f t="shared" si="80"/>
        <v>0</v>
      </c>
      <c r="T164" s="127">
        <f t="shared" si="80"/>
        <v>0</v>
      </c>
      <c r="U164" s="127">
        <f t="shared" si="80"/>
        <v>0</v>
      </c>
      <c r="V164" s="127">
        <f t="shared" si="80"/>
        <v>0</v>
      </c>
      <c r="W164" s="127">
        <f t="shared" si="80"/>
        <v>0</v>
      </c>
      <c r="X164" s="127">
        <f t="shared" si="80"/>
        <v>0</v>
      </c>
      <c r="Y164" s="127">
        <f t="shared" si="80"/>
        <v>0</v>
      </c>
      <c r="Z164" s="127">
        <f t="shared" si="80"/>
        <v>0</v>
      </c>
      <c r="AA164" s="127">
        <f t="shared" si="80"/>
        <v>0</v>
      </c>
      <c r="AB164" s="127">
        <f t="shared" si="80"/>
        <v>0</v>
      </c>
      <c r="AC164" s="127">
        <f t="shared" si="80"/>
        <v>0</v>
      </c>
      <c r="AD164" s="127">
        <f t="shared" si="80"/>
        <v>0</v>
      </c>
      <c r="AE164" s="127">
        <f t="shared" si="80"/>
        <v>0</v>
      </c>
      <c r="AF164" s="127">
        <f t="shared" si="80"/>
        <v>0</v>
      </c>
      <c r="AG164" s="127">
        <f t="shared" si="80"/>
        <v>0</v>
      </c>
      <c r="AH164" s="127">
        <f t="shared" si="80"/>
        <v>0</v>
      </c>
      <c r="AI164" s="127">
        <f t="shared" si="80"/>
        <v>0</v>
      </c>
      <c r="AJ164" s="127">
        <f t="shared" si="80"/>
        <v>0</v>
      </c>
      <c r="AK164" s="127">
        <f t="shared" si="80"/>
        <v>0</v>
      </c>
      <c r="AL164" s="127">
        <f t="shared" si="80"/>
        <v>0</v>
      </c>
      <c r="AM164" s="127">
        <f t="shared" si="80"/>
        <v>0</v>
      </c>
      <c r="AN164" s="127">
        <f t="shared" si="80"/>
        <v>0</v>
      </c>
      <c r="AO164" s="127">
        <f t="shared" si="80"/>
        <v>0</v>
      </c>
      <c r="AP164" s="127">
        <f t="shared" si="80"/>
        <v>0</v>
      </c>
      <c r="AQ164" s="127">
        <f t="shared" si="80"/>
        <v>0</v>
      </c>
      <c r="AR164" s="127">
        <f t="shared" si="80"/>
        <v>0</v>
      </c>
      <c r="AS164" s="127">
        <f t="shared" si="80"/>
        <v>0</v>
      </c>
      <c r="AT164" s="127">
        <f t="shared" si="80"/>
        <v>0</v>
      </c>
      <c r="AU164" s="127">
        <f t="shared" si="80"/>
        <v>0</v>
      </c>
      <c r="AV164" s="127">
        <f t="shared" si="80"/>
        <v>0</v>
      </c>
      <c r="AW164" s="127">
        <f t="shared" si="80"/>
        <v>0</v>
      </c>
      <c r="AX164" s="127">
        <f t="shared" si="80"/>
        <v>0</v>
      </c>
      <c r="AY164" s="127">
        <f t="shared" si="80"/>
        <v>5281655.2</v>
      </c>
      <c r="AZ164" s="127">
        <f t="shared" si="80"/>
        <v>5281655.2</v>
      </c>
      <c r="BA164" s="127">
        <f t="shared" si="80"/>
        <v>-1.8917489796876907E-10</v>
      </c>
    </row>
    <row r="165" spans="3:53" ht="16.5">
      <c r="C165" s="64"/>
      <c r="D165" s="64"/>
      <c r="E165" s="67"/>
      <c r="F165" s="67"/>
      <c r="G165" s="126"/>
      <c r="H165" s="126"/>
      <c r="I165" s="126"/>
      <c r="J165" s="126"/>
      <c r="K165" s="126"/>
      <c r="L165" s="127">
        <f>SUM(L153:L164)</f>
        <v>-176</v>
      </c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Y165" s="126"/>
      <c r="AZ165" s="126"/>
      <c r="BA165" s="126"/>
    </row>
    <row r="166" spans="3:7" ht="16.5">
      <c r="C166" s="64"/>
      <c r="D166" s="64"/>
      <c r="E166" s="67"/>
      <c r="F166" s="67"/>
      <c r="G166" s="126"/>
    </row>
    <row r="167" spans="3:7" ht="16.5">
      <c r="C167" s="64"/>
      <c r="D167" s="64"/>
      <c r="E167" s="67"/>
      <c r="F167" s="67"/>
      <c r="G167" s="126"/>
    </row>
    <row r="168" spans="3:7" ht="16.5">
      <c r="C168" s="64"/>
      <c r="D168" s="64"/>
      <c r="E168" s="67"/>
      <c r="F168" s="67"/>
      <c r="G168" s="126"/>
    </row>
    <row r="169" spans="3:7" ht="16.5">
      <c r="C169" s="64"/>
      <c r="D169" s="64"/>
      <c r="E169" s="67"/>
      <c r="F169" s="67"/>
      <c r="G169" s="126"/>
    </row>
    <row r="170" spans="3:7" ht="16.5">
      <c r="C170" s="64"/>
      <c r="D170" s="64"/>
      <c r="E170" s="67"/>
      <c r="F170" s="67"/>
      <c r="G170" s="126"/>
    </row>
    <row r="171" spans="3:7" ht="16.5">
      <c r="C171" s="64"/>
      <c r="D171" s="64"/>
      <c r="E171" s="67"/>
      <c r="F171" s="67"/>
      <c r="G171" s="126"/>
    </row>
    <row r="172" spans="3:7" ht="16.5">
      <c r="C172" s="58"/>
      <c r="D172" s="58"/>
      <c r="E172" s="67"/>
      <c r="F172" s="67"/>
      <c r="G172" s="126"/>
    </row>
    <row r="173" spans="5:7" ht="16.5">
      <c r="E173" s="67"/>
      <c r="F173" s="67"/>
      <c r="G173" s="126"/>
    </row>
    <row r="174" spans="3:7" ht="16.5">
      <c r="C174" s="68"/>
      <c r="E174" s="67"/>
      <c r="F174" s="67"/>
      <c r="G174" s="126"/>
    </row>
    <row r="175" spans="5:7" ht="16.5">
      <c r="E175" s="67"/>
      <c r="F175" s="67"/>
      <c r="G175" s="126"/>
    </row>
    <row r="176" spans="5:7" ht="16.5">
      <c r="E176" s="67"/>
      <c r="F176" s="67"/>
      <c r="G176" s="126"/>
    </row>
    <row r="177" spans="5:7" ht="16.5">
      <c r="E177" s="67"/>
      <c r="F177" s="67"/>
      <c r="G177" s="126"/>
    </row>
    <row r="178" spans="5:7" ht="16.5">
      <c r="E178" s="67"/>
      <c r="F178" s="67"/>
      <c r="G178" s="126"/>
    </row>
    <row r="179" spans="5:7" ht="16.5">
      <c r="E179" s="67"/>
      <c r="F179" s="67"/>
      <c r="G179" s="126"/>
    </row>
    <row r="180" spans="5:7" ht="16.5">
      <c r="E180" s="67"/>
      <c r="F180" s="67"/>
      <c r="G180" s="126"/>
    </row>
    <row r="181" spans="5:7" ht="16.5">
      <c r="E181" s="67"/>
      <c r="F181" s="67"/>
      <c r="G181" s="126"/>
    </row>
    <row r="182" spans="5:7" ht="16.5">
      <c r="E182" s="67"/>
      <c r="F182" s="67"/>
      <c r="G182" s="126"/>
    </row>
    <row r="183" spans="5:7" ht="16.5">
      <c r="E183" s="67"/>
      <c r="F183" s="67"/>
      <c r="G183" s="126"/>
    </row>
    <row r="184" spans="5:7" ht="16.5">
      <c r="E184" s="67"/>
      <c r="F184" s="67"/>
      <c r="G184" s="126"/>
    </row>
    <row r="185" spans="5:7" ht="16.5">
      <c r="E185" s="67"/>
      <c r="F185" s="67"/>
      <c r="G185" s="126"/>
    </row>
    <row r="186" spans="5:7" ht="16.5">
      <c r="E186" s="67"/>
      <c r="F186" s="67"/>
      <c r="G186" s="126"/>
    </row>
    <row r="187" spans="5:7" ht="16.5">
      <c r="E187" s="67"/>
      <c r="F187" s="67"/>
      <c r="G187" s="126"/>
    </row>
    <row r="188" spans="5:7" ht="16.5">
      <c r="E188" s="67"/>
      <c r="F188" s="67"/>
      <c r="G188" s="126"/>
    </row>
    <row r="189" spans="5:7" ht="16.5">
      <c r="E189" s="67"/>
      <c r="F189" s="67"/>
      <c r="G189" s="126"/>
    </row>
    <row r="190" spans="5:7" ht="16.5">
      <c r="E190" s="67"/>
      <c r="F190" s="67"/>
      <c r="G190" s="126"/>
    </row>
    <row r="191" spans="5:7" ht="16.5">
      <c r="E191" s="67"/>
      <c r="F191" s="67"/>
      <c r="G191" s="126"/>
    </row>
    <row r="192" spans="5:7" ht="16.5">
      <c r="E192" s="67"/>
      <c r="F192" s="67"/>
      <c r="G192" s="126"/>
    </row>
    <row r="193" spans="5:7" ht="16.5">
      <c r="E193" s="67"/>
      <c r="F193" s="67"/>
      <c r="G193" s="126"/>
    </row>
    <row r="194" spans="5:7" ht="16.5">
      <c r="E194" s="67"/>
      <c r="F194" s="67"/>
      <c r="G194" s="126"/>
    </row>
    <row r="195" spans="5:7" ht="16.5">
      <c r="E195" s="67"/>
      <c r="F195" s="67"/>
      <c r="G195" s="126"/>
    </row>
    <row r="196" spans="5:7" ht="16.5">
      <c r="E196" s="67"/>
      <c r="F196" s="67"/>
      <c r="G196" s="126"/>
    </row>
    <row r="197" spans="5:7" ht="16.5">
      <c r="E197" s="67"/>
      <c r="F197" s="67"/>
      <c r="G197" s="126"/>
    </row>
    <row r="198" spans="5:7" ht="16.5">
      <c r="E198" s="67"/>
      <c r="F198" s="67"/>
      <c r="G198" s="126"/>
    </row>
    <row r="199" spans="5:7" ht="16.5">
      <c r="E199" s="67"/>
      <c r="F199" s="67"/>
      <c r="G199" s="126"/>
    </row>
    <row r="200" spans="5:7" ht="16.5">
      <c r="E200" s="67"/>
      <c r="F200" s="67"/>
      <c r="G200" s="126"/>
    </row>
    <row r="201" spans="5:7" ht="16.5">
      <c r="E201" s="67"/>
      <c r="F201" s="67"/>
      <c r="G201" s="126"/>
    </row>
    <row r="202" spans="5:7" ht="16.5">
      <c r="E202" s="67"/>
      <c r="F202" s="67"/>
      <c r="G202" s="126"/>
    </row>
    <row r="203" spans="5:7" ht="16.5">
      <c r="E203" s="67"/>
      <c r="F203" s="67"/>
      <c r="G203" s="126"/>
    </row>
    <row r="204" spans="5:7" ht="16.5">
      <c r="E204" s="67"/>
      <c r="F204" s="67"/>
      <c r="G204" s="126"/>
    </row>
    <row r="205" spans="5:7" ht="16.5">
      <c r="E205" s="67"/>
      <c r="F205" s="67"/>
      <c r="G205" s="126"/>
    </row>
    <row r="206" spans="5:7" ht="16.5">
      <c r="E206" s="67"/>
      <c r="F206" s="67"/>
      <c r="G206" s="126"/>
    </row>
    <row r="207" spans="5:7" ht="16.5">
      <c r="E207" s="67"/>
      <c r="F207" s="67"/>
      <c r="G207" s="126"/>
    </row>
    <row r="208" spans="5:7" ht="16.5">
      <c r="E208" s="67"/>
      <c r="F208" s="67"/>
      <c r="G208" s="126"/>
    </row>
    <row r="209" spans="5:7" ht="16.5">
      <c r="E209" s="67"/>
      <c r="F209" s="67"/>
      <c r="G209" s="126"/>
    </row>
    <row r="210" spans="5:7" ht="16.5">
      <c r="E210" s="67"/>
      <c r="F210" s="67"/>
      <c r="G210" s="126"/>
    </row>
    <row r="211" spans="5:7" ht="16.5">
      <c r="E211" s="67"/>
      <c r="F211" s="67"/>
      <c r="G211" s="126"/>
    </row>
    <row r="212" spans="5:7" ht="16.5">
      <c r="E212" s="67"/>
      <c r="F212" s="67"/>
      <c r="G212" s="126"/>
    </row>
    <row r="213" spans="5:7" ht="16.5">
      <c r="E213" s="67"/>
      <c r="F213" s="67"/>
      <c r="G213" s="126"/>
    </row>
    <row r="214" spans="5:7" ht="16.5">
      <c r="E214" s="67"/>
      <c r="F214" s="67"/>
      <c r="G214" s="126"/>
    </row>
    <row r="215" spans="5:7" ht="16.5">
      <c r="E215" s="67"/>
      <c r="F215" s="67"/>
      <c r="G215" s="126"/>
    </row>
    <row r="216" spans="5:7" ht="16.5">
      <c r="E216" s="67"/>
      <c r="F216" s="67"/>
      <c r="G216" s="126"/>
    </row>
    <row r="217" spans="5:7" ht="16.5">
      <c r="E217" s="67"/>
      <c r="F217" s="67"/>
      <c r="G217" s="126"/>
    </row>
    <row r="218" spans="5:7" ht="16.5">
      <c r="E218" s="67"/>
      <c r="F218" s="67"/>
      <c r="G218" s="126"/>
    </row>
    <row r="219" spans="5:7" ht="16.5">
      <c r="E219" s="67"/>
      <c r="F219" s="67"/>
      <c r="G219" s="126"/>
    </row>
    <row r="220" spans="5:7" ht="16.5">
      <c r="E220" s="67"/>
      <c r="F220" s="67"/>
      <c r="G220" s="126"/>
    </row>
    <row r="221" spans="5:7" ht="16.5">
      <c r="E221" s="67"/>
      <c r="F221" s="67"/>
      <c r="G221" s="126"/>
    </row>
    <row r="222" spans="5:7" ht="16.5">
      <c r="E222" s="67"/>
      <c r="F222" s="67"/>
      <c r="G222" s="126"/>
    </row>
    <row r="223" spans="5:7" ht="16.5">
      <c r="E223" s="67"/>
      <c r="F223" s="67"/>
      <c r="G223" s="126"/>
    </row>
    <row r="224" spans="5:7" ht="16.5">
      <c r="E224" s="67"/>
      <c r="F224" s="67"/>
      <c r="G224" s="126"/>
    </row>
    <row r="225" spans="5:7" ht="16.5">
      <c r="E225" s="67"/>
      <c r="F225" s="67"/>
      <c r="G225" s="126"/>
    </row>
    <row r="226" spans="5:7" ht="16.5">
      <c r="E226" s="67"/>
      <c r="F226" s="67"/>
      <c r="G226" s="126"/>
    </row>
    <row r="227" spans="5:7" ht="16.5">
      <c r="E227" s="67"/>
      <c r="F227" s="67"/>
      <c r="G227" s="126"/>
    </row>
    <row r="228" spans="5:7" ht="16.5">
      <c r="E228" s="67"/>
      <c r="F228" s="67"/>
      <c r="G228" s="126"/>
    </row>
    <row r="229" spans="5:7" ht="16.5">
      <c r="E229" s="67"/>
      <c r="F229" s="67"/>
      <c r="G229" s="126"/>
    </row>
    <row r="230" spans="5:7" ht="16.5">
      <c r="E230" s="67"/>
      <c r="F230" s="67"/>
      <c r="G230" s="126"/>
    </row>
    <row r="231" spans="5:7" ht="16.5">
      <c r="E231" s="67"/>
      <c r="F231" s="67"/>
      <c r="G231" s="126"/>
    </row>
    <row r="232" spans="5:7" ht="16.5">
      <c r="E232" s="67"/>
      <c r="F232" s="67"/>
      <c r="G232" s="126"/>
    </row>
    <row r="233" spans="5:7" ht="16.5">
      <c r="E233" s="67"/>
      <c r="F233" s="67"/>
      <c r="G233" s="126"/>
    </row>
    <row r="234" spans="5:7" ht="16.5">
      <c r="E234" s="67"/>
      <c r="F234" s="67"/>
      <c r="G234" s="126"/>
    </row>
    <row r="235" spans="5:7" ht="16.5">
      <c r="E235" s="67"/>
      <c r="F235" s="67"/>
      <c r="G235" s="126"/>
    </row>
    <row r="236" spans="5:7" ht="16.5">
      <c r="E236" s="67"/>
      <c r="F236" s="67"/>
      <c r="G236" s="126"/>
    </row>
    <row r="237" spans="5:7" ht="16.5">
      <c r="E237" s="67"/>
      <c r="F237" s="67"/>
      <c r="G237" s="126"/>
    </row>
    <row r="238" spans="5:7" ht="16.5">
      <c r="E238" s="67"/>
      <c r="F238" s="67"/>
      <c r="G238" s="126"/>
    </row>
    <row r="239" spans="5:7" ht="16.5">
      <c r="E239" s="67"/>
      <c r="F239" s="67"/>
      <c r="G239" s="126"/>
    </row>
    <row r="240" spans="5:7" ht="16.5">
      <c r="E240" s="67"/>
      <c r="F240" s="67"/>
      <c r="G240" s="126"/>
    </row>
    <row r="241" spans="5:7" ht="16.5">
      <c r="E241" s="67"/>
      <c r="F241" s="67"/>
      <c r="G241" s="126"/>
    </row>
    <row r="242" spans="5:7" ht="16.5">
      <c r="E242" s="67"/>
      <c r="F242" s="67"/>
      <c r="G242" s="126"/>
    </row>
    <row r="243" spans="5:7" ht="16.5">
      <c r="E243" s="67"/>
      <c r="F243" s="67"/>
      <c r="G243" s="126"/>
    </row>
    <row r="244" spans="5:7" ht="16.5">
      <c r="E244" s="67"/>
      <c r="F244" s="67"/>
      <c r="G244" s="126"/>
    </row>
    <row r="245" spans="5:7" ht="16.5">
      <c r="E245" s="67"/>
      <c r="F245" s="67"/>
      <c r="G245" s="126"/>
    </row>
    <row r="246" spans="5:7" ht="16.5">
      <c r="E246" s="67"/>
      <c r="F246" s="67"/>
      <c r="G246" s="126"/>
    </row>
    <row r="247" spans="5:7" ht="16.5">
      <c r="E247" s="67"/>
      <c r="F247" s="67"/>
      <c r="G247" s="126"/>
    </row>
    <row r="248" spans="5:7" ht="16.5">
      <c r="E248" s="67"/>
      <c r="F248" s="67"/>
      <c r="G248" s="126"/>
    </row>
    <row r="249" spans="5:7" ht="16.5">
      <c r="E249" s="67"/>
      <c r="F249" s="67"/>
      <c r="G249" s="126"/>
    </row>
    <row r="250" spans="5:7" ht="16.5">
      <c r="E250" s="67"/>
      <c r="F250" s="67"/>
      <c r="G250" s="126"/>
    </row>
    <row r="251" spans="5:7" ht="16.5">
      <c r="E251" s="67"/>
      <c r="F251" s="67"/>
      <c r="G251" s="126"/>
    </row>
    <row r="252" spans="5:7" ht="16.5">
      <c r="E252" s="67"/>
      <c r="F252" s="67"/>
      <c r="G252" s="126"/>
    </row>
    <row r="253" spans="5:7" ht="16.5">
      <c r="E253" s="67"/>
      <c r="F253" s="67"/>
      <c r="G253" s="126"/>
    </row>
    <row r="254" spans="5:7" ht="16.5">
      <c r="E254" s="67"/>
      <c r="F254" s="67"/>
      <c r="G254" s="126"/>
    </row>
    <row r="255" spans="5:7" ht="16.5">
      <c r="E255" s="67"/>
      <c r="F255" s="67"/>
      <c r="G255" s="126"/>
    </row>
    <row r="256" spans="5:7" ht="16.5">
      <c r="E256" s="67"/>
      <c r="F256" s="67"/>
      <c r="G256" s="126"/>
    </row>
    <row r="257" spans="5:7" ht="16.5">
      <c r="E257" s="67"/>
      <c r="F257" s="67"/>
      <c r="G257" s="126"/>
    </row>
    <row r="258" spans="5:7" ht="16.5">
      <c r="E258" s="67"/>
      <c r="F258" s="67"/>
      <c r="G258" s="126"/>
    </row>
    <row r="259" spans="5:7" ht="16.5">
      <c r="E259" s="67"/>
      <c r="F259" s="67"/>
      <c r="G259" s="126"/>
    </row>
    <row r="260" spans="5:7" ht="16.5">
      <c r="E260" s="67"/>
      <c r="F260" s="67"/>
      <c r="G260" s="126"/>
    </row>
    <row r="261" spans="5:7" ht="16.5">
      <c r="E261" s="67"/>
      <c r="F261" s="67"/>
      <c r="G261" s="126"/>
    </row>
    <row r="262" spans="5:7" ht="16.5">
      <c r="E262" s="67"/>
      <c r="F262" s="67"/>
      <c r="G262" s="126"/>
    </row>
    <row r="263" spans="5:7" ht="16.5">
      <c r="E263" s="67"/>
      <c r="F263" s="67"/>
      <c r="G263" s="126"/>
    </row>
    <row r="264" spans="5:7" ht="16.5">
      <c r="E264" s="67"/>
      <c r="F264" s="67"/>
      <c r="G264" s="126"/>
    </row>
    <row r="265" spans="5:7" ht="16.5">
      <c r="E265" s="67"/>
      <c r="F265" s="67"/>
      <c r="G265" s="126"/>
    </row>
    <row r="266" spans="5:7" ht="16.5">
      <c r="E266" s="67"/>
      <c r="F266" s="67"/>
      <c r="G266" s="126"/>
    </row>
    <row r="267" spans="5:7" ht="16.5">
      <c r="E267" s="67"/>
      <c r="F267" s="67"/>
      <c r="G267" s="126"/>
    </row>
    <row r="268" spans="5:7" ht="16.5">
      <c r="E268" s="67"/>
      <c r="F268" s="67"/>
      <c r="G268" s="126"/>
    </row>
    <row r="269" spans="5:7" ht="16.5">
      <c r="E269" s="67"/>
      <c r="F269" s="67"/>
      <c r="G269" s="126"/>
    </row>
    <row r="270" spans="5:7" ht="16.5">
      <c r="E270" s="67"/>
      <c r="F270" s="67"/>
      <c r="G270" s="126"/>
    </row>
    <row r="271" spans="5:7" ht="16.5">
      <c r="E271" s="67"/>
      <c r="F271" s="67"/>
      <c r="G271" s="126"/>
    </row>
    <row r="272" spans="5:7" ht="16.5">
      <c r="E272" s="67"/>
      <c r="F272" s="67"/>
      <c r="G272" s="126"/>
    </row>
    <row r="273" spans="5:7" ht="16.5">
      <c r="E273" s="67"/>
      <c r="F273" s="67"/>
      <c r="G273" s="126"/>
    </row>
    <row r="274" spans="5:7" ht="16.5">
      <c r="E274" s="67"/>
      <c r="F274" s="67"/>
      <c r="G274" s="126"/>
    </row>
    <row r="275" spans="5:7" ht="16.5">
      <c r="E275" s="67"/>
      <c r="F275" s="67"/>
      <c r="G275" s="126"/>
    </row>
    <row r="276" spans="5:7" ht="16.5">
      <c r="E276" s="67"/>
      <c r="F276" s="67"/>
      <c r="G276" s="126"/>
    </row>
    <row r="277" spans="5:7" ht="16.5">
      <c r="E277" s="67"/>
      <c r="F277" s="67"/>
      <c r="G277" s="126"/>
    </row>
    <row r="278" spans="5:7" ht="16.5">
      <c r="E278" s="67"/>
      <c r="F278" s="67"/>
      <c r="G278" s="126"/>
    </row>
    <row r="279" spans="5:7" ht="16.5">
      <c r="E279" s="67"/>
      <c r="F279" s="67"/>
      <c r="G279" s="126"/>
    </row>
    <row r="280" spans="5:7" ht="16.5">
      <c r="E280" s="67"/>
      <c r="F280" s="67"/>
      <c r="G280" s="126"/>
    </row>
    <row r="281" spans="5:7" ht="16.5">
      <c r="E281" s="67"/>
      <c r="F281" s="67"/>
      <c r="G281" s="126"/>
    </row>
    <row r="282" spans="5:7" ht="16.5">
      <c r="E282" s="67"/>
      <c r="F282" s="67"/>
      <c r="G282" s="126"/>
    </row>
    <row r="283" spans="5:7" ht="16.5">
      <c r="E283" s="67"/>
      <c r="F283" s="67"/>
      <c r="G283" s="126"/>
    </row>
    <row r="284" spans="5:7" ht="16.5">
      <c r="E284" s="67"/>
      <c r="F284" s="67"/>
      <c r="G284" s="126"/>
    </row>
    <row r="285" spans="5:7" ht="16.5">
      <c r="E285" s="67"/>
      <c r="F285" s="67"/>
      <c r="G285" s="126"/>
    </row>
    <row r="286" spans="5:7" ht="16.5">
      <c r="E286" s="67"/>
      <c r="F286" s="67"/>
      <c r="G286" s="126"/>
    </row>
    <row r="287" spans="5:7" ht="16.5">
      <c r="E287" s="67"/>
      <c r="F287" s="67"/>
      <c r="G287" s="126"/>
    </row>
    <row r="288" spans="5:7" ht="16.5">
      <c r="E288" s="67"/>
      <c r="F288" s="67"/>
      <c r="G288" s="126"/>
    </row>
    <row r="289" spans="5:7" ht="16.5">
      <c r="E289" s="67"/>
      <c r="F289" s="67"/>
      <c r="G289" s="126"/>
    </row>
    <row r="290" spans="5:7" ht="16.5">
      <c r="E290" s="67"/>
      <c r="F290" s="67"/>
      <c r="G290" s="126"/>
    </row>
    <row r="291" spans="5:7" ht="16.5">
      <c r="E291" s="67"/>
      <c r="F291" s="67"/>
      <c r="G291" s="126"/>
    </row>
    <row r="292" spans="5:7" ht="16.5">
      <c r="E292" s="67"/>
      <c r="F292" s="67"/>
      <c r="G292" s="126"/>
    </row>
    <row r="293" spans="5:7" ht="16.5">
      <c r="E293" s="67"/>
      <c r="F293" s="67"/>
      <c r="G293" s="126"/>
    </row>
    <row r="294" spans="5:7" ht="16.5">
      <c r="E294" s="67"/>
      <c r="F294" s="67"/>
      <c r="G294" s="126"/>
    </row>
    <row r="295" spans="5:7" ht="16.5">
      <c r="E295" s="67"/>
      <c r="F295" s="67"/>
      <c r="G295" s="126"/>
    </row>
    <row r="296" spans="5:7" ht="16.5">
      <c r="E296" s="67"/>
      <c r="F296" s="67"/>
      <c r="G296" s="126"/>
    </row>
    <row r="297" spans="5:7" ht="16.5">
      <c r="E297" s="67"/>
      <c r="F297" s="67"/>
      <c r="G297" s="126"/>
    </row>
    <row r="298" spans="5:7" ht="16.5">
      <c r="E298" s="67"/>
      <c r="F298" s="67"/>
      <c r="G298" s="126"/>
    </row>
    <row r="299" spans="5:7" ht="16.5">
      <c r="E299" s="67"/>
      <c r="F299" s="67"/>
      <c r="G299" s="126"/>
    </row>
    <row r="300" spans="5:7" ht="16.5">
      <c r="E300" s="67"/>
      <c r="F300" s="67"/>
      <c r="G300" s="126"/>
    </row>
    <row r="301" spans="5:7" ht="16.5">
      <c r="E301" s="67"/>
      <c r="F301" s="67"/>
      <c r="G301" s="126"/>
    </row>
    <row r="302" spans="5:7" ht="16.5">
      <c r="E302" s="67"/>
      <c r="F302" s="67"/>
      <c r="G302" s="126"/>
    </row>
    <row r="303" spans="5:7" ht="16.5">
      <c r="E303" s="67"/>
      <c r="F303" s="67"/>
      <c r="G303" s="126"/>
    </row>
    <row r="304" spans="5:7" ht="16.5">
      <c r="E304" s="67"/>
      <c r="F304" s="67"/>
      <c r="G304" s="126"/>
    </row>
    <row r="305" spans="5:7" ht="16.5">
      <c r="E305" s="67"/>
      <c r="F305" s="67"/>
      <c r="G305" s="126"/>
    </row>
    <row r="306" spans="5:7" ht="16.5">
      <c r="E306" s="67"/>
      <c r="F306" s="67"/>
      <c r="G306" s="126"/>
    </row>
    <row r="307" spans="5:7" ht="16.5">
      <c r="E307" s="67"/>
      <c r="F307" s="67"/>
      <c r="G307" s="126"/>
    </row>
    <row r="308" spans="5:7" ht="16.5">
      <c r="E308" s="67"/>
      <c r="F308" s="67"/>
      <c r="G308" s="126"/>
    </row>
    <row r="309" spans="5:7" ht="16.5">
      <c r="E309" s="67"/>
      <c r="F309" s="67"/>
      <c r="G309" s="126"/>
    </row>
    <row r="310" spans="5:7" ht="16.5">
      <c r="E310" s="67"/>
      <c r="F310" s="67"/>
      <c r="G310" s="126"/>
    </row>
    <row r="311" spans="5:7" ht="16.5">
      <c r="E311" s="67"/>
      <c r="F311" s="67"/>
      <c r="G311" s="126"/>
    </row>
    <row r="312" spans="5:7" ht="16.5">
      <c r="E312" s="67"/>
      <c r="F312" s="67"/>
      <c r="G312" s="126"/>
    </row>
    <row r="313" spans="5:7" ht="16.5">
      <c r="E313" s="67"/>
      <c r="F313" s="67"/>
      <c r="G313" s="126"/>
    </row>
    <row r="314" spans="5:7" ht="16.5">
      <c r="E314" s="67"/>
      <c r="F314" s="67"/>
      <c r="G314" s="126"/>
    </row>
    <row r="315" spans="5:7" ht="16.5">
      <c r="E315" s="67"/>
      <c r="F315" s="67"/>
      <c r="G315" s="126"/>
    </row>
    <row r="316" spans="5:7" ht="16.5">
      <c r="E316" s="67"/>
      <c r="F316" s="67"/>
      <c r="G316" s="126"/>
    </row>
    <row r="317" spans="5:7" ht="16.5">
      <c r="E317" s="67"/>
      <c r="F317" s="67"/>
      <c r="G317" s="126"/>
    </row>
    <row r="318" spans="5:7" ht="16.5">
      <c r="E318" s="67"/>
      <c r="F318" s="67"/>
      <c r="G318" s="126"/>
    </row>
    <row r="319" spans="5:7" ht="16.5">
      <c r="E319" s="67"/>
      <c r="F319" s="67"/>
      <c r="G319" s="126"/>
    </row>
    <row r="320" spans="5:7" ht="16.5">
      <c r="E320" s="67"/>
      <c r="F320" s="67"/>
      <c r="G320" s="126"/>
    </row>
    <row r="321" spans="5:7" ht="16.5">
      <c r="E321" s="67"/>
      <c r="F321" s="67"/>
      <c r="G321" s="126"/>
    </row>
    <row r="322" spans="5:7" ht="16.5">
      <c r="E322" s="67"/>
      <c r="F322" s="67"/>
      <c r="G322" s="126"/>
    </row>
    <row r="323" spans="5:7" ht="16.5">
      <c r="E323" s="67"/>
      <c r="F323" s="67"/>
      <c r="G323" s="126"/>
    </row>
    <row r="324" spans="5:7" ht="16.5">
      <c r="E324" s="67"/>
      <c r="F324" s="67"/>
      <c r="G324" s="126"/>
    </row>
    <row r="325" spans="5:7" ht="16.5">
      <c r="E325" s="67"/>
      <c r="F325" s="67"/>
      <c r="G325" s="126"/>
    </row>
    <row r="326" spans="5:7" ht="16.5">
      <c r="E326" s="67"/>
      <c r="F326" s="67"/>
      <c r="G326" s="126"/>
    </row>
    <row r="327" spans="5:7" ht="16.5">
      <c r="E327" s="67"/>
      <c r="F327" s="67"/>
      <c r="G327" s="126"/>
    </row>
    <row r="328" spans="5:7" ht="16.5">
      <c r="E328" s="67"/>
      <c r="F328" s="67"/>
      <c r="G328" s="126"/>
    </row>
    <row r="329" spans="5:7" ht="16.5">
      <c r="E329" s="67"/>
      <c r="F329" s="67"/>
      <c r="G329" s="126"/>
    </row>
    <row r="330" spans="5:7" ht="16.5">
      <c r="E330" s="67"/>
      <c r="F330" s="67"/>
      <c r="G330" s="126"/>
    </row>
    <row r="331" spans="5:7" ht="16.5">
      <c r="E331" s="67"/>
      <c r="F331" s="67"/>
      <c r="G331" s="126"/>
    </row>
    <row r="332" spans="5:7" ht="16.5">
      <c r="E332" s="67"/>
      <c r="F332" s="67"/>
      <c r="G332" s="126"/>
    </row>
    <row r="333" spans="5:7" ht="16.5">
      <c r="E333" s="67"/>
      <c r="F333" s="67"/>
      <c r="G333" s="126"/>
    </row>
    <row r="334" spans="5:7" ht="16.5">
      <c r="E334" s="67"/>
      <c r="F334" s="67"/>
      <c r="G334" s="126"/>
    </row>
    <row r="335" spans="5:7" ht="16.5">
      <c r="E335" s="67"/>
      <c r="F335" s="67"/>
      <c r="G335" s="126"/>
    </row>
    <row r="336" spans="5:7" ht="16.5">
      <c r="E336" s="67"/>
      <c r="F336" s="67"/>
      <c r="G336" s="126"/>
    </row>
    <row r="337" spans="5:7" ht="16.5">
      <c r="E337" s="67"/>
      <c r="F337" s="67"/>
      <c r="G337" s="126"/>
    </row>
    <row r="338" spans="5:7" ht="16.5">
      <c r="E338" s="67"/>
      <c r="F338" s="67"/>
      <c r="G338" s="126"/>
    </row>
    <row r="339" spans="5:7" ht="16.5">
      <c r="E339" s="67"/>
      <c r="F339" s="67"/>
      <c r="G339" s="126"/>
    </row>
    <row r="340" spans="5:7" ht="16.5">
      <c r="E340" s="67"/>
      <c r="F340" s="67"/>
      <c r="G340" s="126"/>
    </row>
    <row r="341" spans="5:7" ht="16.5">
      <c r="E341" s="67"/>
      <c r="F341" s="67"/>
      <c r="G341" s="126"/>
    </row>
    <row r="342" spans="5:7" ht="16.5">
      <c r="E342" s="67"/>
      <c r="F342" s="67"/>
      <c r="G342" s="126"/>
    </row>
    <row r="343" spans="5:7" ht="16.5">
      <c r="E343" s="67"/>
      <c r="F343" s="67"/>
      <c r="G343" s="126"/>
    </row>
    <row r="344" spans="5:7" ht="16.5">
      <c r="E344" s="67"/>
      <c r="F344" s="67"/>
      <c r="G344" s="126"/>
    </row>
    <row r="345" spans="5:7" ht="16.5">
      <c r="E345" s="67"/>
      <c r="F345" s="67"/>
      <c r="G345" s="126"/>
    </row>
    <row r="346" spans="5:7" ht="16.5">
      <c r="E346" s="67"/>
      <c r="F346" s="67"/>
      <c r="G346" s="126"/>
    </row>
    <row r="347" spans="5:7" ht="16.5">
      <c r="E347" s="67"/>
      <c r="F347" s="67"/>
      <c r="G347" s="126"/>
    </row>
    <row r="348" spans="5:7" ht="16.5">
      <c r="E348" s="67"/>
      <c r="F348" s="67"/>
      <c r="G348" s="126"/>
    </row>
    <row r="349" spans="5:7" ht="16.5">
      <c r="E349" s="67"/>
      <c r="F349" s="67"/>
      <c r="G349" s="126"/>
    </row>
    <row r="350" spans="5:7" ht="16.5">
      <c r="E350" s="67"/>
      <c r="F350" s="67"/>
      <c r="G350" s="126"/>
    </row>
    <row r="351" spans="5:7" ht="16.5">
      <c r="E351" s="67"/>
      <c r="F351" s="67"/>
      <c r="G351" s="126"/>
    </row>
    <row r="352" spans="5:7" ht="16.5">
      <c r="E352" s="67"/>
      <c r="F352" s="67"/>
      <c r="G352" s="126"/>
    </row>
    <row r="353" spans="5:7" ht="16.5">
      <c r="E353" s="67"/>
      <c r="F353" s="67"/>
      <c r="G353" s="126"/>
    </row>
    <row r="354" spans="5:7" ht="16.5">
      <c r="E354" s="67"/>
      <c r="F354" s="67"/>
      <c r="G354" s="126"/>
    </row>
    <row r="355" spans="5:7" ht="16.5">
      <c r="E355" s="67"/>
      <c r="F355" s="67"/>
      <c r="G355" s="126"/>
    </row>
    <row r="356" spans="5:7" ht="16.5">
      <c r="E356" s="67"/>
      <c r="F356" s="67"/>
      <c r="G356" s="126"/>
    </row>
    <row r="357" spans="5:7" ht="16.5">
      <c r="E357" s="67"/>
      <c r="F357" s="67"/>
      <c r="G357" s="126"/>
    </row>
    <row r="358" spans="5:7" ht="16.5">
      <c r="E358" s="67"/>
      <c r="F358" s="67"/>
      <c r="G358" s="126"/>
    </row>
    <row r="359" spans="5:7" ht="16.5">
      <c r="E359" s="67"/>
      <c r="F359" s="67"/>
      <c r="G359" s="126"/>
    </row>
    <row r="360" spans="5:7" ht="16.5">
      <c r="E360" s="67"/>
      <c r="F360" s="67"/>
      <c r="G360" s="126"/>
    </row>
    <row r="361" spans="5:7" ht="16.5">
      <c r="E361" s="67"/>
      <c r="F361" s="67"/>
      <c r="G361" s="126"/>
    </row>
    <row r="362" spans="5:7" ht="16.5">
      <c r="E362" s="67"/>
      <c r="F362" s="67"/>
      <c r="G362" s="126"/>
    </row>
    <row r="363" spans="5:7" ht="16.5">
      <c r="E363" s="67"/>
      <c r="F363" s="67"/>
      <c r="G363" s="126"/>
    </row>
    <row r="364" spans="5:7" ht="16.5">
      <c r="E364" s="67"/>
      <c r="F364" s="67"/>
      <c r="G364" s="126"/>
    </row>
    <row r="365" spans="5:7" ht="16.5">
      <c r="E365" s="67"/>
      <c r="F365" s="67"/>
      <c r="G365" s="126"/>
    </row>
    <row r="366" spans="5:7" ht="16.5">
      <c r="E366" s="67"/>
      <c r="F366" s="67"/>
      <c r="G366" s="126"/>
    </row>
    <row r="367" spans="5:7" ht="16.5">
      <c r="E367" s="67"/>
      <c r="F367" s="67"/>
      <c r="G367" s="126"/>
    </row>
    <row r="368" spans="5:7" ht="16.5">
      <c r="E368" s="67"/>
      <c r="F368" s="67"/>
      <c r="G368" s="126"/>
    </row>
    <row r="369" spans="5:7" ht="16.5">
      <c r="E369" s="67"/>
      <c r="F369" s="67"/>
      <c r="G369" s="126"/>
    </row>
    <row r="370" spans="5:7" ht="16.5">
      <c r="E370" s="67"/>
      <c r="F370" s="67"/>
      <c r="G370" s="126"/>
    </row>
    <row r="371" spans="5:7" ht="16.5">
      <c r="E371" s="67"/>
      <c r="F371" s="67"/>
      <c r="G371" s="126"/>
    </row>
    <row r="372" spans="5:7" ht="16.5">
      <c r="E372" s="67"/>
      <c r="F372" s="67"/>
      <c r="G372" s="126"/>
    </row>
    <row r="373" spans="5:7" ht="16.5">
      <c r="E373" s="67"/>
      <c r="F373" s="67"/>
      <c r="G373" s="126"/>
    </row>
    <row r="374" spans="5:7" ht="16.5">
      <c r="E374" s="67"/>
      <c r="F374" s="67"/>
      <c r="G374" s="126"/>
    </row>
    <row r="375" spans="5:7" ht="16.5">
      <c r="E375" s="67"/>
      <c r="F375" s="67"/>
      <c r="G375" s="126"/>
    </row>
    <row r="376" spans="5:7" ht="16.5">
      <c r="E376" s="67"/>
      <c r="F376" s="67"/>
      <c r="G376" s="126"/>
    </row>
    <row r="377" spans="5:7" ht="16.5">
      <c r="E377" s="67"/>
      <c r="F377" s="67"/>
      <c r="G377" s="126"/>
    </row>
    <row r="378" spans="5:7" ht="16.5">
      <c r="E378" s="67"/>
      <c r="F378" s="67"/>
      <c r="G378" s="126"/>
    </row>
    <row r="379" spans="5:7" ht="16.5">
      <c r="E379" s="67"/>
      <c r="F379" s="67"/>
      <c r="G379" s="126"/>
    </row>
    <row r="380" spans="5:7" ht="16.5">
      <c r="E380" s="67"/>
      <c r="F380" s="67"/>
      <c r="G380" s="126"/>
    </row>
    <row r="381" spans="5:7" ht="16.5">
      <c r="E381" s="67"/>
      <c r="F381" s="67"/>
      <c r="G381" s="126"/>
    </row>
    <row r="382" spans="5:7" ht="16.5">
      <c r="E382" s="67"/>
      <c r="F382" s="67"/>
      <c r="G382" s="126"/>
    </row>
    <row r="383" spans="5:7" ht="16.5">
      <c r="E383" s="67"/>
      <c r="F383" s="67"/>
      <c r="G383" s="126"/>
    </row>
    <row r="384" spans="5:7" ht="16.5">
      <c r="E384" s="67"/>
      <c r="F384" s="67"/>
      <c r="G384" s="126"/>
    </row>
    <row r="385" spans="5:7" ht="16.5">
      <c r="E385" s="67"/>
      <c r="F385" s="67"/>
      <c r="G385" s="126"/>
    </row>
    <row r="386" spans="5:7" ht="16.5">
      <c r="E386" s="67"/>
      <c r="F386" s="67"/>
      <c r="G386" s="126"/>
    </row>
    <row r="387" spans="5:7" ht="16.5">
      <c r="E387" s="67"/>
      <c r="F387" s="67"/>
      <c r="G387" s="126"/>
    </row>
    <row r="388" spans="5:7" ht="16.5">
      <c r="E388" s="67"/>
      <c r="F388" s="67"/>
      <c r="G388" s="126"/>
    </row>
    <row r="389" spans="5:7" ht="16.5">
      <c r="E389" s="67"/>
      <c r="F389" s="67"/>
      <c r="G389" s="126"/>
    </row>
    <row r="390" spans="5:7" ht="16.5">
      <c r="E390" s="67"/>
      <c r="F390" s="67"/>
      <c r="G390" s="126"/>
    </row>
    <row r="391" spans="5:7" ht="16.5">
      <c r="E391" s="67"/>
      <c r="F391" s="67"/>
      <c r="G391" s="126"/>
    </row>
    <row r="392" spans="5:7" ht="16.5">
      <c r="E392" s="67"/>
      <c r="F392" s="67"/>
      <c r="G392" s="126"/>
    </row>
    <row r="393" spans="5:7" ht="16.5">
      <c r="E393" s="67"/>
      <c r="F393" s="67"/>
      <c r="G393" s="126"/>
    </row>
    <row r="394" spans="5:7" ht="16.5">
      <c r="E394" s="67"/>
      <c r="F394" s="67"/>
      <c r="G394" s="126"/>
    </row>
    <row r="395" spans="5:7" ht="16.5">
      <c r="E395" s="67"/>
      <c r="F395" s="67"/>
      <c r="G395" s="126"/>
    </row>
    <row r="396" spans="5:7" ht="16.5">
      <c r="E396" s="67"/>
      <c r="F396" s="67"/>
      <c r="G396" s="126"/>
    </row>
    <row r="397" spans="5:7" ht="16.5">
      <c r="E397" s="67"/>
      <c r="F397" s="67"/>
      <c r="G397" s="126"/>
    </row>
    <row r="398" spans="5:7" ht="16.5">
      <c r="E398" s="67"/>
      <c r="F398" s="67"/>
      <c r="G398" s="126"/>
    </row>
    <row r="399" spans="5:7" ht="16.5">
      <c r="E399" s="67"/>
      <c r="F399" s="67"/>
      <c r="G399" s="126"/>
    </row>
    <row r="400" spans="5:7" ht="16.5">
      <c r="E400" s="67"/>
      <c r="F400" s="67"/>
      <c r="G400" s="126"/>
    </row>
    <row r="401" spans="5:7" ht="16.5">
      <c r="E401" s="67"/>
      <c r="F401" s="67"/>
      <c r="G401" s="126"/>
    </row>
    <row r="402" spans="5:7" ht="16.5">
      <c r="E402" s="67"/>
      <c r="F402" s="67"/>
      <c r="G402" s="126"/>
    </row>
    <row r="403" spans="5:7" ht="16.5">
      <c r="E403" s="67"/>
      <c r="F403" s="67"/>
      <c r="G403" s="126"/>
    </row>
    <row r="404" spans="5:7" ht="16.5">
      <c r="E404" s="67"/>
      <c r="F404" s="67"/>
      <c r="G404" s="126"/>
    </row>
    <row r="405" spans="5:7" ht="16.5">
      <c r="E405" s="67"/>
      <c r="F405" s="67"/>
      <c r="G405" s="126"/>
    </row>
    <row r="406" spans="5:7" ht="16.5">
      <c r="E406" s="67"/>
      <c r="F406" s="67"/>
      <c r="G406" s="126"/>
    </row>
    <row r="407" spans="5:7" ht="16.5">
      <c r="E407" s="67"/>
      <c r="F407" s="67"/>
      <c r="G407" s="126"/>
    </row>
    <row r="408" spans="5:7" ht="16.5">
      <c r="E408" s="67"/>
      <c r="F408" s="67"/>
      <c r="G408" s="126"/>
    </row>
    <row r="409" spans="5:7" ht="16.5">
      <c r="E409" s="67"/>
      <c r="F409" s="67"/>
      <c r="G409" s="126"/>
    </row>
    <row r="410" spans="5:7" ht="16.5">
      <c r="E410" s="67"/>
      <c r="F410" s="67"/>
      <c r="G410" s="126"/>
    </row>
    <row r="411" spans="5:7" ht="16.5">
      <c r="E411" s="67"/>
      <c r="F411" s="67"/>
      <c r="G411" s="126"/>
    </row>
    <row r="412" spans="5:7" ht="16.5">
      <c r="E412" s="67"/>
      <c r="F412" s="67"/>
      <c r="G412" s="126"/>
    </row>
    <row r="413" spans="5:7" ht="16.5">
      <c r="E413" s="67"/>
      <c r="F413" s="67"/>
      <c r="G413" s="126"/>
    </row>
    <row r="414" spans="5:7" ht="16.5">
      <c r="E414" s="67"/>
      <c r="F414" s="67"/>
      <c r="G414" s="126"/>
    </row>
    <row r="415" spans="5:7" ht="16.5">
      <c r="E415" s="67"/>
      <c r="F415" s="67"/>
      <c r="G415" s="126"/>
    </row>
    <row r="416" spans="5:7" ht="16.5">
      <c r="E416" s="67"/>
      <c r="F416" s="67"/>
      <c r="G416" s="126"/>
    </row>
    <row r="417" spans="5:7" ht="16.5">
      <c r="E417" s="67"/>
      <c r="F417" s="67"/>
      <c r="G417" s="126"/>
    </row>
    <row r="418" spans="5:7" ht="16.5">
      <c r="E418" s="67"/>
      <c r="F418" s="67"/>
      <c r="G418" s="126"/>
    </row>
    <row r="419" spans="5:7" ht="16.5">
      <c r="E419" s="67"/>
      <c r="F419" s="67"/>
      <c r="G419" s="126"/>
    </row>
    <row r="420" spans="5:7" ht="16.5">
      <c r="E420" s="67"/>
      <c r="F420" s="67"/>
      <c r="G420" s="126"/>
    </row>
    <row r="421" spans="5:7" ht="16.5">
      <c r="E421" s="67"/>
      <c r="F421" s="67"/>
      <c r="G421" s="126"/>
    </row>
    <row r="422" spans="5:7" ht="16.5">
      <c r="E422" s="67"/>
      <c r="F422" s="67"/>
      <c r="G422" s="126"/>
    </row>
    <row r="423" spans="5:7" ht="16.5">
      <c r="E423" s="67"/>
      <c r="F423" s="67"/>
      <c r="G423" s="126"/>
    </row>
    <row r="424" spans="5:7" ht="16.5">
      <c r="E424" s="67"/>
      <c r="F424" s="67"/>
      <c r="G424" s="126"/>
    </row>
    <row r="425" spans="5:7" ht="16.5">
      <c r="E425" s="67"/>
      <c r="F425" s="67"/>
      <c r="G425" s="126"/>
    </row>
    <row r="426" spans="5:7" ht="16.5">
      <c r="E426" s="67"/>
      <c r="F426" s="67"/>
      <c r="G426" s="126"/>
    </row>
    <row r="427" spans="5:7" ht="16.5">
      <c r="E427" s="67"/>
      <c r="F427" s="67"/>
      <c r="G427" s="126"/>
    </row>
    <row r="428" spans="5:7" ht="16.5">
      <c r="E428" s="67"/>
      <c r="F428" s="67"/>
      <c r="G428" s="126"/>
    </row>
    <row r="429" spans="5:7" ht="16.5">
      <c r="E429" s="67"/>
      <c r="F429" s="67"/>
      <c r="G429" s="126"/>
    </row>
    <row r="430" spans="5:7" ht="16.5">
      <c r="E430" s="67"/>
      <c r="F430" s="67"/>
      <c r="G430" s="126"/>
    </row>
    <row r="431" spans="5:7" ht="16.5">
      <c r="E431" s="67"/>
      <c r="F431" s="67"/>
      <c r="G431" s="126"/>
    </row>
    <row r="432" spans="5:7" ht="16.5">
      <c r="E432" s="67"/>
      <c r="F432" s="67"/>
      <c r="G432" s="126"/>
    </row>
    <row r="433" spans="5:7" ht="16.5">
      <c r="E433" s="67"/>
      <c r="F433" s="67"/>
      <c r="G433" s="126"/>
    </row>
    <row r="434" spans="5:7" ht="16.5">
      <c r="E434" s="67"/>
      <c r="F434" s="67"/>
      <c r="G434" s="126"/>
    </row>
    <row r="435" spans="5:7" ht="16.5">
      <c r="E435" s="67"/>
      <c r="F435" s="67"/>
      <c r="G435" s="126"/>
    </row>
    <row r="436" spans="5:7" ht="16.5">
      <c r="E436" s="67"/>
      <c r="F436" s="67"/>
      <c r="G436" s="126"/>
    </row>
    <row r="437" spans="5:7" ht="16.5">
      <c r="E437" s="67"/>
      <c r="F437" s="67"/>
      <c r="G437" s="126"/>
    </row>
    <row r="438" spans="5:7" ht="16.5">
      <c r="E438" s="67"/>
      <c r="F438" s="67"/>
      <c r="G438" s="126"/>
    </row>
    <row r="439" spans="5:7" ht="16.5">
      <c r="E439" s="67"/>
      <c r="F439" s="67"/>
      <c r="G439" s="126"/>
    </row>
    <row r="440" spans="5:7" ht="16.5">
      <c r="E440" s="67"/>
      <c r="F440" s="67"/>
      <c r="G440" s="126"/>
    </row>
    <row r="441" spans="5:7" ht="16.5">
      <c r="E441" s="67"/>
      <c r="F441" s="67"/>
      <c r="G441" s="126"/>
    </row>
    <row r="442" spans="5:7" ht="16.5">
      <c r="E442" s="67"/>
      <c r="F442" s="67"/>
      <c r="G442" s="126"/>
    </row>
    <row r="443" spans="5:7" ht="16.5">
      <c r="E443" s="67"/>
      <c r="F443" s="67"/>
      <c r="G443" s="126"/>
    </row>
    <row r="444" spans="5:7" ht="16.5">
      <c r="E444" s="67"/>
      <c r="F444" s="67"/>
      <c r="G444" s="126"/>
    </row>
    <row r="445" spans="5:7" ht="16.5">
      <c r="E445" s="67"/>
      <c r="F445" s="67"/>
      <c r="G445" s="126"/>
    </row>
    <row r="446" spans="5:7" ht="16.5">
      <c r="E446" s="67"/>
      <c r="F446" s="67"/>
      <c r="G446" s="126"/>
    </row>
    <row r="447" spans="5:7" ht="16.5">
      <c r="E447" s="67"/>
      <c r="F447" s="67"/>
      <c r="G447" s="126"/>
    </row>
    <row r="448" spans="5:7" ht="16.5">
      <c r="E448" s="67"/>
      <c r="F448" s="67"/>
      <c r="G448" s="126"/>
    </row>
    <row r="449" spans="5:7" ht="16.5">
      <c r="E449" s="67"/>
      <c r="F449" s="67"/>
      <c r="G449" s="126"/>
    </row>
    <row r="450" spans="5:7" ht="16.5">
      <c r="E450" s="67"/>
      <c r="F450" s="67"/>
      <c r="G450" s="126"/>
    </row>
    <row r="451" spans="5:7" ht="16.5">
      <c r="E451" s="67"/>
      <c r="F451" s="67"/>
      <c r="G451" s="126"/>
    </row>
    <row r="452" spans="5:7" ht="16.5">
      <c r="E452" s="67"/>
      <c r="F452" s="67"/>
      <c r="G452" s="126"/>
    </row>
    <row r="453" spans="5:7" ht="16.5">
      <c r="E453" s="67"/>
      <c r="F453" s="67"/>
      <c r="G453" s="126"/>
    </row>
    <row r="454" spans="5:7" ht="16.5">
      <c r="E454" s="67"/>
      <c r="F454" s="67"/>
      <c r="G454" s="126"/>
    </row>
    <row r="455" spans="5:7" ht="16.5">
      <c r="E455" s="67"/>
      <c r="F455" s="67"/>
      <c r="G455" s="126"/>
    </row>
    <row r="456" spans="5:7" ht="16.5">
      <c r="E456" s="67"/>
      <c r="F456" s="67"/>
      <c r="G456" s="126"/>
    </row>
    <row r="457" spans="5:7" ht="16.5">
      <c r="E457" s="67"/>
      <c r="F457" s="67"/>
      <c r="G457" s="126"/>
    </row>
    <row r="458" spans="5:7" ht="16.5">
      <c r="E458" s="67"/>
      <c r="F458" s="67"/>
      <c r="G458" s="126"/>
    </row>
    <row r="459" spans="5:7" ht="16.5">
      <c r="E459" s="67"/>
      <c r="F459" s="67"/>
      <c r="G459" s="126"/>
    </row>
    <row r="460" spans="5:7" ht="16.5">
      <c r="E460" s="67"/>
      <c r="F460" s="67"/>
      <c r="G460" s="126"/>
    </row>
    <row r="461" spans="5:7" ht="16.5">
      <c r="E461" s="67"/>
      <c r="F461" s="67"/>
      <c r="G461" s="126"/>
    </row>
    <row r="462" spans="5:7" ht="16.5">
      <c r="E462" s="67"/>
      <c r="F462" s="67"/>
      <c r="G462" s="126"/>
    </row>
    <row r="463" spans="5:7" ht="16.5">
      <c r="E463" s="67"/>
      <c r="F463" s="67"/>
      <c r="G463" s="126"/>
    </row>
    <row r="464" spans="5:7" ht="16.5">
      <c r="E464" s="67"/>
      <c r="F464" s="67"/>
      <c r="G464" s="126"/>
    </row>
    <row r="465" spans="5:7" ht="16.5">
      <c r="E465" s="67"/>
      <c r="F465" s="67"/>
      <c r="G465" s="126"/>
    </row>
    <row r="466" spans="5:7" ht="16.5">
      <c r="E466" s="67"/>
      <c r="F466" s="67"/>
      <c r="G466" s="126"/>
    </row>
    <row r="467" spans="5:7" ht="16.5">
      <c r="E467" s="67"/>
      <c r="F467" s="67"/>
      <c r="G467" s="126"/>
    </row>
    <row r="468" spans="5:7" ht="16.5">
      <c r="E468" s="67"/>
      <c r="F468" s="67"/>
      <c r="G468" s="126"/>
    </row>
    <row r="469" spans="5:7" ht="16.5">
      <c r="E469" s="67"/>
      <c r="F469" s="67"/>
      <c r="G469" s="126"/>
    </row>
    <row r="470" spans="5:7" ht="16.5">
      <c r="E470" s="67"/>
      <c r="F470" s="67"/>
      <c r="G470" s="126"/>
    </row>
    <row r="471" spans="5:7" ht="16.5">
      <c r="E471" s="67"/>
      <c r="F471" s="67"/>
      <c r="G471" s="126"/>
    </row>
    <row r="472" spans="5:7" ht="16.5">
      <c r="E472" s="67"/>
      <c r="F472" s="67"/>
      <c r="G472" s="126"/>
    </row>
    <row r="473" spans="5:7" ht="16.5">
      <c r="E473" s="67"/>
      <c r="F473" s="67"/>
      <c r="G473" s="126"/>
    </row>
    <row r="474" spans="5:7" ht="16.5">
      <c r="E474" s="67"/>
      <c r="F474" s="67"/>
      <c r="G474" s="126"/>
    </row>
    <row r="475" spans="5:7" ht="16.5">
      <c r="E475" s="67"/>
      <c r="F475" s="67"/>
      <c r="G475" s="126"/>
    </row>
    <row r="476" spans="5:7" ht="16.5">
      <c r="E476" s="67"/>
      <c r="F476" s="67"/>
      <c r="G476" s="126"/>
    </row>
    <row r="477" spans="5:7" ht="16.5">
      <c r="E477" s="67"/>
      <c r="F477" s="67"/>
      <c r="G477" s="126"/>
    </row>
    <row r="478" spans="5:7" ht="16.5">
      <c r="E478" s="67"/>
      <c r="F478" s="67"/>
      <c r="G478" s="126"/>
    </row>
    <row r="479" spans="5:7" ht="16.5">
      <c r="E479" s="67"/>
      <c r="F479" s="67"/>
      <c r="G479" s="126"/>
    </row>
    <row r="480" spans="5:7" ht="16.5">
      <c r="E480" s="67"/>
      <c r="F480" s="67"/>
      <c r="G480" s="126"/>
    </row>
    <row r="481" spans="5:7" ht="16.5">
      <c r="E481" s="67"/>
      <c r="F481" s="67"/>
      <c r="G481" s="126"/>
    </row>
    <row r="482" spans="5:7" ht="16.5">
      <c r="E482" s="67"/>
      <c r="F482" s="67"/>
      <c r="G482" s="126"/>
    </row>
    <row r="483" spans="5:7" ht="16.5">
      <c r="E483" s="67"/>
      <c r="F483" s="67"/>
      <c r="G483" s="126"/>
    </row>
    <row r="484" spans="5:7" ht="16.5">
      <c r="E484" s="67"/>
      <c r="F484" s="67"/>
      <c r="G484" s="126"/>
    </row>
    <row r="485" spans="5:7" ht="16.5">
      <c r="E485" s="67"/>
      <c r="F485" s="67"/>
      <c r="G485" s="126"/>
    </row>
    <row r="486" spans="5:7" ht="16.5">
      <c r="E486" s="67"/>
      <c r="F486" s="67"/>
      <c r="G486" s="126"/>
    </row>
    <row r="487" spans="5:7" ht="16.5">
      <c r="E487" s="67"/>
      <c r="F487" s="67"/>
      <c r="G487" s="126"/>
    </row>
    <row r="488" spans="5:7" ht="16.5">
      <c r="E488" s="67"/>
      <c r="F488" s="67"/>
      <c r="G488" s="126"/>
    </row>
    <row r="489" spans="5:7" ht="16.5">
      <c r="E489" s="67"/>
      <c r="F489" s="67"/>
      <c r="G489" s="126"/>
    </row>
    <row r="490" spans="5:7" ht="16.5">
      <c r="E490" s="67"/>
      <c r="F490" s="67"/>
      <c r="G490" s="126"/>
    </row>
    <row r="491" spans="5:7" ht="16.5">
      <c r="E491" s="67"/>
      <c r="F491" s="67"/>
      <c r="G491" s="126"/>
    </row>
    <row r="492" spans="5:7" ht="16.5">
      <c r="E492" s="67"/>
      <c r="F492" s="67"/>
      <c r="G492" s="126"/>
    </row>
    <row r="493" spans="5:7" ht="16.5">
      <c r="E493" s="67"/>
      <c r="F493" s="67"/>
      <c r="G493" s="126"/>
    </row>
    <row r="494" spans="5:7" ht="16.5">
      <c r="E494" s="67"/>
      <c r="F494" s="67"/>
      <c r="G494" s="126"/>
    </row>
    <row r="495" spans="5:7" ht="16.5">
      <c r="E495" s="67"/>
      <c r="F495" s="67"/>
      <c r="G495" s="126"/>
    </row>
    <row r="496" spans="5:7" ht="16.5">
      <c r="E496" s="67"/>
      <c r="F496" s="67"/>
      <c r="G496" s="126"/>
    </row>
    <row r="497" spans="5:7" ht="16.5">
      <c r="E497" s="67"/>
      <c r="F497" s="67"/>
      <c r="G497" s="126"/>
    </row>
    <row r="498" spans="5:7" ht="16.5">
      <c r="E498" s="67"/>
      <c r="F498" s="67"/>
      <c r="G498" s="126"/>
    </row>
    <row r="499" spans="5:7" ht="16.5">
      <c r="E499" s="67"/>
      <c r="F499" s="67"/>
      <c r="G499" s="126"/>
    </row>
    <row r="500" spans="5:7" ht="16.5">
      <c r="E500" s="67"/>
      <c r="F500" s="67"/>
      <c r="G500" s="126"/>
    </row>
    <row r="501" spans="5:7" ht="16.5">
      <c r="E501" s="67"/>
      <c r="F501" s="67"/>
      <c r="G501" s="126"/>
    </row>
    <row r="502" spans="5:7" ht="16.5">
      <c r="E502" s="67"/>
      <c r="F502" s="67"/>
      <c r="G502" s="126"/>
    </row>
    <row r="503" spans="5:7" ht="16.5">
      <c r="E503" s="67"/>
      <c r="F503" s="67"/>
      <c r="G503" s="126"/>
    </row>
    <row r="504" spans="5:7" ht="16.5">
      <c r="E504" s="67"/>
      <c r="F504" s="67"/>
      <c r="G504" s="126"/>
    </row>
    <row r="505" spans="5:7" ht="16.5">
      <c r="E505" s="67"/>
      <c r="F505" s="67"/>
      <c r="G505" s="126"/>
    </row>
    <row r="506" spans="5:7" ht="16.5">
      <c r="E506" s="67"/>
      <c r="F506" s="67"/>
      <c r="G506" s="126"/>
    </row>
    <row r="507" spans="5:7" ht="16.5">
      <c r="E507" s="67"/>
      <c r="F507" s="67"/>
      <c r="G507" s="126"/>
    </row>
    <row r="508" spans="5:7" ht="16.5">
      <c r="E508" s="67"/>
      <c r="F508" s="67"/>
      <c r="G508" s="126"/>
    </row>
    <row r="509" spans="5:7" ht="16.5">
      <c r="E509" s="67"/>
      <c r="F509" s="67"/>
      <c r="G509" s="126"/>
    </row>
    <row r="510" spans="5:7" ht="16.5">
      <c r="E510" s="67"/>
      <c r="F510" s="67"/>
      <c r="G510" s="126"/>
    </row>
    <row r="511" spans="5:7" ht="16.5">
      <c r="E511" s="67"/>
      <c r="F511" s="67"/>
      <c r="G511" s="126"/>
    </row>
    <row r="512" spans="5:7" ht="16.5">
      <c r="E512" s="67"/>
      <c r="F512" s="67"/>
      <c r="G512" s="126"/>
    </row>
    <row r="513" spans="5:7" ht="16.5">
      <c r="E513" s="67"/>
      <c r="F513" s="67"/>
      <c r="G513" s="126"/>
    </row>
    <row r="514" spans="5:7" ht="16.5">
      <c r="E514" s="67"/>
      <c r="F514" s="67"/>
      <c r="G514" s="126"/>
    </row>
    <row r="515" spans="5:7" ht="16.5">
      <c r="E515" s="67"/>
      <c r="F515" s="67"/>
      <c r="G515" s="126"/>
    </row>
    <row r="516" spans="5:7" ht="16.5">
      <c r="E516" s="67"/>
      <c r="F516" s="67"/>
      <c r="G516" s="126"/>
    </row>
    <row r="517" spans="5:7" ht="16.5">
      <c r="E517" s="67"/>
      <c r="F517" s="67"/>
      <c r="G517" s="126"/>
    </row>
    <row r="518" spans="5:7" ht="16.5">
      <c r="E518" s="67"/>
      <c r="F518" s="67"/>
      <c r="G518" s="126"/>
    </row>
    <row r="519" spans="5:7" ht="16.5">
      <c r="E519" s="67"/>
      <c r="F519" s="67"/>
      <c r="G519" s="126"/>
    </row>
    <row r="520" spans="5:7" ht="16.5">
      <c r="E520" s="67"/>
      <c r="F520" s="67"/>
      <c r="G520" s="126"/>
    </row>
    <row r="521" spans="5:7" ht="16.5">
      <c r="E521" s="67"/>
      <c r="F521" s="67"/>
      <c r="G521" s="126"/>
    </row>
    <row r="522" spans="5:7" ht="16.5">
      <c r="E522" s="67"/>
      <c r="F522" s="67"/>
      <c r="G522" s="126"/>
    </row>
    <row r="523" spans="5:7" ht="16.5">
      <c r="E523" s="67"/>
      <c r="F523" s="67"/>
      <c r="G523" s="126"/>
    </row>
    <row r="524" spans="5:7" ht="16.5">
      <c r="E524" s="67"/>
      <c r="F524" s="67"/>
      <c r="G524" s="126"/>
    </row>
    <row r="525" spans="5:7" ht="16.5">
      <c r="E525" s="67"/>
      <c r="F525" s="67"/>
      <c r="G525" s="126"/>
    </row>
    <row r="526" spans="5:7" ht="16.5">
      <c r="E526" s="67"/>
      <c r="F526" s="67"/>
      <c r="G526" s="126"/>
    </row>
    <row r="527" spans="5:7" ht="16.5">
      <c r="E527" s="67"/>
      <c r="F527" s="67"/>
      <c r="G527" s="126"/>
    </row>
    <row r="528" spans="5:7" ht="16.5">
      <c r="E528" s="67"/>
      <c r="F528" s="67"/>
      <c r="G528" s="126"/>
    </row>
    <row r="529" spans="5:7" ht="16.5">
      <c r="E529" s="67"/>
      <c r="F529" s="67"/>
      <c r="G529" s="126"/>
    </row>
    <row r="530" spans="5:7" ht="16.5">
      <c r="E530" s="67"/>
      <c r="F530" s="67"/>
      <c r="G530" s="126"/>
    </row>
    <row r="531" spans="5:7" ht="16.5">
      <c r="E531" s="67"/>
      <c r="F531" s="67"/>
      <c r="G531" s="126"/>
    </row>
    <row r="532" spans="5:7" ht="16.5">
      <c r="E532" s="67"/>
      <c r="F532" s="67"/>
      <c r="G532" s="126"/>
    </row>
    <row r="533" spans="5:7" ht="16.5">
      <c r="E533" s="67"/>
      <c r="F533" s="67"/>
      <c r="G533" s="126"/>
    </row>
    <row r="534" spans="5:7" ht="16.5">
      <c r="E534" s="67"/>
      <c r="F534" s="67"/>
      <c r="G534" s="126"/>
    </row>
    <row r="535" spans="5:7" ht="16.5">
      <c r="E535" s="67"/>
      <c r="F535" s="67"/>
      <c r="G535" s="126"/>
    </row>
    <row r="536" spans="5:7" ht="16.5">
      <c r="E536" s="67"/>
      <c r="F536" s="67"/>
      <c r="G536" s="126"/>
    </row>
    <row r="537" spans="5:7" ht="16.5">
      <c r="E537" s="67"/>
      <c r="F537" s="67"/>
      <c r="G537" s="126"/>
    </row>
    <row r="538" spans="5:7" ht="16.5">
      <c r="E538" s="67"/>
      <c r="F538" s="67"/>
      <c r="G538" s="126"/>
    </row>
    <row r="539" spans="5:7" ht="16.5">
      <c r="E539" s="67"/>
      <c r="F539" s="67"/>
      <c r="G539" s="126"/>
    </row>
    <row r="540" spans="5:7" ht="16.5">
      <c r="E540" s="67"/>
      <c r="F540" s="67"/>
      <c r="G540" s="126"/>
    </row>
    <row r="541" spans="5:7" ht="16.5">
      <c r="E541" s="67"/>
      <c r="F541" s="67"/>
      <c r="G541" s="126"/>
    </row>
    <row r="542" spans="5:7" ht="16.5">
      <c r="E542" s="67"/>
      <c r="F542" s="67"/>
      <c r="G542" s="126"/>
    </row>
    <row r="543" spans="5:7" ht="16.5">
      <c r="E543" s="67"/>
      <c r="F543" s="67"/>
      <c r="G543" s="126"/>
    </row>
    <row r="544" spans="5:7" ht="16.5">
      <c r="E544" s="67"/>
      <c r="F544" s="67"/>
      <c r="G544" s="126"/>
    </row>
    <row r="545" spans="5:7" ht="16.5">
      <c r="E545" s="67"/>
      <c r="F545" s="67"/>
      <c r="G545" s="126"/>
    </row>
    <row r="546" spans="5:7" ht="16.5">
      <c r="E546" s="67"/>
      <c r="F546" s="67"/>
      <c r="G546" s="126"/>
    </row>
    <row r="547" spans="5:7" ht="16.5">
      <c r="E547" s="67"/>
      <c r="F547" s="67"/>
      <c r="G547" s="126"/>
    </row>
    <row r="548" spans="5:7" ht="16.5">
      <c r="E548" s="67"/>
      <c r="F548" s="67"/>
      <c r="G548" s="126"/>
    </row>
    <row r="549" spans="5:7" ht="16.5">
      <c r="E549" s="67"/>
      <c r="F549" s="67"/>
      <c r="G549" s="126"/>
    </row>
    <row r="550" spans="5:7" ht="16.5">
      <c r="E550" s="67"/>
      <c r="F550" s="67"/>
      <c r="G550" s="126"/>
    </row>
    <row r="551" spans="5:7" ht="16.5">
      <c r="E551" s="67"/>
      <c r="F551" s="67"/>
      <c r="G551" s="126"/>
    </row>
    <row r="552" spans="5:7" ht="16.5">
      <c r="E552" s="67"/>
      <c r="F552" s="67"/>
      <c r="G552" s="126"/>
    </row>
    <row r="553" spans="5:7" ht="16.5">
      <c r="E553" s="67"/>
      <c r="F553" s="67"/>
      <c r="G553" s="126"/>
    </row>
    <row r="554" spans="5:7" ht="16.5">
      <c r="E554" s="67"/>
      <c r="F554" s="67"/>
      <c r="G554" s="126"/>
    </row>
    <row r="555" spans="5:7" ht="16.5">
      <c r="E555" s="67"/>
      <c r="F555" s="67"/>
      <c r="G555" s="126"/>
    </row>
    <row r="556" spans="5:7" ht="16.5">
      <c r="E556" s="67"/>
      <c r="F556" s="67"/>
      <c r="G556" s="126"/>
    </row>
    <row r="557" spans="5:7" ht="16.5">
      <c r="E557" s="67"/>
      <c r="F557" s="67"/>
      <c r="G557" s="126"/>
    </row>
    <row r="558" spans="5:7" ht="16.5">
      <c r="E558" s="67"/>
      <c r="F558" s="67"/>
      <c r="G558" s="126"/>
    </row>
    <row r="559" spans="5:7" ht="16.5">
      <c r="E559" s="67"/>
      <c r="F559" s="67"/>
      <c r="G559" s="126"/>
    </row>
    <row r="560" spans="5:7" ht="16.5">
      <c r="E560" s="67"/>
      <c r="F560" s="67"/>
      <c r="G560" s="126"/>
    </row>
    <row r="561" spans="5:7" ht="16.5">
      <c r="E561" s="67"/>
      <c r="F561" s="67"/>
      <c r="G561" s="126"/>
    </row>
    <row r="562" spans="5:7" ht="16.5">
      <c r="E562" s="67"/>
      <c r="F562" s="67"/>
      <c r="G562" s="126"/>
    </row>
    <row r="563" spans="5:7" ht="16.5">
      <c r="E563" s="67"/>
      <c r="F563" s="67"/>
      <c r="G563" s="126"/>
    </row>
    <row r="564" spans="5:7" ht="16.5">
      <c r="E564" s="67"/>
      <c r="F564" s="67"/>
      <c r="G564" s="126"/>
    </row>
    <row r="565" spans="5:7" ht="16.5">
      <c r="E565" s="67"/>
      <c r="F565" s="67"/>
      <c r="G565" s="126"/>
    </row>
    <row r="566" spans="5:7" ht="16.5">
      <c r="E566" s="67"/>
      <c r="F566" s="67"/>
      <c r="G566" s="126"/>
    </row>
    <row r="567" spans="5:7" ht="16.5">
      <c r="E567" s="67"/>
      <c r="F567" s="67"/>
      <c r="G567" s="126"/>
    </row>
    <row r="568" spans="5:7" ht="16.5">
      <c r="E568" s="67"/>
      <c r="F568" s="67"/>
      <c r="G568" s="126"/>
    </row>
    <row r="569" spans="5:7" ht="16.5">
      <c r="E569" s="67"/>
      <c r="F569" s="67"/>
      <c r="G569" s="126"/>
    </row>
    <row r="570" spans="5:7" ht="16.5">
      <c r="E570" s="67"/>
      <c r="F570" s="67"/>
      <c r="G570" s="126"/>
    </row>
    <row r="571" spans="5:7" ht="16.5">
      <c r="E571" s="67"/>
      <c r="F571" s="67"/>
      <c r="G571" s="126"/>
    </row>
    <row r="572" spans="5:7" ht="16.5">
      <c r="E572" s="67"/>
      <c r="F572" s="67"/>
      <c r="G572" s="126"/>
    </row>
    <row r="573" spans="5:7" ht="16.5">
      <c r="E573" s="67"/>
      <c r="F573" s="67"/>
      <c r="G573" s="126"/>
    </row>
    <row r="574" spans="5:7" ht="16.5">
      <c r="E574" s="67"/>
      <c r="F574" s="67"/>
      <c r="G574" s="126"/>
    </row>
    <row r="575" spans="5:7" ht="16.5">
      <c r="E575" s="67"/>
      <c r="F575" s="67"/>
      <c r="G575" s="126"/>
    </row>
    <row r="576" spans="5:7" ht="16.5">
      <c r="E576" s="67"/>
      <c r="F576" s="67"/>
      <c r="G576" s="126"/>
    </row>
    <row r="577" spans="5:7" ht="16.5">
      <c r="E577" s="67"/>
      <c r="F577" s="67"/>
      <c r="G577" s="126"/>
    </row>
    <row r="578" spans="5:7" ht="16.5">
      <c r="E578" s="67"/>
      <c r="F578" s="67"/>
      <c r="G578" s="126"/>
    </row>
    <row r="579" spans="5:7" ht="16.5">
      <c r="E579" s="67"/>
      <c r="F579" s="67"/>
      <c r="G579" s="126"/>
    </row>
    <row r="580" spans="5:7" ht="16.5">
      <c r="E580" s="67"/>
      <c r="F580" s="67"/>
      <c r="G580" s="126"/>
    </row>
    <row r="581" spans="5:7" ht="16.5">
      <c r="E581" s="67"/>
      <c r="F581" s="67"/>
      <c r="G581" s="126"/>
    </row>
    <row r="582" spans="5:7" ht="16.5">
      <c r="E582" s="67"/>
      <c r="F582" s="67"/>
      <c r="G582" s="126"/>
    </row>
    <row r="583" spans="5:7" ht="16.5">
      <c r="E583" s="67"/>
      <c r="F583" s="67"/>
      <c r="G583" s="126"/>
    </row>
    <row r="584" spans="5:7" ht="16.5">
      <c r="E584" s="67"/>
      <c r="F584" s="67"/>
      <c r="G584" s="126"/>
    </row>
    <row r="585" spans="5:7" ht="16.5">
      <c r="E585" s="67"/>
      <c r="F585" s="67"/>
      <c r="G585" s="126"/>
    </row>
    <row r="586" spans="5:7" ht="16.5">
      <c r="E586" s="67"/>
      <c r="F586" s="67"/>
      <c r="G586" s="126"/>
    </row>
    <row r="587" spans="5:7" ht="16.5">
      <c r="E587" s="67"/>
      <c r="F587" s="67"/>
      <c r="G587" s="126"/>
    </row>
    <row r="588" spans="5:7" ht="16.5">
      <c r="E588" s="67"/>
      <c r="F588" s="67"/>
      <c r="G588" s="126"/>
    </row>
    <row r="589" spans="5:7" ht="16.5">
      <c r="E589" s="67"/>
      <c r="F589" s="67"/>
      <c r="G589" s="126"/>
    </row>
    <row r="590" spans="5:7" ht="16.5">
      <c r="E590" s="67"/>
      <c r="F590" s="67"/>
      <c r="G590" s="126"/>
    </row>
    <row r="591" spans="5:7" ht="16.5">
      <c r="E591" s="67"/>
      <c r="F591" s="67"/>
      <c r="G591" s="126"/>
    </row>
    <row r="592" spans="5:7" ht="16.5">
      <c r="E592" s="67"/>
      <c r="F592" s="67"/>
      <c r="G592" s="126"/>
    </row>
    <row r="593" spans="5:7" ht="16.5">
      <c r="E593" s="67"/>
      <c r="F593" s="67"/>
      <c r="G593" s="126"/>
    </row>
    <row r="594" spans="5:7" ht="16.5">
      <c r="E594" s="67"/>
      <c r="F594" s="67"/>
      <c r="G594" s="126"/>
    </row>
    <row r="595" spans="5:7" ht="16.5">
      <c r="E595" s="67"/>
      <c r="F595" s="67"/>
      <c r="G595" s="126"/>
    </row>
    <row r="596" spans="5:7" ht="16.5">
      <c r="E596" s="67"/>
      <c r="F596" s="67"/>
      <c r="G596" s="126"/>
    </row>
    <row r="597" spans="5:7" ht="16.5">
      <c r="E597" s="67"/>
      <c r="F597" s="67"/>
      <c r="G597" s="126"/>
    </row>
    <row r="598" spans="5:7" ht="16.5">
      <c r="E598" s="67"/>
      <c r="F598" s="67"/>
      <c r="G598" s="126"/>
    </row>
    <row r="599" spans="5:7" ht="16.5">
      <c r="E599" s="67"/>
      <c r="F599" s="67"/>
      <c r="G599" s="126"/>
    </row>
    <row r="600" spans="5:7" ht="16.5">
      <c r="E600" s="67"/>
      <c r="F600" s="67"/>
      <c r="G600" s="126"/>
    </row>
    <row r="601" spans="5:7" ht="16.5">
      <c r="E601" s="67"/>
      <c r="F601" s="67"/>
      <c r="G601" s="126"/>
    </row>
    <row r="602" spans="5:7" ht="16.5">
      <c r="E602" s="67"/>
      <c r="F602" s="67"/>
      <c r="G602" s="126"/>
    </row>
    <row r="603" spans="5:7" ht="16.5">
      <c r="E603" s="67"/>
      <c r="F603" s="67"/>
      <c r="G603" s="126"/>
    </row>
    <row r="604" spans="5:7" ht="16.5">
      <c r="E604" s="67"/>
      <c r="F604" s="67"/>
      <c r="G604" s="126"/>
    </row>
    <row r="605" spans="5:7" ht="16.5">
      <c r="E605" s="67"/>
      <c r="F605" s="67"/>
      <c r="G605" s="126"/>
    </row>
    <row r="606" spans="5:7" ht="16.5">
      <c r="E606" s="67"/>
      <c r="F606" s="67"/>
      <c r="G606" s="126"/>
    </row>
    <row r="607" spans="5:7" ht="16.5">
      <c r="E607" s="67"/>
      <c r="F607" s="67"/>
      <c r="G607" s="126"/>
    </row>
    <row r="608" spans="5:7" ht="16.5">
      <c r="E608" s="67"/>
      <c r="F608" s="67"/>
      <c r="G608" s="126"/>
    </row>
    <row r="609" spans="5:7" ht="16.5">
      <c r="E609" s="67"/>
      <c r="F609" s="67"/>
      <c r="G609" s="126"/>
    </row>
    <row r="610" spans="5:7" ht="16.5">
      <c r="E610" s="67"/>
      <c r="F610" s="67"/>
      <c r="G610" s="126"/>
    </row>
    <row r="611" spans="5:7" ht="16.5">
      <c r="E611" s="67"/>
      <c r="F611" s="67"/>
      <c r="G611" s="126"/>
    </row>
    <row r="612" spans="5:7" ht="16.5">
      <c r="E612" s="67"/>
      <c r="F612" s="67"/>
      <c r="G612" s="126"/>
    </row>
    <row r="613" spans="5:7" ht="16.5">
      <c r="E613" s="67"/>
      <c r="F613" s="67"/>
      <c r="G613" s="126"/>
    </row>
    <row r="614" spans="5:7" ht="16.5">
      <c r="E614" s="67"/>
      <c r="F614" s="67"/>
      <c r="G614" s="126"/>
    </row>
    <row r="615" spans="5:7" ht="16.5">
      <c r="E615" s="67"/>
      <c r="F615" s="67"/>
      <c r="G615" s="126"/>
    </row>
    <row r="616" spans="5:7" ht="16.5">
      <c r="E616" s="67"/>
      <c r="F616" s="67"/>
      <c r="G616" s="126"/>
    </row>
    <row r="617" spans="5:7" ht="16.5">
      <c r="E617" s="67"/>
      <c r="F617" s="67"/>
      <c r="G617" s="126"/>
    </row>
    <row r="618" spans="5:7" ht="16.5">
      <c r="E618" s="67"/>
      <c r="F618" s="67"/>
      <c r="G618" s="126"/>
    </row>
    <row r="619" spans="5:7" ht="16.5">
      <c r="E619" s="67"/>
      <c r="F619" s="67"/>
      <c r="G619" s="126"/>
    </row>
    <row r="620" spans="5:7" ht="16.5">
      <c r="E620" s="67"/>
      <c r="F620" s="67"/>
      <c r="G620" s="126"/>
    </row>
    <row r="621" spans="5:7" ht="16.5">
      <c r="E621" s="67"/>
      <c r="F621" s="67"/>
      <c r="G621" s="126"/>
    </row>
    <row r="622" spans="5:7" ht="16.5">
      <c r="E622" s="67"/>
      <c r="F622" s="67"/>
      <c r="G622" s="126"/>
    </row>
    <row r="623" spans="5:7" ht="16.5">
      <c r="E623" s="67"/>
      <c r="F623" s="67"/>
      <c r="G623" s="126"/>
    </row>
    <row r="624" spans="5:7" ht="16.5">
      <c r="E624" s="67"/>
      <c r="F624" s="67"/>
      <c r="G624" s="126"/>
    </row>
    <row r="625" spans="5:7" ht="16.5">
      <c r="E625" s="67"/>
      <c r="F625" s="67"/>
      <c r="G625" s="126"/>
    </row>
    <row r="626" spans="5:7" ht="16.5">
      <c r="E626" s="67"/>
      <c r="F626" s="67"/>
      <c r="G626" s="126"/>
    </row>
    <row r="627" spans="5:7" ht="16.5">
      <c r="E627" s="67"/>
      <c r="F627" s="67"/>
      <c r="G627" s="126"/>
    </row>
    <row r="628" spans="5:7" ht="16.5">
      <c r="E628" s="67"/>
      <c r="F628" s="67"/>
      <c r="G628" s="126"/>
    </row>
    <row r="629" spans="5:7" ht="16.5">
      <c r="E629" s="67"/>
      <c r="F629" s="67"/>
      <c r="G629" s="126"/>
    </row>
    <row r="630" spans="5:7" ht="16.5">
      <c r="E630" s="67"/>
      <c r="F630" s="67"/>
      <c r="G630" s="126"/>
    </row>
    <row r="631" spans="5:7" ht="16.5">
      <c r="E631" s="67"/>
      <c r="F631" s="67"/>
      <c r="G631" s="126"/>
    </row>
    <row r="632" spans="5:7" ht="16.5">
      <c r="E632" s="67"/>
      <c r="F632" s="67"/>
      <c r="G632" s="126"/>
    </row>
    <row r="633" spans="5:7" ht="16.5">
      <c r="E633" s="67"/>
      <c r="F633" s="67"/>
      <c r="G633" s="126"/>
    </row>
    <row r="634" spans="5:7" ht="16.5">
      <c r="E634" s="67"/>
      <c r="F634" s="67"/>
      <c r="G634" s="126"/>
    </row>
    <row r="635" spans="5:7" ht="16.5">
      <c r="E635" s="67"/>
      <c r="F635" s="67"/>
      <c r="G635" s="126"/>
    </row>
    <row r="636" spans="5:7" ht="16.5">
      <c r="E636" s="67"/>
      <c r="F636" s="67"/>
      <c r="G636" s="126"/>
    </row>
    <row r="637" spans="5:7" ht="16.5">
      <c r="E637" s="67"/>
      <c r="F637" s="67"/>
      <c r="G637" s="126"/>
    </row>
    <row r="638" spans="5:7" ht="16.5">
      <c r="E638" s="67"/>
      <c r="F638" s="67"/>
      <c r="G638" s="126"/>
    </row>
    <row r="639" spans="5:7" ht="16.5">
      <c r="E639" s="67"/>
      <c r="F639" s="67"/>
      <c r="G639" s="126"/>
    </row>
    <row r="640" spans="5:7" ht="16.5">
      <c r="E640" s="67"/>
      <c r="F640" s="67"/>
      <c r="G640" s="126"/>
    </row>
    <row r="641" spans="5:7" ht="16.5">
      <c r="E641" s="67"/>
      <c r="F641" s="67"/>
      <c r="G641" s="126"/>
    </row>
    <row r="642" spans="5:7" ht="16.5">
      <c r="E642" s="67"/>
      <c r="F642" s="67"/>
      <c r="G642" s="126"/>
    </row>
    <row r="643" spans="5:7" ht="16.5">
      <c r="E643" s="67"/>
      <c r="F643" s="67"/>
      <c r="G643" s="126"/>
    </row>
    <row r="644" spans="5:7" ht="16.5">
      <c r="E644" s="67"/>
      <c r="F644" s="67"/>
      <c r="G644" s="126"/>
    </row>
    <row r="645" spans="5:7" ht="16.5">
      <c r="E645" s="67"/>
      <c r="F645" s="67"/>
      <c r="G645" s="126"/>
    </row>
    <row r="646" spans="5:7" ht="16.5">
      <c r="E646" s="67"/>
      <c r="F646" s="67"/>
      <c r="G646" s="126"/>
    </row>
    <row r="647" spans="5:7" ht="16.5">
      <c r="E647" s="67"/>
      <c r="F647" s="67"/>
      <c r="G647" s="126"/>
    </row>
    <row r="648" spans="5:7" ht="16.5">
      <c r="E648" s="67"/>
      <c r="F648" s="67"/>
      <c r="G648" s="126"/>
    </row>
    <row r="649" spans="5:7" ht="16.5">
      <c r="E649" s="67"/>
      <c r="F649" s="67"/>
      <c r="G649" s="126"/>
    </row>
    <row r="650" spans="5:7" ht="16.5">
      <c r="E650" s="67"/>
      <c r="F650" s="67"/>
      <c r="G650" s="126"/>
    </row>
    <row r="651" spans="5:7" ht="16.5">
      <c r="E651" s="67"/>
      <c r="F651" s="67"/>
      <c r="G651" s="126"/>
    </row>
    <row r="652" spans="5:7" ht="16.5">
      <c r="E652" s="67"/>
      <c r="F652" s="67"/>
      <c r="G652" s="126"/>
    </row>
    <row r="653" spans="5:7" ht="16.5">
      <c r="E653" s="67"/>
      <c r="F653" s="67"/>
      <c r="G653" s="126"/>
    </row>
    <row r="654" spans="5:7" ht="16.5">
      <c r="E654" s="67"/>
      <c r="F654" s="67"/>
      <c r="G654" s="126"/>
    </row>
    <row r="655" spans="5:7" ht="16.5">
      <c r="E655" s="67"/>
      <c r="F655" s="67"/>
      <c r="G655" s="126"/>
    </row>
    <row r="656" spans="5:7" ht="16.5">
      <c r="E656" s="67"/>
      <c r="F656" s="67"/>
      <c r="G656" s="126"/>
    </row>
    <row r="657" spans="5:7" ht="16.5">
      <c r="E657" s="67"/>
      <c r="F657" s="67"/>
      <c r="G657" s="126"/>
    </row>
    <row r="658" spans="5:7" ht="16.5">
      <c r="E658" s="67"/>
      <c r="F658" s="67"/>
      <c r="G658" s="126"/>
    </row>
    <row r="659" spans="5:7" ht="16.5">
      <c r="E659" s="67"/>
      <c r="F659" s="67"/>
      <c r="G659" s="126"/>
    </row>
    <row r="660" spans="5:7" ht="16.5">
      <c r="E660" s="67"/>
      <c r="F660" s="67"/>
      <c r="G660" s="126"/>
    </row>
    <row r="661" spans="5:7" ht="16.5">
      <c r="E661" s="67"/>
      <c r="F661" s="67"/>
      <c r="G661" s="126"/>
    </row>
    <row r="662" spans="5:7" ht="16.5">
      <c r="E662" s="67"/>
      <c r="F662" s="67"/>
      <c r="G662" s="126"/>
    </row>
    <row r="663" spans="5:7" ht="16.5">
      <c r="E663" s="67"/>
      <c r="F663" s="67"/>
      <c r="G663" s="126"/>
    </row>
    <row r="664" spans="5:7" ht="16.5">
      <c r="E664" s="67"/>
      <c r="F664" s="67"/>
      <c r="G664" s="126"/>
    </row>
    <row r="665" spans="5:7" ht="16.5">
      <c r="E665" s="67"/>
      <c r="F665" s="67"/>
      <c r="G665" s="126"/>
    </row>
    <row r="666" spans="5:7" ht="16.5">
      <c r="E666" s="67"/>
      <c r="F666" s="67"/>
      <c r="G666" s="126"/>
    </row>
    <row r="667" spans="5:7" ht="16.5">
      <c r="E667" s="67"/>
      <c r="F667" s="67"/>
      <c r="G667" s="126"/>
    </row>
    <row r="668" spans="5:7" ht="16.5">
      <c r="E668" s="67"/>
      <c r="F668" s="67"/>
      <c r="G668" s="126"/>
    </row>
    <row r="669" spans="5:7" ht="16.5">
      <c r="E669" s="67"/>
      <c r="F669" s="67"/>
      <c r="G669" s="126"/>
    </row>
    <row r="670" spans="5:7" ht="16.5">
      <c r="E670" s="67"/>
      <c r="F670" s="67"/>
      <c r="G670" s="126"/>
    </row>
    <row r="671" spans="5:7" ht="16.5">
      <c r="E671" s="67"/>
      <c r="F671" s="67"/>
      <c r="G671" s="126"/>
    </row>
    <row r="672" spans="5:7" ht="16.5">
      <c r="E672" s="67"/>
      <c r="F672" s="67"/>
      <c r="G672" s="126"/>
    </row>
    <row r="673" spans="5:7" ht="16.5">
      <c r="E673" s="67"/>
      <c r="F673" s="67"/>
      <c r="G673" s="126"/>
    </row>
    <row r="674" spans="5:7" ht="16.5">
      <c r="E674" s="67"/>
      <c r="F674" s="67"/>
      <c r="G674" s="126"/>
    </row>
    <row r="675" spans="5:7" ht="16.5">
      <c r="E675" s="67"/>
      <c r="F675" s="67"/>
      <c r="G675" s="126"/>
    </row>
    <row r="676" spans="5:7" ht="16.5">
      <c r="E676" s="67"/>
      <c r="F676" s="67"/>
      <c r="G676" s="126"/>
    </row>
    <row r="677" spans="5:7" ht="16.5">
      <c r="E677" s="67"/>
      <c r="F677" s="67"/>
      <c r="G677" s="126"/>
    </row>
    <row r="678" spans="5:7" ht="16.5">
      <c r="E678" s="67"/>
      <c r="F678" s="67"/>
      <c r="G678" s="126"/>
    </row>
    <row r="679" spans="5:7" ht="16.5">
      <c r="E679" s="67"/>
      <c r="F679" s="67"/>
      <c r="G679" s="126"/>
    </row>
    <row r="680" spans="5:7" ht="16.5">
      <c r="E680" s="67"/>
      <c r="F680" s="67"/>
      <c r="G680" s="126"/>
    </row>
    <row r="681" spans="5:7" ht="16.5">
      <c r="E681" s="67"/>
      <c r="F681" s="67"/>
      <c r="G681" s="126"/>
    </row>
    <row r="682" spans="5:7" ht="16.5">
      <c r="E682" s="67"/>
      <c r="F682" s="67"/>
      <c r="G682" s="126"/>
    </row>
    <row r="683" spans="5:7" ht="16.5">
      <c r="E683" s="67"/>
      <c r="F683" s="67"/>
      <c r="G683" s="126"/>
    </row>
    <row r="684" spans="5:7" ht="16.5">
      <c r="E684" s="67"/>
      <c r="F684" s="67"/>
      <c r="G684" s="126"/>
    </row>
    <row r="685" spans="5:7" ht="16.5">
      <c r="E685" s="67"/>
      <c r="F685" s="67"/>
      <c r="G685" s="126"/>
    </row>
    <row r="686" spans="5:7" ht="16.5">
      <c r="E686" s="67"/>
      <c r="F686" s="67"/>
      <c r="G686" s="126"/>
    </row>
    <row r="687" spans="5:7" ht="16.5">
      <c r="E687" s="67"/>
      <c r="F687" s="67"/>
      <c r="G687" s="126"/>
    </row>
    <row r="688" spans="5:7" ht="16.5">
      <c r="E688" s="67"/>
      <c r="F688" s="67"/>
      <c r="G688" s="126"/>
    </row>
    <row r="689" spans="5:7" ht="16.5">
      <c r="E689" s="67"/>
      <c r="F689" s="67"/>
      <c r="G689" s="126"/>
    </row>
    <row r="690" spans="5:7" ht="16.5">
      <c r="E690" s="67"/>
      <c r="F690" s="67"/>
      <c r="G690" s="126"/>
    </row>
    <row r="691" spans="5:7" ht="16.5">
      <c r="E691" s="67"/>
      <c r="F691" s="67"/>
      <c r="G691" s="126"/>
    </row>
    <row r="692" spans="5:7" ht="16.5">
      <c r="E692" s="67"/>
      <c r="F692" s="67"/>
      <c r="G692" s="126"/>
    </row>
    <row r="693" spans="5:7" ht="16.5">
      <c r="E693" s="67"/>
      <c r="F693" s="67"/>
      <c r="G693" s="126"/>
    </row>
    <row r="694" spans="5:7" ht="16.5">
      <c r="E694" s="67"/>
      <c r="F694" s="67"/>
      <c r="G694" s="126"/>
    </row>
    <row r="695" spans="5:7" ht="16.5">
      <c r="E695" s="67"/>
      <c r="F695" s="67"/>
      <c r="G695" s="126"/>
    </row>
    <row r="696" spans="5:7" ht="16.5">
      <c r="E696" s="67"/>
      <c r="F696" s="67"/>
      <c r="G696" s="126"/>
    </row>
    <row r="697" spans="5:7" ht="16.5">
      <c r="E697" s="67"/>
      <c r="F697" s="67"/>
      <c r="G697" s="126"/>
    </row>
    <row r="698" spans="5:7" ht="16.5">
      <c r="E698" s="67"/>
      <c r="F698" s="67"/>
      <c r="G698" s="126"/>
    </row>
    <row r="699" spans="5:7" ht="16.5">
      <c r="E699" s="67"/>
      <c r="F699" s="67"/>
      <c r="G699" s="126"/>
    </row>
    <row r="700" spans="5:7" ht="16.5">
      <c r="E700" s="67"/>
      <c r="F700" s="67"/>
      <c r="G700" s="126"/>
    </row>
    <row r="701" spans="5:7" ht="16.5">
      <c r="E701" s="67"/>
      <c r="F701" s="67"/>
      <c r="G701" s="126"/>
    </row>
    <row r="702" spans="5:7" ht="16.5">
      <c r="E702" s="67"/>
      <c r="F702" s="67"/>
      <c r="G702" s="126"/>
    </row>
    <row r="703" spans="5:7" ht="16.5">
      <c r="E703" s="67"/>
      <c r="F703" s="67"/>
      <c r="G703" s="126"/>
    </row>
    <row r="704" spans="5:7" ht="16.5">
      <c r="E704" s="67"/>
      <c r="F704" s="67"/>
      <c r="G704" s="126"/>
    </row>
    <row r="705" spans="5:7" ht="16.5">
      <c r="E705" s="67"/>
      <c r="F705" s="67"/>
      <c r="G705" s="126"/>
    </row>
    <row r="706" spans="5:7" ht="16.5">
      <c r="E706" s="67"/>
      <c r="F706" s="67"/>
      <c r="G706" s="126"/>
    </row>
    <row r="707" spans="5:7" ht="16.5">
      <c r="E707" s="67"/>
      <c r="F707" s="67"/>
      <c r="G707" s="126"/>
    </row>
    <row r="708" spans="5:7" ht="16.5">
      <c r="E708" s="67"/>
      <c r="F708" s="67"/>
      <c r="G708" s="126"/>
    </row>
    <row r="709" spans="5:7" ht="16.5">
      <c r="E709" s="67"/>
      <c r="F709" s="67"/>
      <c r="G709" s="126"/>
    </row>
    <row r="710" spans="5:7" ht="16.5">
      <c r="E710" s="67"/>
      <c r="F710" s="67"/>
      <c r="G710" s="126"/>
    </row>
    <row r="711" spans="5:7" ht="16.5">
      <c r="E711" s="67"/>
      <c r="F711" s="67"/>
      <c r="G711" s="126"/>
    </row>
    <row r="712" spans="5:7" ht="16.5">
      <c r="E712" s="67"/>
      <c r="F712" s="67"/>
      <c r="G712" s="126"/>
    </row>
    <row r="713" spans="5:7" ht="16.5">
      <c r="E713" s="67"/>
      <c r="F713" s="67"/>
      <c r="G713" s="126"/>
    </row>
    <row r="714" spans="5:7" ht="16.5">
      <c r="E714" s="67"/>
      <c r="F714" s="67"/>
      <c r="G714" s="126"/>
    </row>
    <row r="715" spans="5:7" ht="16.5">
      <c r="E715" s="67"/>
      <c r="F715" s="67"/>
      <c r="G715" s="126"/>
    </row>
    <row r="716" spans="5:7" ht="16.5">
      <c r="E716" s="67"/>
      <c r="F716" s="67"/>
      <c r="G716" s="126"/>
    </row>
    <row r="717" spans="5:7" ht="16.5">
      <c r="E717" s="67"/>
      <c r="F717" s="67"/>
      <c r="G717" s="126"/>
    </row>
    <row r="718" spans="5:7" ht="16.5">
      <c r="E718" s="67"/>
      <c r="F718" s="67"/>
      <c r="G718" s="126"/>
    </row>
    <row r="719" spans="5:7" ht="16.5">
      <c r="E719" s="67"/>
      <c r="F719" s="67"/>
      <c r="G719" s="126"/>
    </row>
    <row r="720" spans="5:7" ht="16.5">
      <c r="E720" s="67"/>
      <c r="F720" s="67"/>
      <c r="G720" s="126"/>
    </row>
    <row r="721" spans="5:7" ht="16.5">
      <c r="E721" s="67"/>
      <c r="F721" s="67"/>
      <c r="G721" s="126"/>
    </row>
    <row r="722" spans="5:7" ht="16.5">
      <c r="E722" s="67"/>
      <c r="F722" s="67"/>
      <c r="G722" s="126"/>
    </row>
    <row r="723" spans="5:7" ht="16.5">
      <c r="E723" s="67"/>
      <c r="F723" s="67"/>
      <c r="G723" s="126"/>
    </row>
    <row r="724" spans="5:7" ht="16.5">
      <c r="E724" s="67"/>
      <c r="F724" s="67"/>
      <c r="G724" s="126"/>
    </row>
    <row r="725" spans="5:7" ht="16.5">
      <c r="E725" s="67"/>
      <c r="F725" s="67"/>
      <c r="G725" s="126"/>
    </row>
    <row r="726" spans="5:7" ht="16.5">
      <c r="E726" s="67"/>
      <c r="F726" s="67"/>
      <c r="G726" s="126"/>
    </row>
    <row r="727" spans="5:7" ht="16.5">
      <c r="E727" s="67"/>
      <c r="F727" s="67"/>
      <c r="G727" s="126"/>
    </row>
    <row r="728" spans="5:7" ht="16.5">
      <c r="E728" s="67"/>
      <c r="F728" s="67"/>
      <c r="G728" s="126"/>
    </row>
    <row r="729" spans="5:7" ht="16.5">
      <c r="E729" s="67"/>
      <c r="F729" s="67"/>
      <c r="G729" s="126"/>
    </row>
    <row r="730" spans="5:7" ht="16.5">
      <c r="E730" s="67"/>
      <c r="F730" s="67"/>
      <c r="G730" s="126"/>
    </row>
    <row r="731" spans="5:7" ht="16.5">
      <c r="E731" s="67"/>
      <c r="F731" s="67"/>
      <c r="G731" s="126"/>
    </row>
    <row r="732" spans="5:7" ht="16.5">
      <c r="E732" s="67"/>
      <c r="F732" s="67"/>
      <c r="G732" s="126"/>
    </row>
    <row r="733" spans="5:7" ht="16.5">
      <c r="E733" s="67"/>
      <c r="F733" s="67"/>
      <c r="G733" s="126"/>
    </row>
    <row r="734" spans="5:7" ht="16.5">
      <c r="E734" s="67"/>
      <c r="F734" s="67"/>
      <c r="G734" s="126"/>
    </row>
    <row r="735" spans="5:7" ht="16.5">
      <c r="E735" s="67"/>
      <c r="F735" s="67"/>
      <c r="G735" s="126"/>
    </row>
    <row r="736" spans="5:7" ht="16.5">
      <c r="E736" s="67"/>
      <c r="F736" s="67"/>
      <c r="G736" s="126"/>
    </row>
    <row r="737" spans="5:7" ht="16.5">
      <c r="E737" s="67"/>
      <c r="F737" s="67"/>
      <c r="G737" s="126"/>
    </row>
    <row r="738" spans="5:7" ht="16.5">
      <c r="E738" s="67"/>
      <c r="F738" s="67"/>
      <c r="G738" s="126"/>
    </row>
    <row r="739" spans="5:7" ht="16.5">
      <c r="E739" s="67"/>
      <c r="F739" s="67"/>
      <c r="G739" s="126"/>
    </row>
    <row r="740" spans="5:7" ht="16.5">
      <c r="E740" s="67"/>
      <c r="F740" s="67"/>
      <c r="G740" s="126"/>
    </row>
    <row r="741" spans="5:7" ht="16.5">
      <c r="E741" s="67"/>
      <c r="F741" s="67"/>
      <c r="G741" s="126"/>
    </row>
    <row r="742" spans="5:7" ht="16.5">
      <c r="E742" s="67"/>
      <c r="F742" s="67"/>
      <c r="G742" s="126"/>
    </row>
    <row r="743" spans="5:7" ht="16.5">
      <c r="E743" s="67"/>
      <c r="F743" s="67"/>
      <c r="G743" s="126"/>
    </row>
    <row r="744" spans="5:7" ht="16.5">
      <c r="E744" s="67"/>
      <c r="F744" s="67"/>
      <c r="G744" s="126"/>
    </row>
    <row r="745" spans="5:7" ht="16.5">
      <c r="E745" s="67"/>
      <c r="F745" s="67"/>
      <c r="G745" s="126"/>
    </row>
    <row r="746" spans="5:7" ht="16.5">
      <c r="E746" s="67"/>
      <c r="F746" s="67"/>
      <c r="G746" s="126"/>
    </row>
    <row r="747" spans="5:7" ht="16.5">
      <c r="E747" s="67"/>
      <c r="F747" s="67"/>
      <c r="G747" s="126"/>
    </row>
    <row r="748" spans="5:7" ht="16.5">
      <c r="E748" s="67"/>
      <c r="F748" s="67"/>
      <c r="G748" s="126"/>
    </row>
    <row r="749" spans="5:7" ht="16.5">
      <c r="E749" s="67"/>
      <c r="F749" s="67"/>
      <c r="G749" s="126"/>
    </row>
    <row r="750" spans="5:7" ht="16.5">
      <c r="E750" s="67"/>
      <c r="F750" s="67"/>
      <c r="G750" s="126"/>
    </row>
    <row r="751" spans="5:7" ht="16.5">
      <c r="E751" s="67"/>
      <c r="F751" s="67"/>
      <c r="G751" s="126"/>
    </row>
    <row r="752" spans="5:7" ht="16.5">
      <c r="E752" s="67"/>
      <c r="F752" s="67"/>
      <c r="G752" s="126"/>
    </row>
    <row r="753" spans="5:7" ht="16.5">
      <c r="E753" s="67"/>
      <c r="F753" s="67"/>
      <c r="G753" s="126"/>
    </row>
    <row r="754" spans="5:7" ht="16.5">
      <c r="E754" s="67"/>
      <c r="F754" s="67"/>
      <c r="G754" s="126"/>
    </row>
    <row r="755" spans="5:7" ht="16.5">
      <c r="E755" s="67"/>
      <c r="F755" s="67"/>
      <c r="G755" s="126"/>
    </row>
    <row r="756" spans="5:7" ht="16.5">
      <c r="E756" s="67"/>
      <c r="F756" s="67"/>
      <c r="G756" s="126"/>
    </row>
    <row r="757" spans="5:7" ht="16.5">
      <c r="E757" s="67"/>
      <c r="F757" s="67"/>
      <c r="G757" s="126"/>
    </row>
    <row r="758" spans="5:7" ht="16.5">
      <c r="E758" s="67"/>
      <c r="F758" s="67"/>
      <c r="G758" s="126"/>
    </row>
    <row r="759" spans="5:7" ht="16.5">
      <c r="E759" s="67"/>
      <c r="F759" s="67"/>
      <c r="G759" s="126"/>
    </row>
    <row r="760" spans="5:7" ht="16.5">
      <c r="E760" s="67"/>
      <c r="F760" s="67"/>
      <c r="G760" s="126"/>
    </row>
    <row r="761" spans="5:7" ht="16.5">
      <c r="E761" s="67"/>
      <c r="F761" s="67"/>
      <c r="G761" s="126"/>
    </row>
    <row r="762" spans="5:7" ht="16.5">
      <c r="E762" s="67"/>
      <c r="F762" s="67"/>
      <c r="G762" s="126"/>
    </row>
    <row r="763" spans="5:7" ht="16.5">
      <c r="E763" s="67"/>
      <c r="F763" s="67"/>
      <c r="G763" s="126"/>
    </row>
    <row r="764" spans="5:7" ht="16.5">
      <c r="E764" s="67"/>
      <c r="F764" s="67"/>
      <c r="G764" s="126"/>
    </row>
    <row r="765" spans="5:7" ht="16.5">
      <c r="E765" s="67"/>
      <c r="F765" s="67"/>
      <c r="G765" s="126"/>
    </row>
    <row r="766" spans="5:7" ht="16.5">
      <c r="E766" s="67"/>
      <c r="F766" s="67"/>
      <c r="G766" s="126"/>
    </row>
    <row r="767" spans="5:7" ht="16.5">
      <c r="E767" s="67"/>
      <c r="F767" s="67"/>
      <c r="G767" s="126"/>
    </row>
    <row r="768" spans="5:7" ht="16.5">
      <c r="E768" s="67"/>
      <c r="F768" s="67"/>
      <c r="G768" s="126"/>
    </row>
    <row r="769" spans="5:7" ht="16.5">
      <c r="E769" s="67"/>
      <c r="F769" s="67"/>
      <c r="G769" s="126"/>
    </row>
    <row r="770" spans="5:7" ht="16.5">
      <c r="E770" s="67"/>
      <c r="F770" s="67"/>
      <c r="G770" s="126"/>
    </row>
    <row r="771" spans="5:7" ht="16.5">
      <c r="E771" s="67"/>
      <c r="F771" s="67"/>
      <c r="G771" s="126"/>
    </row>
    <row r="772" spans="5:7" ht="16.5">
      <c r="E772" s="67"/>
      <c r="F772" s="67"/>
      <c r="G772" s="126"/>
    </row>
    <row r="773" spans="5:7" ht="16.5">
      <c r="E773" s="67"/>
      <c r="F773" s="67"/>
      <c r="G773" s="126"/>
    </row>
  </sheetData>
  <mergeCells count="141">
    <mergeCell ref="C106:D106"/>
    <mergeCell ref="C89:D89"/>
    <mergeCell ref="C152:D152"/>
    <mergeCell ref="C146:D146"/>
    <mergeCell ref="C147:D147"/>
    <mergeCell ref="C148:D148"/>
    <mergeCell ref="C149:D149"/>
    <mergeCell ref="C145:D145"/>
    <mergeCell ref="A143:D143"/>
    <mergeCell ref="C150:D150"/>
    <mergeCell ref="C151:D151"/>
    <mergeCell ref="C140:D140"/>
    <mergeCell ref="C141:D141"/>
    <mergeCell ref="C142:D142"/>
    <mergeCell ref="C144:D144"/>
    <mergeCell ref="C137:D137"/>
    <mergeCell ref="A134:D134"/>
    <mergeCell ref="C138:D138"/>
    <mergeCell ref="C139:D139"/>
    <mergeCell ref="C132:D132"/>
    <mergeCell ref="C133:D133"/>
    <mergeCell ref="C135:D135"/>
    <mergeCell ref="C136:D136"/>
    <mergeCell ref="C128:D128"/>
    <mergeCell ref="C129:D129"/>
    <mergeCell ref="C130:D130"/>
    <mergeCell ref="C131:D131"/>
    <mergeCell ref="C123:D123"/>
    <mergeCell ref="C124:D124"/>
    <mergeCell ref="C126:D126"/>
    <mergeCell ref="C127:D127"/>
    <mergeCell ref="A125:D125"/>
    <mergeCell ref="C119:D119"/>
    <mergeCell ref="C120:D120"/>
    <mergeCell ref="C121:D121"/>
    <mergeCell ref="C122:D122"/>
    <mergeCell ref="C117:D117"/>
    <mergeCell ref="C110:D110"/>
    <mergeCell ref="C111:D111"/>
    <mergeCell ref="C112:D112"/>
    <mergeCell ref="C113:D113"/>
    <mergeCell ref="C118:D118"/>
    <mergeCell ref="C99:D99"/>
    <mergeCell ref="A104:D104"/>
    <mergeCell ref="C108:D108"/>
    <mergeCell ref="C109:D109"/>
    <mergeCell ref="A102:D102"/>
    <mergeCell ref="A107:D107"/>
    <mergeCell ref="C114:D114"/>
    <mergeCell ref="A116:D116"/>
    <mergeCell ref="C115:D115"/>
    <mergeCell ref="C88:D88"/>
    <mergeCell ref="C90:D90"/>
    <mergeCell ref="C105:D105"/>
    <mergeCell ref="A87:D87"/>
    <mergeCell ref="C103:D103"/>
    <mergeCell ref="C92:D92"/>
    <mergeCell ref="C94:D94"/>
    <mergeCell ref="A91:D91"/>
    <mergeCell ref="C101:D101"/>
    <mergeCell ref="C96:D96"/>
    <mergeCell ref="C63:D63"/>
    <mergeCell ref="C66:D66"/>
    <mergeCell ref="C61:D61"/>
    <mergeCell ref="C86:D86"/>
    <mergeCell ref="C70:D70"/>
    <mergeCell ref="C73:D73"/>
    <mergeCell ref="C74:D74"/>
    <mergeCell ref="A71:D71"/>
    <mergeCell ref="C79:D79"/>
    <mergeCell ref="C81:D81"/>
    <mergeCell ref="A95:D95"/>
    <mergeCell ref="C57:D57"/>
    <mergeCell ref="C58:D58"/>
    <mergeCell ref="A98:D98"/>
    <mergeCell ref="C85:D85"/>
    <mergeCell ref="A93:D93"/>
    <mergeCell ref="C68:D68"/>
    <mergeCell ref="A84:D84"/>
    <mergeCell ref="A67:D67"/>
    <mergeCell ref="C69:D69"/>
    <mergeCell ref="C76:D76"/>
    <mergeCell ref="A100:D100"/>
    <mergeCell ref="C83:D83"/>
    <mergeCell ref="A47:D47"/>
    <mergeCell ref="A53:D53"/>
    <mergeCell ref="A59:D59"/>
    <mergeCell ref="A62:D62"/>
    <mergeCell ref="C52:D52"/>
    <mergeCell ref="A75:D75"/>
    <mergeCell ref="A78:D78"/>
    <mergeCell ref="C54:D54"/>
    <mergeCell ref="C55:D55"/>
    <mergeCell ref="C46:D46"/>
    <mergeCell ref="A39:D39"/>
    <mergeCell ref="A41:D41"/>
    <mergeCell ref="A43:D43"/>
    <mergeCell ref="A45:D45"/>
    <mergeCell ref="C40:D40"/>
    <mergeCell ref="C44:D44"/>
    <mergeCell ref="C42:D42"/>
    <mergeCell ref="C27:D27"/>
    <mergeCell ref="C28:D28"/>
    <mergeCell ref="C82:D82"/>
    <mergeCell ref="C77:D77"/>
    <mergeCell ref="C48:D48"/>
    <mergeCell ref="C49:D49"/>
    <mergeCell ref="C50:D50"/>
    <mergeCell ref="C51:D51"/>
    <mergeCell ref="C72:D72"/>
    <mergeCell ref="C60:D60"/>
    <mergeCell ref="A10:E10"/>
    <mergeCell ref="C11:D11"/>
    <mergeCell ref="A12:D12"/>
    <mergeCell ref="C19:D19"/>
    <mergeCell ref="C13:D13"/>
    <mergeCell ref="C14:D14"/>
    <mergeCell ref="C16:D16"/>
    <mergeCell ref="C18:D18"/>
    <mergeCell ref="C15:D15"/>
    <mergeCell ref="C17:D17"/>
    <mergeCell ref="C97:D97"/>
    <mergeCell ref="C20:D20"/>
    <mergeCell ref="C22:D22"/>
    <mergeCell ref="A21:D21"/>
    <mergeCell ref="C29:D29"/>
    <mergeCell ref="A35:D35"/>
    <mergeCell ref="C36:D36"/>
    <mergeCell ref="C38:D38"/>
    <mergeCell ref="A37:D37"/>
    <mergeCell ref="A23:D23"/>
    <mergeCell ref="C24:D24"/>
    <mergeCell ref="C65:D65"/>
    <mergeCell ref="C64:D64"/>
    <mergeCell ref="C80:D80"/>
    <mergeCell ref="A25:D25"/>
    <mergeCell ref="C34:D34"/>
    <mergeCell ref="A32:D32"/>
    <mergeCell ref="C33:D33"/>
    <mergeCell ref="C30:D30"/>
    <mergeCell ref="C26:D26"/>
  </mergeCells>
  <printOptions/>
  <pageMargins left="0.7874015748031497" right="0" top="0.1968503937007874" bottom="0.3937007874015748" header="0.5118110236220472" footer="0.5118110236220472"/>
  <pageSetup horizontalDpi="300" verticalDpi="300" orientation="portrait" paperSize="9" scale="84" r:id="rId1"/>
  <rowBreaks count="2" manualBreakCount="2">
    <brk id="49" max="5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2006-10-19T07:56:27Z</cp:lastPrinted>
  <dcterms:created xsi:type="dcterms:W3CDTF">2004-11-28T14:17:07Z</dcterms:created>
  <dcterms:modified xsi:type="dcterms:W3CDTF">2006-10-30T13:23:09Z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