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СВОД  80тыс" sheetId="1" r:id="rId1"/>
    <sheet name="Лист1" sheetId="2" r:id="rId2"/>
  </sheets>
  <definedNames>
    <definedName name="_xlnm.Print_Titles" localSheetId="1">'Лист1'!$3:$3</definedName>
    <definedName name="_xlnm.Print_Titles" localSheetId="0">'СВОД  80тыс'!$7:$10</definedName>
  </definedNames>
  <calcPr fullCalcOnLoad="1"/>
</workbook>
</file>

<file path=xl/sharedStrings.xml><?xml version="1.0" encoding="utf-8"?>
<sst xmlns="http://schemas.openxmlformats.org/spreadsheetml/2006/main" count="593" uniqueCount="214">
  <si>
    <t>Наименование инвестиционного проекта</t>
  </si>
  <si>
    <t>тыс. руб.</t>
  </si>
  <si>
    <t>Привязка к районам жилой застройки (генеральному плану) города</t>
  </si>
  <si>
    <t>Завершение строительства и модернизация Восточной водопроводной станции (ВВС) с увеличением производительности до 90 тыс.м'/сутки</t>
  </si>
  <si>
    <t>Городская застройка</t>
  </si>
  <si>
    <t>Модернизация Московской насосной станции №1 /МНС-1/, Московской насосной станции №2 /МНС-2/</t>
  </si>
  <si>
    <t>Развитие скважинного водозабора до 90 тыс.м3/сутки</t>
  </si>
  <si>
    <t>Завершение строительства резервного водохранилища на Южной водопроводной станции №2 /ЮВС-2/ на 1.8 млн м3</t>
  </si>
  <si>
    <t>Реконструкция ВНС «Горьковская» (строительство 2-х резервуаров чистой воды)</t>
  </si>
  <si>
    <t>Разработка проекта строительства 3-го водовода диам. 1200 мм от Восточной водопроводной станции /ВВС/ до Московской водопроводной станции №2 /МНС-2/</t>
  </si>
  <si>
    <t>Строительство водовода от Московской водопроводной станции №2 /МНС-2/ до ул.Сусанина, диам. 600 мм</t>
  </si>
  <si>
    <t>ИТОГО ВОДОСНАБЖЕНИЕ</t>
  </si>
  <si>
    <t xml:space="preserve">Стоимость строительства (модернизации) инженерной инфраструктуры, </t>
  </si>
  <si>
    <t>пос.Прибрежный</t>
  </si>
  <si>
    <t>квартала индивидуальной жилой застройки по ул.Андреевская в Московском районе.</t>
  </si>
  <si>
    <t>Реконструкция главного канализационного коллектора (3,2 км)</t>
  </si>
  <si>
    <t>Реконструкция главного канализационного коллектора (11 км)</t>
  </si>
  <si>
    <t>Разработка проекта строительства КНС-19.</t>
  </si>
  <si>
    <t>Разработка проекта строительства подводящих коллекторов от ТЭЦ-2 до КНС-19 по 3.4 (2 нитки диам.800 мм), 6.6 (диам. 700 мм).</t>
  </si>
  <si>
    <t>Разработка проекта строительства напорного коллектора диам.1200 мм от КНС-19 до ГНС промышленного коллектора (15,4 км).</t>
  </si>
  <si>
    <t>Разработка проекта реконструкции напорных коллекторов от КНС-8 до камеры гашения КНС-19 (2 нитки диам.800 мм, 4 км).</t>
  </si>
  <si>
    <t>ИТОГО ВОДООТВЕДЕНИЕ</t>
  </si>
  <si>
    <r>
      <t>Строительство КНС-3 на о. Октябрьский производительностью 13.2 тыс.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/сут.</t>
    </r>
  </si>
  <si>
    <t>Балтийский район</t>
  </si>
  <si>
    <t>Объекты и сети системы водоотведения.</t>
  </si>
  <si>
    <t>Объекты и сети системы водоснабжения.</t>
  </si>
  <si>
    <t>инженерной инфраструктуры МУП КХ «Водоканал» на расчётный срок до 2010г.</t>
  </si>
  <si>
    <t>№    п.п.</t>
  </si>
  <si>
    <t>Модернизация системы водоснабжения пос.им.А.Космодемьянского</t>
  </si>
  <si>
    <t>пос.им.А.Космодемьянского</t>
  </si>
  <si>
    <t>Модернизация системы водоотведения пос.им.А.Космодемьянского</t>
  </si>
  <si>
    <t>Установка преобразователей частоты и устройствплавного пуска на насосном оборудовании водопроводных насосных станций</t>
  </si>
  <si>
    <t>Модернизация  водотока "Школьный"</t>
  </si>
  <si>
    <t>Соотношение объемов планируемого строительства и необходимых объемов водоснабжения и водоотведения</t>
  </si>
  <si>
    <t>№ п/п</t>
  </si>
  <si>
    <t>Адрес площадки застройки и площадь земельного участка</t>
  </si>
  <si>
    <t>Планируемое строительство жилья общей площадью тыс.кв.м.</t>
  </si>
  <si>
    <t>Ожидаемая нагрузка м3/сут</t>
  </si>
  <si>
    <t>Ленинградский район</t>
  </si>
  <si>
    <t>Территория застройки в границах ул. Согласия-2-я Б. Окружная-Панина,железная дорога                                                               Площадь S=41.0 га</t>
  </si>
  <si>
    <t>не определено</t>
  </si>
  <si>
    <t>-</t>
  </si>
  <si>
    <t>Территория застройки в границах ул. Сурикова-Артиллерийская-Пирогова-Букетная-Шахматная-Аэропортная-Полевая                                                                                      Площадь S=31.0 га</t>
  </si>
  <si>
    <t>Территория застройки в границах ул. Литовский Вал, ул. Гагарина-граница городская черта (Восток-II)                         Площадь S=925.0 га</t>
  </si>
  <si>
    <t>Территория застройки Восточного жилого района (Восток-I)                                                                        Площадь S=737.0 га</t>
  </si>
  <si>
    <t>Территория застройки в границах ул. Горького-Рассветная-Б. Окружная-Согласия-Федора Воейкова                                                                                        Площадь S=143.0 га</t>
  </si>
  <si>
    <t>Территория застройки в границах ул. Ю. Гагарина-Орудийная-Сурикова-граница городская черта                                                                                        Площадь S=33.43 га</t>
  </si>
  <si>
    <t>Территория застройки микрорайона "Северная гора"                                                                        Площадь S=291.8 га</t>
  </si>
  <si>
    <t>Октябрьский район</t>
  </si>
  <si>
    <t>Территория застройки в границах ул. 1-я Большая Окружная-пр-кт Победы-Дубовая аллея                                                                               Площадь S=88.0 га</t>
  </si>
  <si>
    <t>Территория застройки в границах пос. Прибрежный                                                                Площадь S=164.7 га</t>
  </si>
  <si>
    <t>Территория застройки поселков юго-западной части города: Суворово, Чайковское, Чапаево                  Площадь S=317.0 га</t>
  </si>
  <si>
    <t>Территория застройки в границах красных линий ул. Коммунистическая-Минусинская-Маршала Новикова                                                      Площадь S=10.5 га</t>
  </si>
  <si>
    <t>Московский район</t>
  </si>
  <si>
    <t>Территория застройки в границах ул. Коммунистическая-пер. Иртышский-Ген. Толстикова-О. Кошевого-Аллея Смелых-Окская-дор. Окружная                                        Площадь S=351.9 га</t>
  </si>
  <si>
    <t>Территория застройки в границах ул. подполковника Емельянова-дорога Окружная-Ямская-Семипалатинская-Одесская                                        Площадь S=241.0 га</t>
  </si>
  <si>
    <t>Территория застройки в границах ул. О. Кошевого-Луганская-Аллея Смелых                                      Площадь S=36.9 га</t>
  </si>
  <si>
    <t>Центральный район</t>
  </si>
  <si>
    <t>Территория застройки пос. Чкаловск               Площадь S=321.2 га</t>
  </si>
  <si>
    <t>Водоотведение</t>
  </si>
  <si>
    <t>Территория застройки пос. Лермонтово               Площадь S=439.0 га</t>
  </si>
  <si>
    <t>Приложение № 2</t>
  </si>
  <si>
    <t>Приложение № 1</t>
  </si>
  <si>
    <t>Стоимость строительства (модернизации) тыс.руб.</t>
  </si>
  <si>
    <t>Наличие проектно-сметной и другой документации</t>
  </si>
  <si>
    <t>Сроки исполнения мероприятий</t>
  </si>
  <si>
    <t>2007-2009</t>
  </si>
  <si>
    <t>2007-2008</t>
  </si>
  <si>
    <t>2007-2010</t>
  </si>
  <si>
    <t>2008-2009</t>
  </si>
  <si>
    <t>2008-2010</t>
  </si>
  <si>
    <t>2009-2010</t>
  </si>
  <si>
    <t>Модернизация хлорного хозяйства ЮВС-2</t>
  </si>
  <si>
    <t>Модернизация водовода сырой воды от ЮВС-2 до ЦВС Д 600/800</t>
  </si>
  <si>
    <t>Перечень мероприятий инвестиционной программы по объектам</t>
  </si>
  <si>
    <t>есть</t>
  </si>
  <si>
    <t>нет</t>
  </si>
  <si>
    <t>программа энергосбер-я</t>
  </si>
  <si>
    <r>
      <t>Модернизация ВНС на ул. Аллея Смелых, (строительство 2-х резервуаров чистой воды на 6 тыс.м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, строительство хлораторной)</t>
    </r>
  </si>
  <si>
    <t>Ожидаемые результаты реализации программы</t>
  </si>
  <si>
    <t>Разработка проекта и строительство КНС Восточного жилого районаи напорного коллектора от КНС до ГНС.</t>
  </si>
  <si>
    <t>Разработка проекта и строительство КНС (мкр-н Арсенальный) производительностью 258м3/час</t>
  </si>
  <si>
    <t>Разработка проекта и строительство очистных сооружений на ул.Суворова-Нансена, производительностью 500м3/сут</t>
  </si>
  <si>
    <t>Обеспечение производства ресурса мощностью 60тыс.м3/сут</t>
  </si>
  <si>
    <t>Обеспечение обеззараживания и передачи ресурса мощностью 60тыс.м3/сут</t>
  </si>
  <si>
    <t>Обеспечение добычи ресурса мощностью 60тыс.м3/сут</t>
  </si>
  <si>
    <t>Обеспечение запаса ресурса на срок 18 суток</t>
  </si>
  <si>
    <t>Обеспечение передачи ресурса мощностью 15тыс.м3/сут</t>
  </si>
  <si>
    <t>Обеспечение передачи ресурса мощностью 11тыс.м3/сут</t>
  </si>
  <si>
    <t>Повышение безопасности производства (замена обеззараживания жидким хлором на гипохлорид)</t>
  </si>
  <si>
    <t>Обеспечение передачи ресурса мощностью до 90тыс.м3/сут</t>
  </si>
  <si>
    <t>Обеспечение производства ресурса мощностью 15тыс.м3/сут</t>
  </si>
  <si>
    <t>Обеспечение добычи ресурса мощностью 30тыс.м3/сут</t>
  </si>
  <si>
    <t>Обеспечение надежности передачи ресурса</t>
  </si>
  <si>
    <t>Обеспечение запаса и передачи ресурса мощностью 30тыс.м3/сут</t>
  </si>
  <si>
    <t>Обеспечение запаса ресурса 500м3/сут</t>
  </si>
  <si>
    <t>Обеспечение добычи ресурса мощностью 1900м3/сут</t>
  </si>
  <si>
    <t>Обеспечение производства ресурса мощностью 850м3/сут</t>
  </si>
  <si>
    <t>Обеспечение передачи ресурса мощностью 1900м3/сут</t>
  </si>
  <si>
    <t>Обеспечение передачи ресурса мощностью 80тыс.м3/сут</t>
  </si>
  <si>
    <t>Обеспечение передачи ресурса мощностью 38тыс.м3/сут</t>
  </si>
  <si>
    <t>Обеспечение передачи ресурса мощностью 45тыс.м3/сут</t>
  </si>
  <si>
    <t>Обеспечение передачи ресурса мощностью 150тыс.м3/сут</t>
  </si>
  <si>
    <t>Обеспечение транспортировки городских стоков производительностью 45тыс.м3/сут</t>
  </si>
  <si>
    <t>Обеспечение транспортировки городских стоков производительностью 15тыс.м3/сут</t>
  </si>
  <si>
    <t>Обеспечение транспортировки городских стоков производительностью 13.2тыс.м3/сут</t>
  </si>
  <si>
    <t>Обеспечение транспортировки городских стоков производительностью 55.2тыс.м3/сут</t>
  </si>
  <si>
    <t>Обеспечение передачи ресурса мощностью 12тыс.м3/сут</t>
  </si>
  <si>
    <t>Обеспечение транспортировки городских стоков производительностью 6тыс.м3/сут</t>
  </si>
  <si>
    <t>Обеспечение очистки городских стоков мощностью 500м3/сут</t>
  </si>
  <si>
    <t>Обеспечение надежности и увеличение пропускной способности на 20%</t>
  </si>
  <si>
    <t>Обеспечение транспортировки городских стоков производительностью 4.8тыс.м3/сут</t>
  </si>
  <si>
    <t>Обеспечение транспортировки городских стоков производительностью 1.92тыс.м3/сут</t>
  </si>
  <si>
    <t>Обеспечение транспортировки городских стоков производительностью до 2тыс.м3/сут</t>
  </si>
  <si>
    <t>Обеспечение надежности и увеличение пропускной способности до 12.5тыс.м3/сут</t>
  </si>
  <si>
    <t>Обеспечение надежности и увеличение пропускной способности до 55.2тыс.м3/сут</t>
  </si>
  <si>
    <t>Обеспечение транспортировки городских стоков производительностью 10.8тыс.м3/сут</t>
  </si>
  <si>
    <t>Обеспечение запаса и передачи ресурса мощностью 12тыс.м3/сут</t>
  </si>
  <si>
    <t>Разработка проекта и строительство КНС Южного жилого района (ул.Дзержинского - ул. Земнухова), с прокладкой коллектора от неё (5,2 км Д=100мм).</t>
  </si>
  <si>
    <t>Реализация мероприятий по годам, тыс.руб.</t>
  </si>
  <si>
    <t>в т.ч. Федеральный бюджет</t>
  </si>
  <si>
    <t xml:space="preserve">          Областной бюджет</t>
  </si>
  <si>
    <t xml:space="preserve">          Городской бюджет</t>
  </si>
  <si>
    <t>Модернизация сетей водопровода по ул.Горького</t>
  </si>
  <si>
    <t>Обеспечение транспортировки городских стоков производительностью до 4.0тыс.м3/сут</t>
  </si>
  <si>
    <t xml:space="preserve">Северный жилой район, Восточный жилой застройки </t>
  </si>
  <si>
    <t xml:space="preserve">Южный жилой район застройки </t>
  </si>
  <si>
    <t xml:space="preserve">Северный жилой район застройки </t>
  </si>
  <si>
    <t xml:space="preserve">Северный жилой район, Восточный жилой район застройки </t>
  </si>
  <si>
    <t xml:space="preserve">Северный жилой район, Восточный жилой районзастройки </t>
  </si>
  <si>
    <t xml:space="preserve">Восточный жилой застройки </t>
  </si>
  <si>
    <t xml:space="preserve">Юго-Восточный жилой застройки </t>
  </si>
  <si>
    <t>Район жилой застройки по ул.Андреевская, Московского р-на</t>
  </si>
  <si>
    <t>Микрорайон по ул. Октябрьская (Рыбная деревня)</t>
  </si>
  <si>
    <t xml:space="preserve">Южный и Юго-Восточный жилые районы застройки </t>
  </si>
  <si>
    <t>Разработка проекта и строительство сетей канализации в мкр-не "Сельма" (ул.Ген.Челнокова)</t>
  </si>
  <si>
    <t xml:space="preserve">Обеспечение транспортировки городских стоков </t>
  </si>
  <si>
    <t>Проектирование и строительство водовода от Московской водопроводной станции №2 /МНС-2/ до ул.А.Невского-Курортная</t>
  </si>
  <si>
    <t>Разработка проекта и строительство сетей водопровода в мкр-не "Сельма" (ул.Ген.Челнокова)</t>
  </si>
  <si>
    <t>Строительство сетей канализации по ул.Краснопресненской</t>
  </si>
  <si>
    <t>Модернизация участка главного канализационного коллектора от ул.Галицкого до  Гвардейского пр-та</t>
  </si>
  <si>
    <t xml:space="preserve">          Федеральный бюджет</t>
  </si>
  <si>
    <t>в т.ч. Собственные средства МУП КХ Водоканал</t>
  </si>
  <si>
    <t xml:space="preserve">         Федеральный бюджет</t>
  </si>
  <si>
    <t>в т.ч. Собственные средства МУПКХ "Водоканал"</t>
  </si>
  <si>
    <t>проводит ся тендер</t>
  </si>
  <si>
    <t>ВСЕГО ВОДОСНАБЖЕНИЕ И ВОДООТВЕДЕНИЕ</t>
  </si>
  <si>
    <t>Реконструкция ЦНС и строительство напорного коллектора до пос.Лермонтовского</t>
  </si>
  <si>
    <r>
      <t>Реконструкция КНС-8 с увеличением производительности до 55.2 тыс.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/сут. (завершение)</t>
    </r>
  </si>
  <si>
    <t>Разработка проекта и строительство модульной станции обезжелезивания воды в пос.Озерки</t>
  </si>
  <si>
    <t>Разработка проекта и перекладка участка канализационного акведука по ул.Горной</t>
  </si>
  <si>
    <t>Строительство КНС и напорного коллектора от квартала индивидуальной жилой застройки по ул. Андреевская в Московском районе.</t>
  </si>
  <si>
    <t>Разработка проекта КНС и напорного коллектора от</t>
  </si>
  <si>
    <t xml:space="preserve">Корректировка проекта модернизации КНС-1 </t>
  </si>
  <si>
    <t>итого без бюдж</t>
  </si>
  <si>
    <t>стоим 1 м3</t>
  </si>
  <si>
    <t>объём по воде</t>
  </si>
  <si>
    <t>объём по кан</t>
  </si>
  <si>
    <t>сумма тарифов</t>
  </si>
  <si>
    <t>Разработка проекта и строительство ВНС «Сусанинская» производительностью 1 1 тыс.м'/сутки, в т.ч. строительство 2-х резервуаров чистой воды на 3 тыс.м3</t>
  </si>
  <si>
    <t xml:space="preserve">Разработка проекта и строительство ГНС на территории АОЗТ "Дарита" и строительство напорных 
коллекторов от ГНС </t>
  </si>
  <si>
    <t>Модернизация участка канализационного коллектора по ул.Тельмана</t>
  </si>
  <si>
    <t>Обеспечение надёжности и увеличение пропускной способности  на 25%</t>
  </si>
  <si>
    <t xml:space="preserve">Северо-Восточный район жилой застройки </t>
  </si>
  <si>
    <t>в т.ч. Собственные средства МУПКХ"Водоканал"</t>
  </si>
  <si>
    <t>Строительство 3-го водовода диам. 1200 мм от Восточной водопроводной станции /ВВС/ до Московской водопроводной станции №2 /МНС-2/</t>
  </si>
  <si>
    <t>Модернизация Южной водопроводной станции №2 /ЮВС-2/</t>
  </si>
  <si>
    <t>Строительство сетей водопровода по ул.Краснопресненской</t>
  </si>
  <si>
    <t>Территория застройки в границах ул. Согласия-Панина-железная дорога                                                     Площадь S=52.7 га</t>
  </si>
  <si>
    <t>Территория застройки в границах шоссе Балтийское-ул. Новгородская-Ижорская-Каблукова-Ст.сержанта Карташова                                                               Площадь S=49.0 га</t>
  </si>
  <si>
    <t>Территория застройки в границах ул. Л. Катина, Столярная-Палубная-Сержанта Мишина-1-я Большая Окружная-Бригадная-Воронежская-Державина (пос.Зеленое)                                                           Площадь S=69.2 га</t>
  </si>
  <si>
    <t>Территория застройки в границах ул. Макаренко-Карташова-Каблукова-Ижорская-Аральская-Славянская                                                                Площадь S=48.7 га</t>
  </si>
  <si>
    <t>Территория застройки в границах Окружная дорога-шоссе Люблинское-граница городской черты-железная дорога                                                                      Площадь S=1566.0 га</t>
  </si>
  <si>
    <t>Территория застройки в границах красных линий ул. Киевская-Тихорецкая                                             Площадь S=9.8 га</t>
  </si>
  <si>
    <t>Территория застройки в границах ул. Интернациональная-Ген. Толстикова - Иртышская-Летняя                                                                       Площадь S=4.5 га</t>
  </si>
  <si>
    <t>Территория застройки в границах красных линий ул. Инженерная-Тихорецкий тупик                                Площадь S=2.1 га</t>
  </si>
  <si>
    <t>Территория застройки в границах ул. Карамзина-О. Кошевого                                                                  Площадь S=34.4 га</t>
  </si>
  <si>
    <t>Всего 2007 год</t>
  </si>
  <si>
    <t>собст</t>
  </si>
  <si>
    <t>объёмы</t>
  </si>
  <si>
    <t>стоимость</t>
  </si>
  <si>
    <t>из них кредит ЕБРР (НДС по кредитным средствам)</t>
  </si>
  <si>
    <t>*</t>
  </si>
  <si>
    <t>из них кредит ЕБРР ($6.45 млн.(курс 1у.е.=25,66)</t>
  </si>
  <si>
    <t>из них кредит ЕБРР ($2.2 млн.(курс 1у.е.=25,66)</t>
  </si>
  <si>
    <t>из них кредит ЕБРР ($0.45 млн.(курс 1у.е.=25,66)</t>
  </si>
  <si>
    <t>(собственные средства МУП КХ "Водоканал" без учета бюджетного финансирования и грантов)</t>
  </si>
  <si>
    <t xml:space="preserve">          Федеральный бюджет (замствования СИБ)</t>
  </si>
  <si>
    <t xml:space="preserve">           Грант СИДА ($10.8 млн.(курс 1у.е.=25,66)</t>
  </si>
  <si>
    <t>из них (НДС по грантовым средствам)</t>
  </si>
  <si>
    <t>в т.ч. Собственные средства МУП КХ  "Водоканал"</t>
  </si>
  <si>
    <t>Корректировка проекта и строительство насосной станции перекачки производственных сточных вод на ЦВС и напорного коллектора Д=300мм по ул. Солдатской</t>
  </si>
  <si>
    <r>
      <t xml:space="preserve">          </t>
    </r>
    <r>
      <rPr>
        <b/>
        <sz val="10"/>
        <color indexed="8"/>
        <rFont val="Times New Roman"/>
        <family val="1"/>
      </rPr>
      <t>Грант ДЕПА ($0.87 млн.(курс 1у.е.=25,66)</t>
    </r>
  </si>
  <si>
    <t>Завершение строительства Московской насосной станции №2/МНС-2/ (строительство 3-х резервуаров чистой воды на 10 тыс.м3)</t>
  </si>
  <si>
    <r>
      <t xml:space="preserve">          </t>
    </r>
    <r>
      <rPr>
        <b/>
        <sz val="10"/>
        <color indexed="8"/>
        <rFont val="Times New Roman"/>
        <family val="1"/>
      </rPr>
      <t>Гранты ДЕПА</t>
    </r>
  </si>
  <si>
    <t>Разработка проекта и строительство установки обезжелезивания общ.производ-тью 850 м3/сут в пос.Прибрежный</t>
  </si>
  <si>
    <t>Разработка проекта и строительство резервуара чистой воды (500м3) в пос.Прибрежный</t>
  </si>
  <si>
    <t>Разработка проекта и строительство скважин обще производительностью 80 м3/час в пос.Прибрежный</t>
  </si>
  <si>
    <t>Разработка проекта на модернизацию насосной станции II подъёма с блоком обеззараживания. Производительностью 80 м3/час в пос.Прибрежный</t>
  </si>
  <si>
    <t>Проектирование и строительство водовода, Д=200мм, протяженностью 1.5км и водопроводной насосной станции в пос.им.А.Космодемьянского</t>
  </si>
  <si>
    <r>
      <t>Строительство объединённых канализационных очистных сооружений (ОКОС) производительностью 150 тыс.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/сут. в пос.Жуковском (все три очереди строительства), с включая ГНС, напорный и самотечной участки промколлектора</t>
    </r>
  </si>
  <si>
    <t>Обеспечение транспортировки и очистки городских стоков мощностью 150тыс.м3/сут</t>
  </si>
  <si>
    <t>.</t>
  </si>
  <si>
    <t>Разработка проекта и троительство КНС производительностью 200м3/час, пос.Прибрежный</t>
  </si>
  <si>
    <t>Разработка проекта и строительство КНС производительностью 80м3/час, пос.Прибрежный</t>
  </si>
  <si>
    <t>Разработка проекта и модернизация 3-х существующих насосных станций, производительностью 30м3/час, пос.Прибрежный</t>
  </si>
  <si>
    <t>Разработка проекта и модернизация биологических очистных сооружений, производительностью 200м3/час, пос.Прибрежный</t>
  </si>
  <si>
    <t xml:space="preserve">          Грант СИДА</t>
  </si>
  <si>
    <r>
      <t xml:space="preserve">          </t>
    </r>
    <r>
      <rPr>
        <b/>
        <sz val="10"/>
        <color indexed="8"/>
        <rFont val="Times New Roman"/>
        <family val="1"/>
      </rPr>
      <t xml:space="preserve">Грант ДЕПА </t>
    </r>
  </si>
  <si>
    <t>Разработка проекта и модернизация водовода от Восточной водопроводной станции /ВВС/ до Московской водопроводной станции /МНС/ Д= 900 мм,Д=650 мм, с заменой запорно-регулирующей арматуры на водоводах</t>
  </si>
  <si>
    <t xml:space="preserve">тариф на подключение по водоотведению рассчитывается исходя из потребности в денежных средствах в сумме 2 851 550,6 тыс.руб. </t>
  </si>
  <si>
    <t>Разработка проекта модернизации Южной водопроводной станции №2 /ЮВС-2/</t>
  </si>
  <si>
    <t xml:space="preserve">тариф на подключение по водоснабжению рассчитывается исходя из потребности в денежных средствах в сумме 2 069 381.6 тыс.руб. </t>
  </si>
  <si>
    <t xml:space="preserve">общая сумма средств для включения в тариф на подключение к системам водоснабжения и водоотведения города составляет 4 920 932,2 тыс.руб.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</si>
</sst>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</numFmts>
  <fonts count="27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9"/>
      <name val="Arial Cyr"/>
      <family val="2"/>
    </font>
    <font>
      <sz val="8"/>
      <name val="Arial Cyr"/>
      <family val="0"/>
    </font>
    <font>
      <b/>
      <sz val="10"/>
      <color indexed="10"/>
      <name val="Times New Roman"/>
      <family val="1"/>
    </font>
    <font>
      <sz val="10"/>
      <color indexed="9"/>
      <name val="Arial Cyr"/>
      <family val="0"/>
    </font>
    <font>
      <b/>
      <i/>
      <sz val="10"/>
      <color indexed="8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i/>
      <sz val="10"/>
      <color indexed="9"/>
      <name val="Arial Cyr"/>
      <family val="0"/>
    </font>
    <font>
      <sz val="11"/>
      <color indexed="10"/>
      <name val="Arial Cyr"/>
      <family val="2"/>
    </font>
    <font>
      <b/>
      <sz val="11"/>
      <color indexed="10"/>
      <name val="Arial Cyr"/>
      <family val="2"/>
    </font>
    <font>
      <b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8" fontId="2" fillId="2" borderId="6" xfId="0" applyNumberFormat="1" applyFont="1" applyFill="1" applyBorder="1" applyAlignment="1">
      <alignment horizontal="center" wrapText="1"/>
    </xf>
    <xf numFmtId="168" fontId="3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wrapText="1"/>
    </xf>
    <xf numFmtId="4" fontId="13" fillId="0" borderId="7" xfId="0" applyNumberFormat="1" applyFont="1" applyBorder="1" applyAlignment="1">
      <alignment wrapText="1"/>
    </xf>
    <xf numFmtId="4" fontId="13" fillId="0" borderId="8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Alignment="1">
      <alignment wrapText="1"/>
    </xf>
    <xf numFmtId="0" fontId="11" fillId="0" borderId="7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8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/>
    </xf>
    <xf numFmtId="0" fontId="11" fillId="0" borderId="0" xfId="0" applyFont="1" applyAlignment="1">
      <alignment wrapText="1"/>
    </xf>
    <xf numFmtId="4" fontId="13" fillId="0" borderId="9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2" borderId="1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/>
    </xf>
    <xf numFmtId="0" fontId="4" fillId="2" borderId="11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2" fillId="2" borderId="12" xfId="0" applyNumberFormat="1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wrapText="1"/>
    </xf>
    <xf numFmtId="168" fontId="3" fillId="2" borderId="12" xfId="0" applyNumberFormat="1" applyFont="1" applyFill="1" applyBorder="1" applyAlignment="1">
      <alignment horizontal="center" wrapText="1"/>
    </xf>
    <xf numFmtId="168" fontId="3" fillId="2" borderId="5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 horizontal="center" wrapText="1"/>
    </xf>
    <xf numFmtId="168" fontId="16" fillId="2" borderId="6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 horizontal="center" wrapText="1"/>
    </xf>
    <xf numFmtId="16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8" fontId="18" fillId="2" borderId="6" xfId="0" applyNumberFormat="1" applyFont="1" applyFill="1" applyBorder="1" applyAlignment="1">
      <alignment horizontal="center" wrapText="1"/>
    </xf>
    <xf numFmtId="168" fontId="18" fillId="2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8" fillId="2" borderId="3" xfId="0" applyFont="1" applyFill="1" applyBorder="1" applyAlignment="1">
      <alignment wrapText="1"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8" fontId="2" fillId="2" borderId="12" xfId="0" applyNumberFormat="1" applyFont="1" applyFill="1" applyBorder="1" applyAlignment="1">
      <alignment vertical="center" wrapText="1"/>
    </xf>
    <xf numFmtId="168" fontId="2" fillId="2" borderId="3" xfId="0" applyNumberFormat="1" applyFont="1" applyFill="1" applyBorder="1" applyAlignment="1">
      <alignment vertical="center" wrapText="1"/>
    </xf>
    <xf numFmtId="168" fontId="3" fillId="2" borderId="12" xfId="0" applyNumberFormat="1" applyFont="1" applyFill="1" applyBorder="1" applyAlignment="1">
      <alignment vertical="center" wrapText="1"/>
    </xf>
    <xf numFmtId="168" fontId="3" fillId="2" borderId="5" xfId="0" applyNumberFormat="1" applyFont="1" applyFill="1" applyBorder="1" applyAlignment="1">
      <alignment vertical="center" wrapText="1"/>
    </xf>
    <xf numFmtId="168" fontId="3" fillId="2" borderId="3" xfId="0" applyNumberFormat="1" applyFont="1" applyFill="1" applyBorder="1" applyAlignment="1">
      <alignment vertical="center" wrapText="1"/>
    </xf>
    <xf numFmtId="168" fontId="18" fillId="2" borderId="12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49" fontId="0" fillId="0" borderId="0" xfId="0" applyNumberFormat="1" applyAlignment="1">
      <alignment horizontal="right" vertical="top"/>
    </xf>
    <xf numFmtId="168" fontId="2" fillId="2" borderId="12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68" fontId="2" fillId="2" borderId="0" xfId="0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vertical="center" wrapText="1"/>
    </xf>
    <xf numFmtId="168" fontId="2" fillId="2" borderId="0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168" fontId="2" fillId="3" borderId="3" xfId="0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168" fontId="2" fillId="3" borderId="6" xfId="0" applyNumberFormat="1" applyFont="1" applyFill="1" applyBorder="1" applyAlignment="1">
      <alignment horizontal="center" wrapText="1"/>
    </xf>
    <xf numFmtId="168" fontId="2" fillId="3" borderId="5" xfId="0" applyNumberFormat="1" applyFont="1" applyFill="1" applyBorder="1" applyAlignment="1">
      <alignment horizontal="center" wrapText="1"/>
    </xf>
    <xf numFmtId="168" fontId="2" fillId="3" borderId="2" xfId="0" applyNumberFormat="1" applyFont="1" applyFill="1" applyBorder="1" applyAlignment="1">
      <alignment horizontal="center" wrapText="1"/>
    </xf>
    <xf numFmtId="168" fontId="3" fillId="3" borderId="3" xfId="0" applyNumberFormat="1" applyFont="1" applyFill="1" applyBorder="1" applyAlignment="1">
      <alignment vertical="center" wrapText="1"/>
    </xf>
    <xf numFmtId="168" fontId="3" fillId="3" borderId="3" xfId="0" applyNumberFormat="1" applyFont="1" applyFill="1" applyBorder="1" applyAlignment="1">
      <alignment horizontal="center" wrapText="1"/>
    </xf>
    <xf numFmtId="168" fontId="3" fillId="3" borderId="6" xfId="0" applyNumberFormat="1" applyFont="1" applyFill="1" applyBorder="1" applyAlignment="1">
      <alignment horizontal="center" wrapText="1"/>
    </xf>
    <xf numFmtId="0" fontId="18" fillId="3" borderId="6" xfId="0" applyFont="1" applyFill="1" applyBorder="1" applyAlignment="1">
      <alignment wrapText="1"/>
    </xf>
    <xf numFmtId="168" fontId="18" fillId="3" borderId="6" xfId="0" applyNumberFormat="1" applyFont="1" applyFill="1" applyBorder="1" applyAlignment="1">
      <alignment wrapText="1"/>
    </xf>
    <xf numFmtId="168" fontId="18" fillId="3" borderId="6" xfId="0" applyNumberFormat="1" applyFont="1" applyFill="1" applyBorder="1" applyAlignment="1">
      <alignment horizontal="center" wrapText="1"/>
    </xf>
    <xf numFmtId="168" fontId="3" fillId="3" borderId="5" xfId="0" applyNumberFormat="1" applyFont="1" applyFill="1" applyBorder="1" applyAlignment="1">
      <alignment horizontal="center" wrapText="1"/>
    </xf>
    <xf numFmtId="0" fontId="0" fillId="3" borderId="3" xfId="0" applyFill="1" applyBorder="1" applyAlignment="1">
      <alignment/>
    </xf>
    <xf numFmtId="0" fontId="22" fillId="3" borderId="6" xfId="0" applyFont="1" applyFill="1" applyBorder="1" applyAlignment="1">
      <alignment wrapText="1"/>
    </xf>
    <xf numFmtId="168" fontId="22" fillId="3" borderId="6" xfId="0" applyNumberFormat="1" applyFont="1" applyFill="1" applyBorder="1" applyAlignment="1">
      <alignment horizontal="center" wrapText="1"/>
    </xf>
    <xf numFmtId="168" fontId="2" fillId="0" borderId="3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168" fontId="2" fillId="0" borderId="6" xfId="0" applyNumberFormat="1" applyFont="1" applyFill="1" applyBorder="1" applyAlignment="1">
      <alignment horizontal="center" wrapText="1"/>
    </xf>
    <xf numFmtId="4" fontId="17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68" fontId="2" fillId="2" borderId="6" xfId="0" applyNumberFormat="1" applyFont="1" applyFill="1" applyBorder="1" applyAlignment="1">
      <alignment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4" fontId="24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4" fontId="24" fillId="0" borderId="0" xfId="0" applyNumberFormat="1" applyFont="1" applyAlignment="1">
      <alignment/>
    </xf>
    <xf numFmtId="0" fontId="26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8" fontId="2" fillId="2" borderId="12" xfId="0" applyNumberFormat="1" applyFont="1" applyFill="1" applyBorder="1" applyAlignment="1">
      <alignment horizontal="right" vertical="center" wrapText="1"/>
    </xf>
    <xf numFmtId="168" fontId="2" fillId="2" borderId="5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8" fontId="2" fillId="2" borderId="13" xfId="0" applyNumberFormat="1" applyFont="1" applyFill="1" applyBorder="1" applyAlignment="1">
      <alignment horizontal="right" vertical="center" wrapText="1"/>
    </xf>
    <xf numFmtId="168" fontId="3" fillId="2" borderId="12" xfId="0" applyNumberFormat="1" applyFont="1" applyFill="1" applyBorder="1" applyAlignment="1">
      <alignment horizontal="right" vertical="center" wrapText="1"/>
    </xf>
    <xf numFmtId="168" fontId="3" fillId="2" borderId="13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8" fontId="2" fillId="2" borderId="12" xfId="0" applyNumberFormat="1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1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168" fontId="2" fillId="2" borderId="12" xfId="0" applyNumberFormat="1" applyFont="1" applyFill="1" applyBorder="1" applyAlignment="1">
      <alignment horizontal="center" vertical="center" wrapText="1"/>
    </xf>
    <xf numFmtId="168" fontId="2" fillId="2" borderId="13" xfId="0" applyNumberFormat="1" applyFont="1" applyFill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workbookViewId="0" topLeftCell="A332">
      <selection activeCell="E373" sqref="D373:E373"/>
    </sheetView>
  </sheetViews>
  <sheetFormatPr defaultColWidth="9.00390625" defaultRowHeight="12.75"/>
  <cols>
    <col min="1" max="1" width="4.625" style="0" customWidth="1"/>
    <col min="2" max="2" width="48.875" style="0" customWidth="1"/>
    <col min="3" max="3" width="10.25390625" style="0" customWidth="1"/>
    <col min="4" max="4" width="9.25390625" style="0" customWidth="1"/>
    <col min="5" max="5" width="15.875" style="0" customWidth="1"/>
    <col min="6" max="6" width="10.25390625" style="0" customWidth="1"/>
    <col min="7" max="7" width="11.75390625" style="0" customWidth="1"/>
    <col min="8" max="8" width="10.25390625" style="0" customWidth="1"/>
    <col min="9" max="9" width="10.125" style="0" customWidth="1"/>
    <col min="10" max="10" width="24.75390625" style="0" customWidth="1"/>
    <col min="11" max="11" width="18.625" style="0" customWidth="1"/>
    <col min="13" max="13" width="9.875" style="0" bestFit="1" customWidth="1"/>
  </cols>
  <sheetData>
    <row r="1" ht="12.75">
      <c r="K1" s="28" t="s">
        <v>61</v>
      </c>
    </row>
    <row r="2" spans="1:10" ht="15.75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75">
      <c r="A3" s="161" t="s">
        <v>26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5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4" s="22" customFormat="1" ht="14.25">
      <c r="A5" s="20"/>
      <c r="B5" s="21" t="s">
        <v>25</v>
      </c>
      <c r="C5" s="21"/>
      <c r="D5" s="21"/>
    </row>
    <row r="6" ht="13.5" thickBot="1"/>
    <row r="7" spans="1:11" ht="63.75" customHeight="1" thickBot="1">
      <c r="A7" s="155" t="s">
        <v>27</v>
      </c>
      <c r="B7" s="155" t="s">
        <v>0</v>
      </c>
      <c r="C7" s="155" t="s">
        <v>64</v>
      </c>
      <c r="D7" s="155" t="s">
        <v>65</v>
      </c>
      <c r="E7" s="1" t="s">
        <v>12</v>
      </c>
      <c r="F7" s="158" t="s">
        <v>119</v>
      </c>
      <c r="G7" s="159"/>
      <c r="H7" s="159"/>
      <c r="I7" s="160"/>
      <c r="J7" s="155" t="s">
        <v>79</v>
      </c>
      <c r="K7" s="155" t="s">
        <v>2</v>
      </c>
    </row>
    <row r="8" spans="1:11" ht="9.75" customHeight="1">
      <c r="A8" s="156"/>
      <c r="B8" s="156"/>
      <c r="C8" s="156"/>
      <c r="D8" s="156"/>
      <c r="E8" s="2" t="s">
        <v>1</v>
      </c>
      <c r="F8" s="64"/>
      <c r="G8" s="64"/>
      <c r="H8" s="64"/>
      <c r="I8" s="64"/>
      <c r="J8" s="156"/>
      <c r="K8" s="156"/>
    </row>
    <row r="9" spans="1:11" ht="15" customHeight="1" thickBot="1">
      <c r="A9" s="157"/>
      <c r="B9" s="157"/>
      <c r="C9" s="157"/>
      <c r="D9" s="157"/>
      <c r="E9" s="3"/>
      <c r="F9" s="65">
        <v>2007</v>
      </c>
      <c r="G9" s="65">
        <v>2008</v>
      </c>
      <c r="H9" s="65">
        <v>2009</v>
      </c>
      <c r="I9" s="65">
        <v>2010</v>
      </c>
      <c r="J9" s="157"/>
      <c r="K9" s="157"/>
    </row>
    <row r="10" spans="1:11" ht="13.5" thickBot="1">
      <c r="A10" s="4">
        <v>1</v>
      </c>
      <c r="B10" s="5">
        <v>2</v>
      </c>
      <c r="C10" s="67">
        <v>3</v>
      </c>
      <c r="D10" s="4">
        <v>4</v>
      </c>
      <c r="E10" s="68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4.5" customHeight="1" thickBot="1">
      <c r="A11" s="7">
        <v>1</v>
      </c>
      <c r="B11" s="9" t="s">
        <v>3</v>
      </c>
      <c r="C11" s="142" t="s">
        <v>75</v>
      </c>
      <c r="D11" s="142" t="s">
        <v>66</v>
      </c>
      <c r="E11" s="80">
        <f>F12+G12+H12</f>
        <v>479610</v>
      </c>
      <c r="F11" s="74"/>
      <c r="G11" s="74"/>
      <c r="H11" s="74"/>
      <c r="I11" s="74"/>
      <c r="J11" s="147" t="s">
        <v>83</v>
      </c>
      <c r="K11" s="147" t="s">
        <v>4</v>
      </c>
    </row>
    <row r="12" spans="1:11" ht="23.25" customHeight="1" thickBot="1">
      <c r="A12" s="7"/>
      <c r="B12" s="98" t="s">
        <v>144</v>
      </c>
      <c r="C12" s="143"/>
      <c r="D12" s="143"/>
      <c r="E12" s="96">
        <f>F12+G12+H12+I12</f>
        <v>479610</v>
      </c>
      <c r="F12" s="99">
        <v>57800</v>
      </c>
      <c r="G12" s="99">
        <v>304540</v>
      </c>
      <c r="H12" s="99">
        <v>117270</v>
      </c>
      <c r="I12" s="99"/>
      <c r="J12" s="148"/>
      <c r="K12" s="148"/>
    </row>
    <row r="13" spans="1:11" ht="18.75" customHeight="1" thickBot="1">
      <c r="A13" s="7"/>
      <c r="B13" s="105" t="s">
        <v>183</v>
      </c>
      <c r="C13" s="143"/>
      <c r="D13" s="143"/>
      <c r="E13" s="106">
        <f>F13+G13+H13+I13</f>
        <v>165490</v>
      </c>
      <c r="F13" s="107">
        <f>F12/E12*165490</f>
        <v>19943.958633056023</v>
      </c>
      <c r="G13" s="107">
        <f>G12/E12*165490</f>
        <v>105081.88861783531</v>
      </c>
      <c r="H13" s="107">
        <f>H12/E12*165490</f>
        <v>40464.15274910865</v>
      </c>
      <c r="I13" s="107"/>
      <c r="J13" s="148"/>
      <c r="K13" s="148"/>
    </row>
    <row r="14" spans="1:11" ht="28.5" customHeight="1" thickBot="1">
      <c r="A14" s="7"/>
      <c r="B14" s="105" t="s">
        <v>181</v>
      </c>
      <c r="C14" s="143"/>
      <c r="D14" s="143"/>
      <c r="E14" s="105">
        <f>F14+G14+H14+I14</f>
        <v>29790</v>
      </c>
      <c r="F14" s="107">
        <f>F13/E13*29790</f>
        <v>3590.1294802026646</v>
      </c>
      <c r="G14" s="107">
        <f>G13/E13*29790</f>
        <v>18915.8829048602</v>
      </c>
      <c r="H14" s="107">
        <f>H13/E13*29790</f>
        <v>7283.987614937137</v>
      </c>
      <c r="I14" s="107"/>
      <c r="J14" s="148"/>
      <c r="K14" s="148"/>
    </row>
    <row r="15" spans="1:11" ht="13.5" thickBot="1">
      <c r="A15" s="7"/>
      <c r="B15" s="9" t="s">
        <v>141</v>
      </c>
      <c r="C15" s="143"/>
      <c r="D15" s="143"/>
      <c r="E15" s="81"/>
      <c r="F15" s="11"/>
      <c r="G15" s="11"/>
      <c r="H15" s="11"/>
      <c r="I15" s="11"/>
      <c r="J15" s="148"/>
      <c r="K15" s="148"/>
    </row>
    <row r="16" spans="1:11" ht="13.5" thickBot="1">
      <c r="A16" s="7"/>
      <c r="B16" s="9" t="s">
        <v>121</v>
      </c>
      <c r="C16" s="143"/>
      <c r="D16" s="143"/>
      <c r="E16" s="81"/>
      <c r="F16" s="11"/>
      <c r="G16" s="11"/>
      <c r="H16" s="11"/>
      <c r="I16" s="11"/>
      <c r="J16" s="148"/>
      <c r="K16" s="148"/>
    </row>
    <row r="17" spans="1:11" ht="13.5" thickBot="1">
      <c r="A17" s="7"/>
      <c r="B17" s="9" t="s">
        <v>122</v>
      </c>
      <c r="C17" s="144"/>
      <c r="D17" s="144"/>
      <c r="E17" s="81"/>
      <c r="F17" s="74"/>
      <c r="G17" s="114"/>
      <c r="H17" s="11"/>
      <c r="I17" s="11"/>
      <c r="J17" s="149"/>
      <c r="K17" s="149"/>
    </row>
    <row r="18" spans="1:13" ht="52.5" customHeight="1" thickBot="1">
      <c r="A18" s="8">
        <v>2</v>
      </c>
      <c r="B18" s="9" t="s">
        <v>5</v>
      </c>
      <c r="C18" s="142" t="s">
        <v>75</v>
      </c>
      <c r="D18" s="142" t="s">
        <v>66</v>
      </c>
      <c r="E18" s="80">
        <f>G24+G19+H19</f>
        <v>186090</v>
      </c>
      <c r="F18" s="11"/>
      <c r="G18" s="11"/>
      <c r="H18" s="11"/>
      <c r="I18" s="11"/>
      <c r="J18" s="147" t="s">
        <v>84</v>
      </c>
      <c r="K18" s="147" t="s">
        <v>4</v>
      </c>
      <c r="M18" s="57"/>
    </row>
    <row r="19" spans="1:11" ht="21" customHeight="1" thickBot="1">
      <c r="A19" s="8"/>
      <c r="B19" s="98" t="s">
        <v>144</v>
      </c>
      <c r="C19" s="143"/>
      <c r="D19" s="143"/>
      <c r="E19" s="96">
        <f>G24+G19+H19+I19</f>
        <v>186090</v>
      </c>
      <c r="F19" s="99">
        <v>96250</v>
      </c>
      <c r="G19" s="99">
        <v>135710</v>
      </c>
      <c r="H19" s="99">
        <f>42900+7480</f>
        <v>50380</v>
      </c>
      <c r="I19" s="99"/>
      <c r="J19" s="148"/>
      <c r="K19" s="148"/>
    </row>
    <row r="20" spans="1:11" ht="20.25" customHeight="1" thickBot="1">
      <c r="A20" s="7"/>
      <c r="B20" s="105" t="s">
        <v>184</v>
      </c>
      <c r="C20" s="143"/>
      <c r="D20" s="143"/>
      <c r="E20" s="106">
        <f>F20+G20+H20+I20</f>
        <v>56450</v>
      </c>
      <c r="F20" s="107">
        <v>0</v>
      </c>
      <c r="G20" s="107">
        <f>G19/E19*56450</f>
        <v>41167.33569778065</v>
      </c>
      <c r="H20" s="107">
        <f>H19/E19*56450</f>
        <v>15282.664302219357</v>
      </c>
      <c r="I20" s="107"/>
      <c r="J20" s="148"/>
      <c r="K20" s="148"/>
    </row>
    <row r="21" spans="1:11" ht="28.5" customHeight="1" thickBot="1">
      <c r="A21" s="7"/>
      <c r="B21" s="105" t="s">
        <v>181</v>
      </c>
      <c r="C21" s="143"/>
      <c r="D21" s="143"/>
      <c r="E21" s="105">
        <f>F21+G21+H21+I21</f>
        <v>10160</v>
      </c>
      <c r="F21" s="107">
        <v>0</v>
      </c>
      <c r="G21" s="107">
        <f>G20/E20*10160</f>
        <v>7409.391154817562</v>
      </c>
      <c r="H21" s="107">
        <f>H20/E20*10160</f>
        <v>2750.6088451824385</v>
      </c>
      <c r="I21" s="107"/>
      <c r="J21" s="148"/>
      <c r="K21" s="148"/>
    </row>
    <row r="22" spans="1:11" ht="13.5" thickBot="1">
      <c r="A22" s="7"/>
      <c r="B22" s="9" t="s">
        <v>141</v>
      </c>
      <c r="C22" s="143"/>
      <c r="D22" s="143"/>
      <c r="E22" s="81"/>
      <c r="F22" s="11"/>
      <c r="G22" s="11"/>
      <c r="H22" s="11"/>
      <c r="I22" s="11"/>
      <c r="J22" s="148"/>
      <c r="K22" s="148"/>
    </row>
    <row r="23" spans="1:11" ht="13.5" thickBot="1">
      <c r="A23" s="7"/>
      <c r="B23" s="9" t="s">
        <v>121</v>
      </c>
      <c r="C23" s="143"/>
      <c r="D23" s="143"/>
      <c r="E23" s="81"/>
      <c r="F23" s="11"/>
      <c r="G23" s="11"/>
      <c r="H23" s="11"/>
      <c r="I23" s="11"/>
      <c r="J23" s="148"/>
      <c r="K23" s="148"/>
    </row>
    <row r="24" spans="1:11" ht="13.5" thickBot="1">
      <c r="A24" s="7"/>
      <c r="B24" s="9" t="s">
        <v>122</v>
      </c>
      <c r="C24" s="144"/>
      <c r="D24" s="144"/>
      <c r="E24" s="81"/>
      <c r="F24" s="74"/>
      <c r="G24" s="114"/>
      <c r="H24" s="11"/>
      <c r="I24" s="11"/>
      <c r="J24" s="149"/>
      <c r="K24" s="149"/>
    </row>
    <row r="25" spans="1:11" ht="36.75" customHeight="1" thickBot="1">
      <c r="A25" s="8">
        <v>3</v>
      </c>
      <c r="B25" s="9" t="s">
        <v>6</v>
      </c>
      <c r="C25" s="142" t="s">
        <v>75</v>
      </c>
      <c r="D25" s="142" t="s">
        <v>67</v>
      </c>
      <c r="E25" s="80">
        <f>G26+F26+E29</f>
        <v>137860</v>
      </c>
      <c r="F25" s="11"/>
      <c r="G25" s="11"/>
      <c r="H25" s="11"/>
      <c r="I25" s="11"/>
      <c r="J25" s="147" t="s">
        <v>85</v>
      </c>
      <c r="K25" s="147" t="s">
        <v>127</v>
      </c>
    </row>
    <row r="26" spans="1:11" ht="21" customHeight="1" thickBot="1">
      <c r="A26" s="8"/>
      <c r="B26" s="98" t="s">
        <v>144</v>
      </c>
      <c r="C26" s="143"/>
      <c r="D26" s="143"/>
      <c r="E26" s="96">
        <f>F26+G26+H26+I26</f>
        <v>115540</v>
      </c>
      <c r="F26" s="99">
        <v>15440</v>
      </c>
      <c r="G26" s="99">
        <f>123940-23840</f>
        <v>100100</v>
      </c>
      <c r="H26" s="99"/>
      <c r="I26" s="99"/>
      <c r="J26" s="148"/>
      <c r="K26" s="148"/>
    </row>
    <row r="27" spans="1:11" ht="20.25" customHeight="1" thickBot="1">
      <c r="A27" s="7"/>
      <c r="B27" s="105" t="s">
        <v>185</v>
      </c>
      <c r="C27" s="143"/>
      <c r="D27" s="143"/>
      <c r="E27" s="106">
        <f>F27+G27+H27+I27</f>
        <v>11550</v>
      </c>
      <c r="F27" s="107">
        <f>F26/E26*11550</f>
        <v>1543.4654665051066</v>
      </c>
      <c r="G27" s="107">
        <f>G26/E26*11550</f>
        <v>10006.534533494894</v>
      </c>
      <c r="H27" s="107"/>
      <c r="I27" s="107"/>
      <c r="J27" s="148"/>
      <c r="K27" s="148"/>
    </row>
    <row r="28" spans="1:13" ht="28.5" customHeight="1" thickBot="1">
      <c r="A28" s="7"/>
      <c r="B28" s="105" t="s">
        <v>181</v>
      </c>
      <c r="C28" s="143"/>
      <c r="D28" s="143"/>
      <c r="E28" s="105">
        <f>F28+G28+H28+I28</f>
        <v>2080</v>
      </c>
      <c r="F28" s="107">
        <f>F27/E27*2080</f>
        <v>277.9574173446426</v>
      </c>
      <c r="G28" s="107">
        <f>G27/E27*2080</f>
        <v>1802.0425826553576</v>
      </c>
      <c r="H28" s="107"/>
      <c r="I28" s="107"/>
      <c r="J28" s="148"/>
      <c r="K28" s="148"/>
      <c r="M28" s="57"/>
    </row>
    <row r="29" spans="1:11" ht="18.75" customHeight="1" thickBot="1">
      <c r="A29" s="7"/>
      <c r="B29" s="87" t="s">
        <v>192</v>
      </c>
      <c r="C29" s="143"/>
      <c r="D29" s="143"/>
      <c r="E29" s="9">
        <f>F29+G29+H29+I29</f>
        <v>22320.000000000004</v>
      </c>
      <c r="F29" s="11">
        <f>F28/E28*22320</f>
        <v>2982.696901505972</v>
      </c>
      <c r="G29" s="11">
        <f>G28/E28*22320</f>
        <v>19337.30309849403</v>
      </c>
      <c r="H29" s="72"/>
      <c r="I29" s="72"/>
      <c r="J29" s="148"/>
      <c r="K29" s="148"/>
    </row>
    <row r="30" spans="1:11" ht="13.5" thickBot="1">
      <c r="A30" s="7"/>
      <c r="B30" s="9" t="s">
        <v>141</v>
      </c>
      <c r="C30" s="143"/>
      <c r="D30" s="143"/>
      <c r="E30" s="81"/>
      <c r="F30" s="11"/>
      <c r="G30" s="11"/>
      <c r="H30" s="11"/>
      <c r="I30" s="11"/>
      <c r="J30" s="148"/>
      <c r="K30" s="148"/>
    </row>
    <row r="31" spans="1:11" ht="13.5" thickBot="1">
      <c r="A31" s="7"/>
      <c r="B31" s="9" t="s">
        <v>121</v>
      </c>
      <c r="C31" s="143"/>
      <c r="D31" s="143"/>
      <c r="E31" s="81"/>
      <c r="F31" s="11"/>
      <c r="G31" s="11"/>
      <c r="H31" s="11"/>
      <c r="I31" s="11"/>
      <c r="J31" s="148"/>
      <c r="K31" s="148"/>
    </row>
    <row r="32" spans="1:11" ht="13.5" thickBot="1">
      <c r="A32" s="7"/>
      <c r="B32" s="9" t="s">
        <v>122</v>
      </c>
      <c r="C32" s="144"/>
      <c r="D32" s="144"/>
      <c r="E32" s="81"/>
      <c r="F32" s="11"/>
      <c r="G32" s="11"/>
      <c r="H32" s="11"/>
      <c r="I32" s="11"/>
      <c r="J32" s="149"/>
      <c r="K32" s="149"/>
    </row>
    <row r="33" spans="1:11" ht="12.75" customHeight="1">
      <c r="A33" s="137">
        <v>4</v>
      </c>
      <c r="B33" s="162" t="s">
        <v>7</v>
      </c>
      <c r="C33" s="142" t="s">
        <v>75</v>
      </c>
      <c r="D33" s="142">
        <v>2007</v>
      </c>
      <c r="E33" s="135">
        <v>158310</v>
      </c>
      <c r="F33" s="58"/>
      <c r="G33" s="58"/>
      <c r="H33" s="58"/>
      <c r="I33" s="58"/>
      <c r="J33" s="147" t="s">
        <v>86</v>
      </c>
      <c r="K33" s="147" t="s">
        <v>126</v>
      </c>
    </row>
    <row r="34" spans="1:11" ht="33.75" customHeight="1" thickBot="1">
      <c r="A34" s="138"/>
      <c r="B34" s="163"/>
      <c r="C34" s="143"/>
      <c r="D34" s="143"/>
      <c r="E34" s="139"/>
      <c r="F34" s="59"/>
      <c r="G34" s="59"/>
      <c r="H34" s="59"/>
      <c r="I34" s="59"/>
      <c r="J34" s="148"/>
      <c r="K34" s="148"/>
    </row>
    <row r="35" spans="1:11" ht="13.5" thickBot="1">
      <c r="A35" s="7"/>
      <c r="B35" s="98" t="s">
        <v>144</v>
      </c>
      <c r="C35" s="143"/>
      <c r="D35" s="143"/>
      <c r="E35" s="96"/>
      <c r="F35" s="99"/>
      <c r="G35" s="99"/>
      <c r="H35" s="99"/>
      <c r="I35" s="99"/>
      <c r="J35" s="148"/>
      <c r="K35" s="148"/>
    </row>
    <row r="36" spans="1:11" ht="13.5" thickBot="1">
      <c r="A36" s="7"/>
      <c r="B36" s="9" t="s">
        <v>120</v>
      </c>
      <c r="C36" s="143"/>
      <c r="D36" s="143"/>
      <c r="E36" s="81"/>
      <c r="F36" s="11"/>
      <c r="G36" s="11"/>
      <c r="H36" s="11"/>
      <c r="I36" s="11"/>
      <c r="J36" s="148"/>
      <c r="K36" s="148"/>
    </row>
    <row r="37" spans="1:13" ht="13.5" thickBot="1">
      <c r="A37" s="7"/>
      <c r="B37" s="9" t="s">
        <v>121</v>
      </c>
      <c r="C37" s="143"/>
      <c r="D37" s="143"/>
      <c r="E37" s="81">
        <f>F37+G37+H37+I37</f>
        <v>158310</v>
      </c>
      <c r="F37" s="11">
        <f>9708+148602</f>
        <v>158310</v>
      </c>
      <c r="G37" s="11"/>
      <c r="H37" s="11"/>
      <c r="I37" s="11"/>
      <c r="J37" s="148"/>
      <c r="K37" s="148"/>
      <c r="M37" s="57"/>
    </row>
    <row r="38" spans="1:11" ht="13.5" thickBot="1">
      <c r="A38" s="7"/>
      <c r="B38" s="9" t="s">
        <v>122</v>
      </c>
      <c r="C38" s="144"/>
      <c r="D38" s="144"/>
      <c r="E38" s="81"/>
      <c r="F38" s="11"/>
      <c r="G38" s="11"/>
      <c r="H38" s="11"/>
      <c r="I38" s="11"/>
      <c r="J38" s="149"/>
      <c r="K38" s="149"/>
    </row>
    <row r="39" spans="1:11" ht="33" customHeight="1" thickBot="1">
      <c r="A39" s="8">
        <v>5</v>
      </c>
      <c r="B39" s="9" t="s">
        <v>8</v>
      </c>
      <c r="C39" s="142" t="s">
        <v>75</v>
      </c>
      <c r="D39" s="142" t="s">
        <v>67</v>
      </c>
      <c r="E39" s="80">
        <v>120000</v>
      </c>
      <c r="F39" s="11"/>
      <c r="G39" s="11"/>
      <c r="H39" s="11"/>
      <c r="I39" s="11"/>
      <c r="J39" s="147" t="s">
        <v>87</v>
      </c>
      <c r="K39" s="147" t="s">
        <v>127</v>
      </c>
    </row>
    <row r="40" spans="1:11" ht="13.5" thickBot="1">
      <c r="A40" s="8"/>
      <c r="B40" s="98" t="s">
        <v>144</v>
      </c>
      <c r="C40" s="143"/>
      <c r="D40" s="143"/>
      <c r="E40" s="96">
        <f>F40+G40+H40+I40</f>
        <v>96000</v>
      </c>
      <c r="F40" s="99">
        <v>48000</v>
      </c>
      <c r="G40" s="99">
        <v>48000</v>
      </c>
      <c r="H40" s="99"/>
      <c r="I40" s="99"/>
      <c r="J40" s="148"/>
      <c r="K40" s="148"/>
    </row>
    <row r="41" spans="1:11" ht="13.5" thickBot="1">
      <c r="A41" s="7"/>
      <c r="B41" s="9" t="s">
        <v>141</v>
      </c>
      <c r="C41" s="143"/>
      <c r="D41" s="143"/>
      <c r="E41" s="81"/>
      <c r="F41" s="11"/>
      <c r="G41" s="11"/>
      <c r="H41" s="11"/>
      <c r="I41" s="11"/>
      <c r="J41" s="148"/>
      <c r="K41" s="148"/>
    </row>
    <row r="42" spans="1:11" ht="13.5" thickBot="1">
      <c r="A42" s="7"/>
      <c r="B42" s="9" t="s">
        <v>121</v>
      </c>
      <c r="C42" s="143"/>
      <c r="D42" s="143"/>
      <c r="E42" s="81">
        <f>F42+G42+H42+I42</f>
        <v>24000</v>
      </c>
      <c r="F42" s="11">
        <v>12000</v>
      </c>
      <c r="G42" s="11">
        <v>12000</v>
      </c>
      <c r="H42" s="11"/>
      <c r="I42" s="11"/>
      <c r="J42" s="148"/>
      <c r="K42" s="148"/>
    </row>
    <row r="43" spans="1:11" ht="13.5" thickBot="1">
      <c r="A43" s="7"/>
      <c r="B43" s="9" t="s">
        <v>122</v>
      </c>
      <c r="C43" s="144"/>
      <c r="D43" s="144"/>
      <c r="E43" s="81"/>
      <c r="F43" s="11"/>
      <c r="G43" s="11"/>
      <c r="H43" s="11"/>
      <c r="I43" s="11"/>
      <c r="J43" s="149"/>
      <c r="K43" s="149"/>
    </row>
    <row r="44" spans="1:11" ht="39" customHeight="1">
      <c r="A44" s="137">
        <v>6</v>
      </c>
      <c r="B44" s="145" t="s">
        <v>159</v>
      </c>
      <c r="C44" s="142" t="s">
        <v>76</v>
      </c>
      <c r="D44" s="142">
        <v>2007</v>
      </c>
      <c r="E44" s="140">
        <f>F46+G46+H46</f>
        <v>230300</v>
      </c>
      <c r="F44" s="60"/>
      <c r="G44" s="60"/>
      <c r="H44" s="60"/>
      <c r="I44" s="60"/>
      <c r="J44" s="147" t="s">
        <v>88</v>
      </c>
      <c r="K44" s="147" t="s">
        <v>127</v>
      </c>
    </row>
    <row r="45" spans="1:11" ht="18" customHeight="1" thickBot="1">
      <c r="A45" s="138"/>
      <c r="B45" s="146"/>
      <c r="C45" s="143"/>
      <c r="D45" s="143"/>
      <c r="E45" s="141"/>
      <c r="F45" s="75"/>
      <c r="G45" s="75"/>
      <c r="H45" s="75"/>
      <c r="I45" s="61"/>
      <c r="J45" s="148"/>
      <c r="K45" s="148"/>
    </row>
    <row r="46" spans="1:11" ht="13.5" thickBot="1">
      <c r="A46" s="8"/>
      <c r="B46" s="98" t="s">
        <v>144</v>
      </c>
      <c r="C46" s="143"/>
      <c r="D46" s="143"/>
      <c r="E46" s="96">
        <f>F46+G46+H46+I46</f>
        <v>230300</v>
      </c>
      <c r="F46" s="108">
        <v>10300</v>
      </c>
      <c r="G46" s="108">
        <v>120000</v>
      </c>
      <c r="H46" s="108">
        <v>100000</v>
      </c>
      <c r="I46" s="104"/>
      <c r="J46" s="148"/>
      <c r="K46" s="148"/>
    </row>
    <row r="47" spans="1:11" ht="13.5" thickBot="1">
      <c r="A47" s="7"/>
      <c r="B47" s="9" t="s">
        <v>141</v>
      </c>
      <c r="C47" s="143"/>
      <c r="D47" s="143"/>
      <c r="E47" s="84"/>
      <c r="F47" s="11"/>
      <c r="G47" s="11"/>
      <c r="H47" s="11"/>
      <c r="I47" s="11"/>
      <c r="J47" s="148"/>
      <c r="K47" s="148"/>
    </row>
    <row r="48" spans="1:11" ht="13.5" thickBot="1">
      <c r="A48" s="7"/>
      <c r="B48" s="9" t="s">
        <v>121</v>
      </c>
      <c r="C48" s="143"/>
      <c r="D48" s="143"/>
      <c r="E48" s="84"/>
      <c r="F48" s="11"/>
      <c r="G48" s="11"/>
      <c r="H48" s="11"/>
      <c r="I48" s="11"/>
      <c r="J48" s="148"/>
      <c r="K48" s="148"/>
    </row>
    <row r="49" spans="1:11" ht="13.5" thickBot="1">
      <c r="A49" s="7"/>
      <c r="B49" s="9" t="s">
        <v>122</v>
      </c>
      <c r="C49" s="144"/>
      <c r="D49" s="144"/>
      <c r="E49" s="84"/>
      <c r="F49" s="11"/>
      <c r="G49" s="11"/>
      <c r="H49" s="11"/>
      <c r="I49" s="11"/>
      <c r="J49" s="149"/>
      <c r="K49" s="149"/>
    </row>
    <row r="50" spans="1:11" ht="16.5" customHeight="1">
      <c r="A50" s="137">
        <v>7</v>
      </c>
      <c r="B50" s="162" t="s">
        <v>72</v>
      </c>
      <c r="C50" s="142" t="s">
        <v>75</v>
      </c>
      <c r="D50" s="142" t="s">
        <v>68</v>
      </c>
      <c r="E50" s="135">
        <f>F54+G54+H54+I54+F55</f>
        <v>38520</v>
      </c>
      <c r="F50" s="58"/>
      <c r="G50" s="58"/>
      <c r="H50" s="58"/>
      <c r="I50" s="58"/>
      <c r="J50" s="147" t="s">
        <v>89</v>
      </c>
      <c r="K50" s="147" t="s">
        <v>126</v>
      </c>
    </row>
    <row r="51" spans="1:11" ht="19.5" customHeight="1" thickBot="1">
      <c r="A51" s="138"/>
      <c r="B51" s="163"/>
      <c r="C51" s="143"/>
      <c r="D51" s="143"/>
      <c r="E51" s="139"/>
      <c r="F51" s="59"/>
      <c r="G51" s="59"/>
      <c r="H51" s="59"/>
      <c r="I51" s="59"/>
      <c r="J51" s="148"/>
      <c r="K51" s="148"/>
    </row>
    <row r="52" spans="1:13" ht="15.75" customHeight="1" thickBot="1">
      <c r="A52" s="8"/>
      <c r="B52" s="98" t="s">
        <v>144</v>
      </c>
      <c r="C52" s="143"/>
      <c r="D52" s="143"/>
      <c r="E52" s="96"/>
      <c r="F52" s="99"/>
      <c r="G52" s="99"/>
      <c r="H52" s="99"/>
      <c r="I52" s="99"/>
      <c r="J52" s="148"/>
      <c r="K52" s="148"/>
      <c r="M52" s="57"/>
    </row>
    <row r="53" spans="1:11" ht="13.5" thickBot="1">
      <c r="A53" s="7"/>
      <c r="B53" s="9" t="s">
        <v>141</v>
      </c>
      <c r="C53" s="143"/>
      <c r="D53" s="143"/>
      <c r="E53" s="81"/>
      <c r="F53" s="11"/>
      <c r="G53" s="11"/>
      <c r="H53" s="11"/>
      <c r="I53" s="11"/>
      <c r="J53" s="148"/>
      <c r="K53" s="148"/>
    </row>
    <row r="54" spans="1:11" ht="13.5" thickBot="1">
      <c r="A54" s="7"/>
      <c r="B54" s="9" t="s">
        <v>121</v>
      </c>
      <c r="C54" s="143"/>
      <c r="D54" s="143"/>
      <c r="E54" s="81">
        <f>F54+G54+H54+I54</f>
        <v>25520</v>
      </c>
      <c r="F54" s="11">
        <v>6100</v>
      </c>
      <c r="G54" s="11">
        <v>6250</v>
      </c>
      <c r="H54" s="11">
        <v>6580</v>
      </c>
      <c r="I54" s="11">
        <v>6590</v>
      </c>
      <c r="J54" s="148"/>
      <c r="K54" s="148"/>
    </row>
    <row r="55" spans="1:11" ht="13.5" thickBot="1">
      <c r="A55" s="7"/>
      <c r="B55" s="9" t="s">
        <v>122</v>
      </c>
      <c r="C55" s="144"/>
      <c r="D55" s="144"/>
      <c r="E55" s="81">
        <f>F55+G55+H55+I55</f>
        <v>13000</v>
      </c>
      <c r="F55" s="11">
        <v>13000</v>
      </c>
      <c r="G55" s="11"/>
      <c r="H55" s="11"/>
      <c r="I55" s="11"/>
      <c r="J55" s="149"/>
      <c r="K55" s="149"/>
    </row>
    <row r="56" spans="1:11" ht="58.5" customHeight="1" hidden="1" thickBot="1">
      <c r="A56" s="8">
        <v>8</v>
      </c>
      <c r="B56" s="9" t="s">
        <v>9</v>
      </c>
      <c r="C56" s="142" t="s">
        <v>76</v>
      </c>
      <c r="D56" s="142">
        <v>2008</v>
      </c>
      <c r="E56" s="82">
        <v>0</v>
      </c>
      <c r="F56" s="12"/>
      <c r="G56" s="12"/>
      <c r="H56" s="12"/>
      <c r="I56" s="12"/>
      <c r="J56" s="147" t="s">
        <v>90</v>
      </c>
      <c r="K56" s="147" t="s">
        <v>4</v>
      </c>
    </row>
    <row r="57" spans="1:11" ht="13.5" hidden="1" thickBot="1">
      <c r="A57" s="8"/>
      <c r="B57" s="98" t="s">
        <v>144</v>
      </c>
      <c r="C57" s="143"/>
      <c r="D57" s="143"/>
      <c r="E57" s="96">
        <f>F57+G57+H57+I57</f>
        <v>0</v>
      </c>
      <c r="F57" s="109"/>
      <c r="G57" s="104">
        <v>0</v>
      </c>
      <c r="H57" s="104"/>
      <c r="I57" s="104"/>
      <c r="J57" s="148"/>
      <c r="K57" s="148"/>
    </row>
    <row r="58" spans="1:11" ht="13.5" hidden="1" thickBot="1">
      <c r="A58" s="7"/>
      <c r="B58" s="9" t="s">
        <v>141</v>
      </c>
      <c r="C58" s="143"/>
      <c r="D58" s="143"/>
      <c r="E58" s="84"/>
      <c r="F58" s="11"/>
      <c r="G58" s="11"/>
      <c r="H58" s="11"/>
      <c r="I58" s="11"/>
      <c r="J58" s="148"/>
      <c r="K58" s="148"/>
    </row>
    <row r="59" spans="1:11" ht="13.5" hidden="1" thickBot="1">
      <c r="A59" s="7"/>
      <c r="B59" s="9" t="s">
        <v>121</v>
      </c>
      <c r="C59" s="143"/>
      <c r="D59" s="143"/>
      <c r="E59" s="84"/>
      <c r="F59" s="11"/>
      <c r="G59" s="11"/>
      <c r="H59" s="11"/>
      <c r="I59" s="11"/>
      <c r="J59" s="148"/>
      <c r="K59" s="148"/>
    </row>
    <row r="60" spans="1:11" ht="13.5" hidden="1" thickBot="1">
      <c r="A60" s="7"/>
      <c r="B60" s="9" t="s">
        <v>122</v>
      </c>
      <c r="C60" s="144"/>
      <c r="D60" s="144"/>
      <c r="E60" s="84"/>
      <c r="F60" s="63"/>
      <c r="G60" s="11"/>
      <c r="H60" s="11"/>
      <c r="I60" s="11"/>
      <c r="J60" s="148"/>
      <c r="K60" s="148"/>
    </row>
    <row r="61" spans="1:11" ht="28.5" customHeight="1" thickBot="1">
      <c r="A61" s="8">
        <v>8</v>
      </c>
      <c r="B61" s="9" t="s">
        <v>149</v>
      </c>
      <c r="C61" s="142" t="s">
        <v>145</v>
      </c>
      <c r="D61" s="142">
        <v>2007</v>
      </c>
      <c r="E61" s="82">
        <v>40000</v>
      </c>
      <c r="F61" s="12"/>
      <c r="G61" s="12"/>
      <c r="H61" s="12"/>
      <c r="I61" s="12"/>
      <c r="J61" s="147" t="s">
        <v>91</v>
      </c>
      <c r="K61" s="147" t="s">
        <v>4</v>
      </c>
    </row>
    <row r="62" spans="1:11" ht="15.75" customHeight="1" thickBot="1">
      <c r="A62" s="8"/>
      <c r="B62" s="98" t="s">
        <v>144</v>
      </c>
      <c r="C62" s="143"/>
      <c r="D62" s="143"/>
      <c r="E62" s="81">
        <f>F62+G62+H62+I62</f>
        <v>30000</v>
      </c>
      <c r="F62" s="104">
        <v>30000</v>
      </c>
      <c r="G62" s="104"/>
      <c r="H62" s="104"/>
      <c r="I62" s="104"/>
      <c r="J62" s="148"/>
      <c r="K62" s="148"/>
    </row>
    <row r="63" spans="1:11" ht="13.5" thickBot="1">
      <c r="A63" s="7"/>
      <c r="B63" s="9" t="s">
        <v>141</v>
      </c>
      <c r="C63" s="143"/>
      <c r="D63" s="143"/>
      <c r="E63" s="81"/>
      <c r="F63" s="11"/>
      <c r="G63" s="11"/>
      <c r="H63" s="11"/>
      <c r="I63" s="11"/>
      <c r="J63" s="148"/>
      <c r="K63" s="148"/>
    </row>
    <row r="64" spans="1:11" ht="13.5" thickBot="1">
      <c r="A64" s="7"/>
      <c r="B64" s="9" t="s">
        <v>121</v>
      </c>
      <c r="C64" s="143"/>
      <c r="D64" s="143"/>
      <c r="E64" s="84"/>
      <c r="F64" s="11"/>
      <c r="G64" s="11"/>
      <c r="H64" s="11"/>
      <c r="I64" s="11"/>
      <c r="J64" s="148"/>
      <c r="K64" s="148"/>
    </row>
    <row r="65" spans="1:11" ht="13.5" thickBot="1">
      <c r="A65" s="7"/>
      <c r="B65" s="9" t="s">
        <v>122</v>
      </c>
      <c r="C65" s="144"/>
      <c r="D65" s="144"/>
      <c r="E65" s="81">
        <f>F65+G65+H65+I65</f>
        <v>10000</v>
      </c>
      <c r="F65" s="11">
        <v>10000</v>
      </c>
      <c r="G65" s="11"/>
      <c r="H65" s="11"/>
      <c r="I65" s="11"/>
      <c r="J65" s="149"/>
      <c r="K65" s="149"/>
    </row>
    <row r="66" spans="1:11" ht="17.25" customHeight="1" thickBot="1">
      <c r="A66" s="8">
        <v>9</v>
      </c>
      <c r="B66" s="9" t="s">
        <v>32</v>
      </c>
      <c r="C66" s="142" t="s">
        <v>75</v>
      </c>
      <c r="D66" s="142">
        <v>2007</v>
      </c>
      <c r="E66" s="82">
        <f>F67+F70</f>
        <v>30059</v>
      </c>
      <c r="F66" s="12"/>
      <c r="G66" s="12"/>
      <c r="H66" s="12"/>
      <c r="I66" s="12"/>
      <c r="J66" s="147" t="s">
        <v>92</v>
      </c>
      <c r="K66" s="147" t="s">
        <v>4</v>
      </c>
    </row>
    <row r="67" spans="1:13" ht="15" customHeight="1" thickBot="1">
      <c r="A67" s="8"/>
      <c r="B67" s="98" t="s">
        <v>144</v>
      </c>
      <c r="C67" s="143"/>
      <c r="D67" s="143"/>
      <c r="E67" s="96">
        <f>F67+G67+H67+I67</f>
        <v>25059</v>
      </c>
      <c r="F67" s="104">
        <v>25059</v>
      </c>
      <c r="G67" s="104"/>
      <c r="H67" s="104"/>
      <c r="I67" s="104"/>
      <c r="J67" s="148"/>
      <c r="K67" s="148"/>
      <c r="M67" s="57"/>
    </row>
    <row r="68" spans="1:11" ht="13.5" thickBot="1">
      <c r="A68" s="7"/>
      <c r="B68" s="9" t="s">
        <v>141</v>
      </c>
      <c r="C68" s="143"/>
      <c r="D68" s="143"/>
      <c r="E68" s="84"/>
      <c r="F68" s="11"/>
      <c r="G68" s="11"/>
      <c r="H68" s="11"/>
      <c r="I68" s="11"/>
      <c r="J68" s="148"/>
      <c r="K68" s="148"/>
    </row>
    <row r="69" spans="1:11" ht="13.5" thickBot="1">
      <c r="A69" s="7"/>
      <c r="B69" s="9" t="s">
        <v>121</v>
      </c>
      <c r="C69" s="143"/>
      <c r="D69" s="143"/>
      <c r="E69" s="84"/>
      <c r="F69" s="11"/>
      <c r="G69" s="11"/>
      <c r="H69" s="11"/>
      <c r="I69" s="11"/>
      <c r="J69" s="148"/>
      <c r="K69" s="148"/>
    </row>
    <row r="70" spans="1:11" ht="13.5" thickBot="1">
      <c r="A70" s="7"/>
      <c r="B70" s="9" t="s">
        <v>122</v>
      </c>
      <c r="C70" s="144"/>
      <c r="D70" s="144"/>
      <c r="E70" s="81">
        <f>F70+G70+H70+I70</f>
        <v>5000</v>
      </c>
      <c r="F70" s="11">
        <v>5000</v>
      </c>
      <c r="G70" s="11"/>
      <c r="H70" s="11"/>
      <c r="I70" s="11"/>
      <c r="J70" s="149"/>
      <c r="K70" s="149"/>
    </row>
    <row r="71" spans="1:11" ht="39.75" customHeight="1" thickBot="1">
      <c r="A71" s="8">
        <v>10</v>
      </c>
      <c r="B71" s="9" t="s">
        <v>31</v>
      </c>
      <c r="C71" s="142" t="s">
        <v>77</v>
      </c>
      <c r="D71" s="142">
        <v>2007</v>
      </c>
      <c r="E71" s="82">
        <v>22536</v>
      </c>
      <c r="F71" s="74"/>
      <c r="G71" s="12"/>
      <c r="H71" s="12"/>
      <c r="I71" s="12"/>
      <c r="J71" s="147" t="s">
        <v>93</v>
      </c>
      <c r="K71" s="147" t="s">
        <v>4</v>
      </c>
    </row>
    <row r="72" spans="1:11" ht="13.5" thickBot="1">
      <c r="A72" s="8"/>
      <c r="B72" s="98" t="s">
        <v>144</v>
      </c>
      <c r="C72" s="143"/>
      <c r="D72" s="143"/>
      <c r="E72" s="96">
        <f>F72+G72+H72+I72</f>
        <v>22536</v>
      </c>
      <c r="F72" s="104">
        <v>22536</v>
      </c>
      <c r="G72" s="104"/>
      <c r="H72" s="104"/>
      <c r="I72" s="104"/>
      <c r="J72" s="148"/>
      <c r="K72" s="148"/>
    </row>
    <row r="73" spans="1:11" ht="13.5" thickBot="1">
      <c r="A73" s="7"/>
      <c r="B73" s="9" t="s">
        <v>141</v>
      </c>
      <c r="C73" s="143"/>
      <c r="D73" s="143"/>
      <c r="E73" s="84"/>
      <c r="F73" s="11"/>
      <c r="G73" s="11"/>
      <c r="H73" s="11"/>
      <c r="I73" s="11"/>
      <c r="J73" s="148"/>
      <c r="K73" s="148"/>
    </row>
    <row r="74" spans="1:11" ht="13.5" thickBot="1">
      <c r="A74" s="7"/>
      <c r="B74" s="9" t="s">
        <v>121</v>
      </c>
      <c r="C74" s="143"/>
      <c r="D74" s="143"/>
      <c r="E74" s="84"/>
      <c r="F74" s="11"/>
      <c r="G74" s="11"/>
      <c r="H74" s="11"/>
      <c r="I74" s="11"/>
      <c r="J74" s="148"/>
      <c r="K74" s="148"/>
    </row>
    <row r="75" spans="1:11" ht="13.5" thickBot="1">
      <c r="A75" s="7"/>
      <c r="B75" s="9" t="s">
        <v>122</v>
      </c>
      <c r="C75" s="144"/>
      <c r="D75" s="144"/>
      <c r="E75" s="83"/>
      <c r="F75" s="11"/>
      <c r="G75" s="11"/>
      <c r="H75" s="11"/>
      <c r="I75" s="11"/>
      <c r="J75" s="149"/>
      <c r="K75" s="149"/>
    </row>
    <row r="76" spans="1:13" ht="66" customHeight="1" thickBot="1">
      <c r="A76" s="8">
        <v>11</v>
      </c>
      <c r="B76" s="9" t="s">
        <v>209</v>
      </c>
      <c r="C76" s="142" t="s">
        <v>76</v>
      </c>
      <c r="D76" s="142" t="s">
        <v>68</v>
      </c>
      <c r="E76" s="80">
        <f>E77+E78+E81</f>
        <v>244312.6</v>
      </c>
      <c r="F76" s="11"/>
      <c r="G76" s="11"/>
      <c r="H76" s="11"/>
      <c r="I76" s="11"/>
      <c r="J76" s="147" t="s">
        <v>99</v>
      </c>
      <c r="K76" s="147" t="s">
        <v>129</v>
      </c>
      <c r="M76" s="57"/>
    </row>
    <row r="77" spans="1:11" ht="15.75" customHeight="1" thickBot="1">
      <c r="A77" s="8"/>
      <c r="B77" s="98" t="s">
        <v>144</v>
      </c>
      <c r="C77" s="143"/>
      <c r="D77" s="143"/>
      <c r="E77" s="96">
        <f>F77+G77+H77+I77</f>
        <v>212350</v>
      </c>
      <c r="F77" s="99">
        <f>0</f>
        <v>0</v>
      </c>
      <c r="G77" s="99">
        <f>78450-23000</f>
        <v>55450</v>
      </c>
      <c r="H77" s="99">
        <v>78450</v>
      </c>
      <c r="I77" s="99">
        <v>78450</v>
      </c>
      <c r="J77" s="148"/>
      <c r="K77" s="148"/>
    </row>
    <row r="78" spans="1:11" ht="18.75" customHeight="1" thickBot="1">
      <c r="A78" s="7"/>
      <c r="B78" s="87" t="s">
        <v>208</v>
      </c>
      <c r="C78" s="143"/>
      <c r="D78" s="143"/>
      <c r="E78" s="119">
        <f>F78+G78+H78+I78</f>
        <v>5362.6</v>
      </c>
      <c r="F78" s="11">
        <v>5362.6</v>
      </c>
      <c r="G78" s="11"/>
      <c r="H78" s="72"/>
      <c r="I78" s="72"/>
      <c r="J78" s="148"/>
      <c r="K78" s="148"/>
    </row>
    <row r="79" spans="1:11" ht="13.5" thickBot="1">
      <c r="A79" s="7"/>
      <c r="B79" s="9" t="s">
        <v>141</v>
      </c>
      <c r="C79" s="143"/>
      <c r="D79" s="143"/>
      <c r="E79" s="81"/>
      <c r="F79" s="11"/>
      <c r="G79" s="11"/>
      <c r="H79" s="11"/>
      <c r="I79" s="11"/>
      <c r="J79" s="148"/>
      <c r="K79" s="148"/>
    </row>
    <row r="80" spans="1:11" ht="13.5" thickBot="1">
      <c r="A80" s="7"/>
      <c r="B80" s="9" t="s">
        <v>121</v>
      </c>
      <c r="C80" s="143"/>
      <c r="D80" s="143"/>
      <c r="E80" s="81"/>
      <c r="F80" s="11"/>
      <c r="G80" s="11"/>
      <c r="H80" s="11"/>
      <c r="I80" s="11"/>
      <c r="J80" s="148"/>
      <c r="K80" s="148"/>
    </row>
    <row r="81" spans="1:11" ht="13.5" thickBot="1">
      <c r="A81" s="7"/>
      <c r="B81" s="9" t="s">
        <v>122</v>
      </c>
      <c r="C81" s="144"/>
      <c r="D81" s="144"/>
      <c r="E81" s="81">
        <f>F81+G81+H81+I81</f>
        <v>26600</v>
      </c>
      <c r="F81" s="11">
        <v>3600</v>
      </c>
      <c r="G81" s="11">
        <v>23000</v>
      </c>
      <c r="H81" s="11"/>
      <c r="I81" s="11"/>
      <c r="J81" s="149"/>
      <c r="K81" s="149"/>
    </row>
    <row r="82" spans="1:11" ht="43.5" customHeight="1" thickBot="1">
      <c r="A82" s="8">
        <v>12</v>
      </c>
      <c r="B82" s="9" t="s">
        <v>10</v>
      </c>
      <c r="C82" s="142" t="s">
        <v>75</v>
      </c>
      <c r="D82" s="142" t="s">
        <v>69</v>
      </c>
      <c r="E82" s="80">
        <v>205000</v>
      </c>
      <c r="F82" s="11"/>
      <c r="G82" s="74"/>
      <c r="H82" s="74"/>
      <c r="I82" s="11"/>
      <c r="J82" s="147" t="s">
        <v>100</v>
      </c>
      <c r="K82" s="147" t="s">
        <v>125</v>
      </c>
    </row>
    <row r="83" spans="1:11" ht="13.5" thickBot="1">
      <c r="A83" s="8"/>
      <c r="B83" s="98" t="s">
        <v>144</v>
      </c>
      <c r="C83" s="143"/>
      <c r="D83" s="143"/>
      <c r="E83" s="96">
        <f>F83+G83+H83+I83</f>
        <v>205000</v>
      </c>
      <c r="F83" s="99"/>
      <c r="G83" s="99">
        <v>100000</v>
      </c>
      <c r="H83" s="99">
        <v>105000</v>
      </c>
      <c r="I83" s="99"/>
      <c r="J83" s="148"/>
      <c r="K83" s="148"/>
    </row>
    <row r="84" spans="1:11" ht="13.5" thickBot="1">
      <c r="A84" s="7"/>
      <c r="B84" s="9" t="s">
        <v>141</v>
      </c>
      <c r="C84" s="143"/>
      <c r="D84" s="143"/>
      <c r="E84" s="81"/>
      <c r="F84" s="11"/>
      <c r="G84" s="11"/>
      <c r="H84" s="11"/>
      <c r="I84" s="11"/>
      <c r="J84" s="148"/>
      <c r="K84" s="148"/>
    </row>
    <row r="85" spans="1:11" ht="13.5" thickBot="1">
      <c r="A85" s="7"/>
      <c r="B85" s="9" t="s">
        <v>121</v>
      </c>
      <c r="C85" s="143"/>
      <c r="D85" s="143"/>
      <c r="E85" s="81"/>
      <c r="F85" s="11"/>
      <c r="G85" s="11"/>
      <c r="H85" s="11"/>
      <c r="I85" s="11"/>
      <c r="J85" s="148"/>
      <c r="K85" s="148"/>
    </row>
    <row r="86" spans="1:11" ht="13.5" thickBot="1">
      <c r="A86" s="7"/>
      <c r="B86" s="9" t="s">
        <v>122</v>
      </c>
      <c r="C86" s="144"/>
      <c r="D86" s="144"/>
      <c r="E86" s="81"/>
      <c r="F86" s="11"/>
      <c r="G86" s="11"/>
      <c r="H86" s="11"/>
      <c r="I86" s="11"/>
      <c r="J86" s="149"/>
      <c r="K86" s="149"/>
    </row>
    <row r="87" spans="1:11" ht="26.25" customHeight="1" thickBot="1">
      <c r="A87" s="8">
        <v>13</v>
      </c>
      <c r="B87" s="9" t="s">
        <v>73</v>
      </c>
      <c r="C87" s="142" t="s">
        <v>75</v>
      </c>
      <c r="D87" s="142">
        <v>2007</v>
      </c>
      <c r="E87" s="80">
        <f>30050-10000</f>
        <v>20050</v>
      </c>
      <c r="F87" s="74"/>
      <c r="G87" s="11"/>
      <c r="H87" s="11"/>
      <c r="I87" s="11"/>
      <c r="J87" s="147" t="s">
        <v>101</v>
      </c>
      <c r="K87" s="147" t="s">
        <v>4</v>
      </c>
    </row>
    <row r="88" spans="1:11" ht="15.75" customHeight="1" thickBot="1">
      <c r="A88" s="8"/>
      <c r="B88" s="98" t="s">
        <v>144</v>
      </c>
      <c r="C88" s="143"/>
      <c r="D88" s="143"/>
      <c r="E88" s="96">
        <f>F88+G88+H88+I88</f>
        <v>16650</v>
      </c>
      <c r="F88" s="99">
        <f>E87-F91</f>
        <v>16650</v>
      </c>
      <c r="G88" s="99"/>
      <c r="H88" s="99"/>
      <c r="I88" s="99"/>
      <c r="J88" s="148"/>
      <c r="K88" s="148"/>
    </row>
    <row r="89" spans="1:11" ht="13.5" thickBot="1">
      <c r="A89" s="7"/>
      <c r="B89" s="9" t="s">
        <v>141</v>
      </c>
      <c r="C89" s="143"/>
      <c r="D89" s="143"/>
      <c r="E89" s="81"/>
      <c r="F89" s="11"/>
      <c r="G89" s="11"/>
      <c r="H89" s="11"/>
      <c r="I89" s="11"/>
      <c r="J89" s="148"/>
      <c r="K89" s="148"/>
    </row>
    <row r="90" spans="1:11" ht="13.5" thickBot="1">
      <c r="A90" s="7"/>
      <c r="B90" s="9" t="s">
        <v>121</v>
      </c>
      <c r="C90" s="143"/>
      <c r="D90" s="143"/>
      <c r="E90" s="81"/>
      <c r="F90" s="11"/>
      <c r="G90" s="11"/>
      <c r="H90" s="11"/>
      <c r="I90" s="11"/>
      <c r="J90" s="148"/>
      <c r="K90" s="148"/>
    </row>
    <row r="91" spans="1:11" ht="13.5" thickBot="1">
      <c r="A91" s="7"/>
      <c r="B91" s="9" t="s">
        <v>122</v>
      </c>
      <c r="C91" s="144"/>
      <c r="D91" s="144"/>
      <c r="E91" s="112">
        <f>F91+G91+H91+I91</f>
        <v>3400</v>
      </c>
      <c r="F91" s="11">
        <v>3400</v>
      </c>
      <c r="G91" s="11"/>
      <c r="H91" s="11"/>
      <c r="I91" s="11"/>
      <c r="J91" s="149"/>
      <c r="K91" s="149"/>
    </row>
    <row r="92" spans="1:11" ht="38.25" customHeight="1">
      <c r="A92" s="137">
        <v>14</v>
      </c>
      <c r="B92" s="10" t="s">
        <v>193</v>
      </c>
      <c r="C92" s="142" t="s">
        <v>75</v>
      </c>
      <c r="D92" s="142">
        <v>2008</v>
      </c>
      <c r="E92" s="135">
        <v>130700</v>
      </c>
      <c r="F92" s="58"/>
      <c r="G92" s="58"/>
      <c r="H92" s="58"/>
      <c r="I92" s="58"/>
      <c r="J92" s="147" t="s">
        <v>94</v>
      </c>
      <c r="K92" s="147" t="s">
        <v>128</v>
      </c>
    </row>
    <row r="93" spans="1:11" ht="2.25" customHeight="1" thickBot="1">
      <c r="A93" s="138"/>
      <c r="B93" s="9"/>
      <c r="C93" s="143"/>
      <c r="D93" s="143"/>
      <c r="E93" s="136"/>
      <c r="F93" s="59"/>
      <c r="G93" s="75"/>
      <c r="H93" s="59"/>
      <c r="I93" s="59"/>
      <c r="J93" s="148"/>
      <c r="K93" s="148"/>
    </row>
    <row r="94" spans="1:11" ht="13.5" thickBot="1">
      <c r="A94" s="8"/>
      <c r="B94" s="98" t="s">
        <v>164</v>
      </c>
      <c r="C94" s="143"/>
      <c r="D94" s="143"/>
      <c r="E94" s="96">
        <f>F94+G94+H94+I94</f>
        <v>104560</v>
      </c>
      <c r="F94" s="99"/>
      <c r="G94" s="100">
        <f>E92-G96</f>
        <v>104560</v>
      </c>
      <c r="H94" s="99"/>
      <c r="I94" s="99"/>
      <c r="J94" s="148"/>
      <c r="K94" s="148"/>
    </row>
    <row r="95" spans="1:11" ht="13.5" thickBot="1">
      <c r="A95" s="7"/>
      <c r="B95" s="9" t="s">
        <v>141</v>
      </c>
      <c r="C95" s="143"/>
      <c r="D95" s="143"/>
      <c r="E95" s="81"/>
      <c r="F95" s="11"/>
      <c r="G95" s="11"/>
      <c r="H95" s="11"/>
      <c r="I95" s="11"/>
      <c r="J95" s="148"/>
      <c r="K95" s="148"/>
    </row>
    <row r="96" spans="1:11" ht="13.5" thickBot="1">
      <c r="A96" s="7"/>
      <c r="B96" s="9" t="s">
        <v>121</v>
      </c>
      <c r="C96" s="143"/>
      <c r="D96" s="143"/>
      <c r="E96" s="81">
        <f>F96+G96+H96+I96</f>
        <v>26140</v>
      </c>
      <c r="F96" s="11"/>
      <c r="G96" s="11">
        <v>26140</v>
      </c>
      <c r="H96" s="11"/>
      <c r="I96" s="11"/>
      <c r="J96" s="148"/>
      <c r="K96" s="148"/>
    </row>
    <row r="97" spans="1:11" ht="13.5" thickBot="1">
      <c r="A97" s="7"/>
      <c r="B97" s="9" t="s">
        <v>122</v>
      </c>
      <c r="C97" s="144"/>
      <c r="D97" s="144"/>
      <c r="E97" s="81"/>
      <c r="F97" s="11"/>
      <c r="G97" s="11"/>
      <c r="H97" s="11"/>
      <c r="I97" s="11"/>
      <c r="J97" s="149"/>
      <c r="K97" s="149"/>
    </row>
    <row r="98" spans="1:11" ht="16.5" customHeight="1">
      <c r="A98" s="137">
        <v>15</v>
      </c>
      <c r="B98" s="162" t="s">
        <v>211</v>
      </c>
      <c r="C98" s="142" t="s">
        <v>75</v>
      </c>
      <c r="D98" s="142">
        <v>2008</v>
      </c>
      <c r="E98" s="135">
        <v>5260</v>
      </c>
      <c r="F98" s="58"/>
      <c r="G98" s="58"/>
      <c r="H98" s="58"/>
      <c r="I98" s="58"/>
      <c r="J98" s="147" t="s">
        <v>89</v>
      </c>
      <c r="K98" s="147" t="s">
        <v>126</v>
      </c>
    </row>
    <row r="99" spans="1:11" ht="24" customHeight="1" thickBot="1">
      <c r="A99" s="138"/>
      <c r="B99" s="163"/>
      <c r="C99" s="143"/>
      <c r="D99" s="143"/>
      <c r="E99" s="139"/>
      <c r="F99" s="59"/>
      <c r="G99" s="75"/>
      <c r="H99" s="59"/>
      <c r="I99" s="59"/>
      <c r="J99" s="148"/>
      <c r="K99" s="148"/>
    </row>
    <row r="100" spans="1:11" ht="13.5" thickBot="1">
      <c r="A100" s="8"/>
      <c r="B100" s="98" t="s">
        <v>144</v>
      </c>
      <c r="C100" s="143"/>
      <c r="D100" s="143"/>
      <c r="E100" s="96">
        <f>F100+G100+H100+I100</f>
        <v>0</v>
      </c>
      <c r="F100" s="99"/>
      <c r="G100" s="100">
        <v>0</v>
      </c>
      <c r="H100" s="99"/>
      <c r="I100" s="99"/>
      <c r="J100" s="148"/>
      <c r="K100" s="148"/>
    </row>
    <row r="101" spans="1:11" ht="13.5" thickBot="1">
      <c r="A101" s="7"/>
      <c r="B101" s="9" t="s">
        <v>141</v>
      </c>
      <c r="C101" s="143"/>
      <c r="D101" s="143"/>
      <c r="E101" s="81"/>
      <c r="F101" s="11"/>
      <c r="G101" s="11"/>
      <c r="H101" s="11"/>
      <c r="I101" s="11"/>
      <c r="J101" s="148"/>
      <c r="K101" s="148"/>
    </row>
    <row r="102" spans="1:11" ht="13.5" thickBot="1">
      <c r="A102" s="7"/>
      <c r="B102" s="9" t="s">
        <v>121</v>
      </c>
      <c r="C102" s="143"/>
      <c r="D102" s="143"/>
      <c r="E102" s="81"/>
      <c r="F102" s="11"/>
      <c r="G102" s="11"/>
      <c r="H102" s="11"/>
      <c r="I102" s="11"/>
      <c r="J102" s="148"/>
      <c r="K102" s="148"/>
    </row>
    <row r="103" spans="1:11" ht="13.5" thickBot="1">
      <c r="A103" s="7"/>
      <c r="B103" s="9" t="s">
        <v>122</v>
      </c>
      <c r="C103" s="144"/>
      <c r="D103" s="144"/>
      <c r="E103" s="81">
        <f>F103+G103+H103+I103</f>
        <v>5260</v>
      </c>
      <c r="F103" s="11"/>
      <c r="G103" s="11">
        <v>5260</v>
      </c>
      <c r="H103" s="11"/>
      <c r="I103" s="11"/>
      <c r="J103" s="149"/>
      <c r="K103" s="149"/>
    </row>
    <row r="104" spans="1:11" ht="66.75" customHeight="1" hidden="1" thickBot="1">
      <c r="A104" s="7">
        <v>16</v>
      </c>
      <c r="B104" s="9" t="s">
        <v>165</v>
      </c>
      <c r="C104" s="142" t="s">
        <v>76</v>
      </c>
      <c r="D104" s="142" t="s">
        <v>70</v>
      </c>
      <c r="E104" s="80">
        <f>G105+H105+I105+F105</f>
        <v>0</v>
      </c>
      <c r="F104" s="11"/>
      <c r="G104" s="11"/>
      <c r="H104" s="11"/>
      <c r="I104" s="11"/>
      <c r="J104" s="147" t="s">
        <v>102</v>
      </c>
      <c r="K104" s="147" t="s">
        <v>127</v>
      </c>
    </row>
    <row r="105" spans="1:11" ht="13.5" hidden="1" thickBot="1">
      <c r="A105" s="7"/>
      <c r="B105" s="98" t="s">
        <v>144</v>
      </c>
      <c r="C105" s="143"/>
      <c r="D105" s="143"/>
      <c r="E105" s="96">
        <f>F105+G105+H105+I105</f>
        <v>0</v>
      </c>
      <c r="F105" s="99"/>
      <c r="G105" s="99">
        <v>0</v>
      </c>
      <c r="H105" s="99">
        <v>0</v>
      </c>
      <c r="I105" s="99">
        <v>0</v>
      </c>
      <c r="J105" s="148"/>
      <c r="K105" s="148"/>
    </row>
    <row r="106" spans="1:11" ht="13.5" hidden="1" thickBot="1">
      <c r="A106" s="7"/>
      <c r="B106" s="9" t="s">
        <v>141</v>
      </c>
      <c r="C106" s="143"/>
      <c r="D106" s="143"/>
      <c r="E106" s="81"/>
      <c r="F106" s="11"/>
      <c r="G106" s="11"/>
      <c r="H106" s="11"/>
      <c r="I106" s="11"/>
      <c r="J106" s="148"/>
      <c r="K106" s="148"/>
    </row>
    <row r="107" spans="1:11" ht="13.5" hidden="1" thickBot="1">
      <c r="A107" s="7"/>
      <c r="B107" s="9" t="s">
        <v>121</v>
      </c>
      <c r="C107" s="143"/>
      <c r="D107" s="143"/>
      <c r="E107" s="81"/>
      <c r="F107" s="11"/>
      <c r="G107" s="11"/>
      <c r="H107" s="11"/>
      <c r="I107" s="11"/>
      <c r="J107" s="148"/>
      <c r="K107" s="148"/>
    </row>
    <row r="108" spans="1:11" ht="13.5" hidden="1" thickBot="1">
      <c r="A108" s="7"/>
      <c r="B108" s="9" t="s">
        <v>122</v>
      </c>
      <c r="C108" s="144"/>
      <c r="D108" s="144"/>
      <c r="E108" s="81"/>
      <c r="F108" s="11"/>
      <c r="G108" s="11"/>
      <c r="H108" s="11"/>
      <c r="I108" s="11"/>
      <c r="J108" s="149"/>
      <c r="K108" s="149"/>
    </row>
    <row r="109" spans="1:11" ht="26.25" thickBot="1">
      <c r="A109" s="7">
        <v>16</v>
      </c>
      <c r="B109" s="9" t="s">
        <v>28</v>
      </c>
      <c r="C109" s="142" t="s">
        <v>76</v>
      </c>
      <c r="D109" s="142" t="s">
        <v>69</v>
      </c>
      <c r="E109" s="80">
        <f>32506.3*2</f>
        <v>65012.6</v>
      </c>
      <c r="F109" s="11"/>
      <c r="G109" s="11"/>
      <c r="H109" s="11"/>
      <c r="I109" s="11"/>
      <c r="J109" s="147" t="s">
        <v>107</v>
      </c>
      <c r="K109" s="147" t="s">
        <v>29</v>
      </c>
    </row>
    <row r="110" spans="1:11" ht="13.5" thickBot="1">
      <c r="A110" s="7"/>
      <c r="B110" s="98" t="s">
        <v>144</v>
      </c>
      <c r="C110" s="143"/>
      <c r="D110" s="143"/>
      <c r="E110" s="96">
        <f>F110+G110+H110+I110</f>
        <v>65012.6</v>
      </c>
      <c r="F110" s="99"/>
      <c r="G110" s="99">
        <v>32506.3</v>
      </c>
      <c r="H110" s="99">
        <v>32506.3</v>
      </c>
      <c r="I110" s="99"/>
      <c r="J110" s="148"/>
      <c r="K110" s="148"/>
    </row>
    <row r="111" spans="1:11" ht="13.5" thickBot="1">
      <c r="A111" s="7"/>
      <c r="B111" s="9" t="s">
        <v>141</v>
      </c>
      <c r="C111" s="143"/>
      <c r="D111" s="143"/>
      <c r="E111" s="81"/>
      <c r="F111" s="11"/>
      <c r="G111" s="11"/>
      <c r="H111" s="11"/>
      <c r="I111" s="11"/>
      <c r="J111" s="148"/>
      <c r="K111" s="148"/>
    </row>
    <row r="112" spans="1:11" ht="13.5" thickBot="1">
      <c r="A112" s="7"/>
      <c r="B112" s="9" t="s">
        <v>121</v>
      </c>
      <c r="C112" s="143"/>
      <c r="D112" s="143"/>
      <c r="E112" s="81"/>
      <c r="F112" s="11"/>
      <c r="G112" s="11"/>
      <c r="H112" s="11"/>
      <c r="I112" s="11"/>
      <c r="J112" s="148"/>
      <c r="K112" s="148"/>
    </row>
    <row r="113" spans="1:11" ht="13.5" thickBot="1">
      <c r="A113" s="7"/>
      <c r="B113" s="9" t="s">
        <v>122</v>
      </c>
      <c r="C113" s="144"/>
      <c r="D113" s="144"/>
      <c r="E113" s="81"/>
      <c r="F113" s="11"/>
      <c r="G113" s="11"/>
      <c r="H113" s="11"/>
      <c r="I113" s="11"/>
      <c r="J113" s="149"/>
      <c r="K113" s="149"/>
    </row>
    <row r="114" spans="1:11" ht="21" customHeight="1">
      <c r="A114" s="137">
        <v>17</v>
      </c>
      <c r="B114" s="162" t="s">
        <v>166</v>
      </c>
      <c r="C114" s="142" t="s">
        <v>75</v>
      </c>
      <c r="D114" s="142" t="s">
        <v>71</v>
      </c>
      <c r="E114" s="135">
        <v>52600</v>
      </c>
      <c r="F114" s="58"/>
      <c r="G114" s="58"/>
      <c r="H114" s="153"/>
      <c r="I114" s="58"/>
      <c r="J114" s="147" t="s">
        <v>89</v>
      </c>
      <c r="K114" s="147" t="s">
        <v>126</v>
      </c>
    </row>
    <row r="115" spans="1:11" ht="24" customHeight="1" thickBot="1">
      <c r="A115" s="138"/>
      <c r="B115" s="163"/>
      <c r="C115" s="143"/>
      <c r="D115" s="143"/>
      <c r="E115" s="139"/>
      <c r="F115" s="59"/>
      <c r="G115" s="59"/>
      <c r="H115" s="154"/>
      <c r="I115" s="75"/>
      <c r="J115" s="148"/>
      <c r="K115" s="148"/>
    </row>
    <row r="116" spans="1:11" ht="13.5" thickBot="1">
      <c r="A116" s="8"/>
      <c r="B116" s="98" t="s">
        <v>144</v>
      </c>
      <c r="C116" s="143"/>
      <c r="D116" s="143"/>
      <c r="E116" s="96">
        <f>F116+G116+H116+I116</f>
        <v>52600</v>
      </c>
      <c r="F116" s="99"/>
      <c r="G116" s="99"/>
      <c r="H116" s="100">
        <v>26300</v>
      </c>
      <c r="I116" s="100">
        <v>26300</v>
      </c>
      <c r="J116" s="148"/>
      <c r="K116" s="148"/>
    </row>
    <row r="117" spans="1:11" ht="13.5" thickBot="1">
      <c r="A117" s="7"/>
      <c r="B117" s="9" t="s">
        <v>141</v>
      </c>
      <c r="C117" s="143"/>
      <c r="D117" s="143"/>
      <c r="E117" s="81"/>
      <c r="F117" s="11"/>
      <c r="G117" s="11"/>
      <c r="H117" s="11"/>
      <c r="I117" s="11"/>
      <c r="J117" s="148"/>
      <c r="K117" s="148"/>
    </row>
    <row r="118" spans="1:11" ht="13.5" thickBot="1">
      <c r="A118" s="7"/>
      <c r="B118" s="9" t="s">
        <v>121</v>
      </c>
      <c r="C118" s="143"/>
      <c r="D118" s="143"/>
      <c r="E118" s="81"/>
      <c r="F118" s="11"/>
      <c r="G118" s="11"/>
      <c r="H118" s="11"/>
      <c r="I118" s="11"/>
      <c r="J118" s="148"/>
      <c r="K118" s="148"/>
    </row>
    <row r="119" spans="1:11" ht="13.5" thickBot="1">
      <c r="A119" s="7"/>
      <c r="B119" s="9" t="s">
        <v>122</v>
      </c>
      <c r="C119" s="144"/>
      <c r="D119" s="144"/>
      <c r="E119" s="81"/>
      <c r="F119" s="11"/>
      <c r="G119" s="11"/>
      <c r="H119" s="11"/>
      <c r="I119" s="11"/>
      <c r="J119" s="149"/>
      <c r="K119" s="149"/>
    </row>
    <row r="120" spans="1:11" ht="18" customHeight="1">
      <c r="A120" s="137">
        <v>18</v>
      </c>
      <c r="B120" s="162" t="s">
        <v>78</v>
      </c>
      <c r="C120" s="142" t="s">
        <v>75</v>
      </c>
      <c r="D120" s="142" t="s">
        <v>71</v>
      </c>
      <c r="E120" s="135">
        <v>120000</v>
      </c>
      <c r="F120" s="58"/>
      <c r="G120" s="58"/>
      <c r="H120" s="58"/>
      <c r="I120" s="58"/>
      <c r="J120" s="147" t="s">
        <v>117</v>
      </c>
      <c r="K120" s="147" t="s">
        <v>126</v>
      </c>
    </row>
    <row r="121" spans="1:11" ht="25.5" customHeight="1" thickBot="1">
      <c r="A121" s="138"/>
      <c r="B121" s="163"/>
      <c r="C121" s="143"/>
      <c r="D121" s="143"/>
      <c r="E121" s="139"/>
      <c r="F121" s="59"/>
      <c r="G121" s="59"/>
      <c r="H121" s="75"/>
      <c r="I121" s="75"/>
      <c r="J121" s="148"/>
      <c r="K121" s="148"/>
    </row>
    <row r="122" spans="1:11" ht="13.5" thickBot="1">
      <c r="A122" s="8"/>
      <c r="B122" s="98" t="s">
        <v>144</v>
      </c>
      <c r="C122" s="143"/>
      <c r="D122" s="143"/>
      <c r="E122" s="96">
        <f>F122+G122+H122+I122</f>
        <v>120000</v>
      </c>
      <c r="F122" s="99"/>
      <c r="G122" s="99"/>
      <c r="H122" s="100">
        <v>60000</v>
      </c>
      <c r="I122" s="100">
        <v>60000</v>
      </c>
      <c r="J122" s="148"/>
      <c r="K122" s="148"/>
    </row>
    <row r="123" spans="1:11" ht="13.5" thickBot="1">
      <c r="A123" s="7"/>
      <c r="B123" s="9" t="s">
        <v>141</v>
      </c>
      <c r="C123" s="143"/>
      <c r="D123" s="143"/>
      <c r="E123" s="81"/>
      <c r="F123" s="11"/>
      <c r="G123" s="11"/>
      <c r="H123" s="11"/>
      <c r="I123" s="11"/>
      <c r="J123" s="148"/>
      <c r="K123" s="148"/>
    </row>
    <row r="124" spans="1:11" ht="13.5" thickBot="1">
      <c r="A124" s="7"/>
      <c r="B124" s="9" t="s">
        <v>121</v>
      </c>
      <c r="C124" s="143"/>
      <c r="D124" s="143"/>
      <c r="E124" s="81"/>
      <c r="F124" s="11"/>
      <c r="G124" s="11"/>
      <c r="H124" s="11"/>
      <c r="I124" s="11"/>
      <c r="J124" s="148"/>
      <c r="K124" s="148"/>
    </row>
    <row r="125" spans="1:11" ht="13.5" thickBot="1">
      <c r="A125" s="7"/>
      <c r="B125" s="9" t="s">
        <v>122</v>
      </c>
      <c r="C125" s="144"/>
      <c r="D125" s="144"/>
      <c r="E125" s="81"/>
      <c r="F125" s="11"/>
      <c r="G125" s="11"/>
      <c r="H125" s="11"/>
      <c r="I125" s="11"/>
      <c r="J125" s="149"/>
      <c r="K125" s="149"/>
    </row>
    <row r="126" spans="1:11" ht="39" thickBot="1">
      <c r="A126" s="7">
        <v>19</v>
      </c>
      <c r="B126" s="9" t="s">
        <v>195</v>
      </c>
      <c r="C126" s="142" t="s">
        <v>76</v>
      </c>
      <c r="D126" s="142">
        <v>2009</v>
      </c>
      <c r="E126" s="80">
        <v>2200</v>
      </c>
      <c r="F126" s="11"/>
      <c r="G126" s="11"/>
      <c r="H126" s="74"/>
      <c r="I126" s="11"/>
      <c r="J126" s="147" t="s">
        <v>97</v>
      </c>
      <c r="K126" s="147" t="s">
        <v>13</v>
      </c>
    </row>
    <row r="127" spans="1:11" ht="13.5" thickBot="1">
      <c r="A127" s="7"/>
      <c r="B127" s="98" t="s">
        <v>144</v>
      </c>
      <c r="C127" s="143"/>
      <c r="D127" s="143"/>
      <c r="E127" s="96">
        <f>F127+G127+H127+I127</f>
        <v>2200</v>
      </c>
      <c r="F127" s="99"/>
      <c r="G127" s="99"/>
      <c r="H127" s="99">
        <v>2200</v>
      </c>
      <c r="I127" s="99"/>
      <c r="J127" s="148"/>
      <c r="K127" s="148"/>
    </row>
    <row r="128" spans="1:11" ht="13.5" thickBot="1">
      <c r="A128" s="7"/>
      <c r="B128" s="9" t="s">
        <v>141</v>
      </c>
      <c r="C128" s="143"/>
      <c r="D128" s="143"/>
      <c r="E128" s="81"/>
      <c r="F128" s="11"/>
      <c r="G128" s="11"/>
      <c r="H128" s="11"/>
      <c r="I128" s="11"/>
      <c r="J128" s="148"/>
      <c r="K128" s="148"/>
    </row>
    <row r="129" spans="1:11" ht="13.5" thickBot="1">
      <c r="A129" s="7"/>
      <c r="B129" s="9" t="s">
        <v>121</v>
      </c>
      <c r="C129" s="143"/>
      <c r="D129" s="143"/>
      <c r="E129" s="81"/>
      <c r="F129" s="11"/>
      <c r="G129" s="11"/>
      <c r="H129" s="11"/>
      <c r="I129" s="11"/>
      <c r="J129" s="148"/>
      <c r="K129" s="148"/>
    </row>
    <row r="130" spans="1:11" ht="13.5" thickBot="1">
      <c r="A130" s="7"/>
      <c r="B130" s="9" t="s">
        <v>122</v>
      </c>
      <c r="C130" s="144"/>
      <c r="D130" s="144"/>
      <c r="E130" s="81"/>
      <c r="F130" s="11"/>
      <c r="G130" s="11"/>
      <c r="H130" s="11"/>
      <c r="I130" s="11"/>
      <c r="J130" s="149"/>
      <c r="K130" s="149"/>
    </row>
    <row r="131" spans="1:11" ht="37.5" customHeight="1" thickBot="1">
      <c r="A131" s="7">
        <v>20</v>
      </c>
      <c r="B131" s="9" t="s">
        <v>196</v>
      </c>
      <c r="C131" s="142" t="s">
        <v>76</v>
      </c>
      <c r="D131" s="142">
        <v>2009</v>
      </c>
      <c r="E131" s="80">
        <v>2700</v>
      </c>
      <c r="F131" s="11"/>
      <c r="G131" s="11"/>
      <c r="H131" s="74"/>
      <c r="I131" s="11"/>
      <c r="J131" s="147" t="s">
        <v>95</v>
      </c>
      <c r="K131" s="147" t="s">
        <v>13</v>
      </c>
    </row>
    <row r="132" spans="1:11" ht="13.5" thickBot="1">
      <c r="A132" s="7"/>
      <c r="B132" s="98" t="s">
        <v>144</v>
      </c>
      <c r="C132" s="143"/>
      <c r="D132" s="143"/>
      <c r="E132" s="96">
        <f>F132+G132+H132+I132</f>
        <v>2700</v>
      </c>
      <c r="F132" s="99"/>
      <c r="G132" s="99"/>
      <c r="H132" s="99">
        <v>2700</v>
      </c>
      <c r="I132" s="99"/>
      <c r="J132" s="148"/>
      <c r="K132" s="148"/>
    </row>
    <row r="133" spans="1:11" ht="13.5" thickBot="1">
      <c r="A133" s="7"/>
      <c r="B133" s="9" t="s">
        <v>141</v>
      </c>
      <c r="C133" s="143"/>
      <c r="D133" s="143"/>
      <c r="E133" s="81"/>
      <c r="F133" s="11"/>
      <c r="G133" s="11"/>
      <c r="H133" s="11"/>
      <c r="I133" s="11"/>
      <c r="J133" s="148"/>
      <c r="K133" s="148"/>
    </row>
    <row r="134" spans="1:11" ht="13.5" thickBot="1">
      <c r="A134" s="7"/>
      <c r="B134" s="9" t="s">
        <v>121</v>
      </c>
      <c r="C134" s="143"/>
      <c r="D134" s="143"/>
      <c r="E134" s="81"/>
      <c r="F134" s="11"/>
      <c r="G134" s="11"/>
      <c r="H134" s="11"/>
      <c r="I134" s="11"/>
      <c r="J134" s="148"/>
      <c r="K134" s="148"/>
    </row>
    <row r="135" spans="1:11" ht="13.5" thickBot="1">
      <c r="A135" s="7"/>
      <c r="B135" s="9" t="s">
        <v>122</v>
      </c>
      <c r="C135" s="144"/>
      <c r="D135" s="144"/>
      <c r="E135" s="81"/>
      <c r="F135" s="11"/>
      <c r="G135" s="11"/>
      <c r="H135" s="11"/>
      <c r="I135" s="11"/>
      <c r="J135" s="148"/>
      <c r="K135" s="148"/>
    </row>
    <row r="136" spans="1:11" ht="42" customHeight="1" thickBot="1">
      <c r="A136" s="7">
        <v>21</v>
      </c>
      <c r="B136" s="9" t="s">
        <v>197</v>
      </c>
      <c r="C136" s="142" t="s">
        <v>76</v>
      </c>
      <c r="D136" s="142">
        <v>2009</v>
      </c>
      <c r="E136" s="80">
        <v>1724</v>
      </c>
      <c r="F136" s="11"/>
      <c r="G136" s="11"/>
      <c r="H136" s="74"/>
      <c r="I136" s="11"/>
      <c r="J136" s="147" t="s">
        <v>96</v>
      </c>
      <c r="K136" s="147" t="s">
        <v>13</v>
      </c>
    </row>
    <row r="137" spans="1:11" ht="13.5" thickBot="1">
      <c r="A137" s="7"/>
      <c r="B137" s="98" t="s">
        <v>144</v>
      </c>
      <c r="C137" s="143"/>
      <c r="D137" s="143"/>
      <c r="E137" s="96">
        <f>F137+G137+H137+I137</f>
        <v>1724</v>
      </c>
      <c r="F137" s="99"/>
      <c r="G137" s="99"/>
      <c r="H137" s="99">
        <v>1724</v>
      </c>
      <c r="I137" s="99"/>
      <c r="J137" s="148"/>
      <c r="K137" s="148"/>
    </row>
    <row r="138" spans="1:11" ht="13.5" thickBot="1">
      <c r="A138" s="7"/>
      <c r="B138" s="9" t="s">
        <v>141</v>
      </c>
      <c r="C138" s="143"/>
      <c r="D138" s="143"/>
      <c r="E138" s="81"/>
      <c r="F138" s="11"/>
      <c r="G138" s="11"/>
      <c r="H138" s="11"/>
      <c r="I138" s="11"/>
      <c r="J138" s="148"/>
      <c r="K138" s="148"/>
    </row>
    <row r="139" spans="1:11" ht="13.5" thickBot="1">
      <c r="A139" s="7"/>
      <c r="B139" s="9" t="s">
        <v>121</v>
      </c>
      <c r="C139" s="143"/>
      <c r="D139" s="143"/>
      <c r="E139" s="81"/>
      <c r="F139" s="11"/>
      <c r="G139" s="11"/>
      <c r="H139" s="11"/>
      <c r="I139" s="11"/>
      <c r="J139" s="148"/>
      <c r="K139" s="148"/>
    </row>
    <row r="140" spans="1:11" ht="13.5" thickBot="1">
      <c r="A140" s="7"/>
      <c r="B140" s="9" t="s">
        <v>122</v>
      </c>
      <c r="C140" s="144"/>
      <c r="D140" s="144"/>
      <c r="E140" s="81"/>
      <c r="F140" s="11"/>
      <c r="G140" s="11"/>
      <c r="H140" s="11"/>
      <c r="I140" s="11"/>
      <c r="J140" s="148"/>
      <c r="K140" s="148"/>
    </row>
    <row r="141" spans="1:11" ht="52.5" customHeight="1" thickBot="1">
      <c r="A141" s="7">
        <v>22</v>
      </c>
      <c r="B141" s="9" t="s">
        <v>198</v>
      </c>
      <c r="C141" s="142" t="s">
        <v>76</v>
      </c>
      <c r="D141" s="142">
        <v>2009</v>
      </c>
      <c r="E141" s="80">
        <v>5200</v>
      </c>
      <c r="F141" s="11"/>
      <c r="G141" s="11"/>
      <c r="H141" s="74"/>
      <c r="I141" s="11"/>
      <c r="J141" s="147" t="s">
        <v>98</v>
      </c>
      <c r="K141" s="147" t="s">
        <v>13</v>
      </c>
    </row>
    <row r="142" spans="1:11" ht="13.5" thickBot="1">
      <c r="A142" s="7"/>
      <c r="B142" s="98" t="s">
        <v>144</v>
      </c>
      <c r="C142" s="143"/>
      <c r="D142" s="143"/>
      <c r="E142" s="96">
        <f>F142+G142+H142+I142</f>
        <v>5200</v>
      </c>
      <c r="F142" s="99"/>
      <c r="G142" s="99"/>
      <c r="H142" s="99">
        <v>5200</v>
      </c>
      <c r="I142" s="99"/>
      <c r="J142" s="148"/>
      <c r="K142" s="148"/>
    </row>
    <row r="143" spans="1:11" ht="13.5" thickBot="1">
      <c r="A143" s="7"/>
      <c r="B143" s="9" t="s">
        <v>141</v>
      </c>
      <c r="C143" s="143"/>
      <c r="D143" s="143"/>
      <c r="E143" s="81"/>
      <c r="F143" s="11"/>
      <c r="G143" s="11"/>
      <c r="H143" s="11"/>
      <c r="I143" s="11"/>
      <c r="J143" s="148"/>
      <c r="K143" s="148"/>
    </row>
    <row r="144" spans="1:11" ht="13.5" thickBot="1">
      <c r="A144" s="7"/>
      <c r="B144" s="9" t="s">
        <v>121</v>
      </c>
      <c r="C144" s="143"/>
      <c r="D144" s="143"/>
      <c r="E144" s="81"/>
      <c r="F144" s="11"/>
      <c r="G144" s="11"/>
      <c r="H144" s="11"/>
      <c r="I144" s="11"/>
      <c r="J144" s="148"/>
      <c r="K144" s="148"/>
    </row>
    <row r="145" spans="1:11" ht="13.5" thickBot="1">
      <c r="A145" s="7"/>
      <c r="B145" s="9" t="s">
        <v>122</v>
      </c>
      <c r="C145" s="144"/>
      <c r="D145" s="144"/>
      <c r="E145" s="81"/>
      <c r="F145" s="11"/>
      <c r="G145" s="11"/>
      <c r="H145" s="11"/>
      <c r="I145" s="11"/>
      <c r="J145" s="149"/>
      <c r="K145" s="149"/>
    </row>
    <row r="146" spans="1:11" ht="48" customHeight="1" thickBot="1">
      <c r="A146" s="7">
        <v>23</v>
      </c>
      <c r="B146" s="9" t="s">
        <v>137</v>
      </c>
      <c r="C146" s="142" t="s">
        <v>76</v>
      </c>
      <c r="D146" s="142">
        <v>2007</v>
      </c>
      <c r="E146" s="80">
        <v>2000</v>
      </c>
      <c r="F146" s="11"/>
      <c r="G146" s="11"/>
      <c r="H146" s="11"/>
      <c r="I146" s="11"/>
      <c r="J146" s="147" t="s">
        <v>93</v>
      </c>
      <c r="K146" s="147" t="s">
        <v>128</v>
      </c>
    </row>
    <row r="147" spans="1:11" ht="13.5" thickBot="1">
      <c r="A147" s="7"/>
      <c r="B147" s="98" t="s">
        <v>144</v>
      </c>
      <c r="C147" s="143"/>
      <c r="D147" s="143"/>
      <c r="E147" s="96"/>
      <c r="F147" s="99"/>
      <c r="G147" s="99"/>
      <c r="H147" s="99"/>
      <c r="I147" s="99"/>
      <c r="J147" s="148"/>
      <c r="K147" s="148"/>
    </row>
    <row r="148" spans="1:11" ht="13.5" thickBot="1">
      <c r="A148" s="7"/>
      <c r="B148" s="9" t="s">
        <v>141</v>
      </c>
      <c r="C148" s="143"/>
      <c r="D148" s="143"/>
      <c r="E148" s="81"/>
      <c r="F148" s="11"/>
      <c r="G148" s="11"/>
      <c r="H148" s="11"/>
      <c r="I148" s="11"/>
      <c r="J148" s="148"/>
      <c r="K148" s="148"/>
    </row>
    <row r="149" spans="1:11" ht="13.5" thickBot="1">
      <c r="A149" s="7"/>
      <c r="B149" s="9" t="s">
        <v>121</v>
      </c>
      <c r="C149" s="143"/>
      <c r="D149" s="143"/>
      <c r="E149" s="81"/>
      <c r="F149" s="11"/>
      <c r="G149" s="11"/>
      <c r="H149" s="11"/>
      <c r="I149" s="11"/>
      <c r="J149" s="148"/>
      <c r="K149" s="148"/>
    </row>
    <row r="150" spans="1:11" ht="13.5" thickBot="1">
      <c r="A150" s="7"/>
      <c r="B150" s="9" t="s">
        <v>122</v>
      </c>
      <c r="C150" s="144"/>
      <c r="D150" s="144"/>
      <c r="E150" s="81">
        <f>F150+G150+H150+I150</f>
        <v>2000</v>
      </c>
      <c r="F150" s="11">
        <v>2000</v>
      </c>
      <c r="G150" s="11"/>
      <c r="H150" s="11"/>
      <c r="I150" s="11"/>
      <c r="J150" s="148"/>
      <c r="K150" s="149"/>
    </row>
    <row r="151" spans="1:11" ht="20.25" customHeight="1" thickBot="1">
      <c r="A151" s="7">
        <v>24</v>
      </c>
      <c r="B151" s="9" t="s">
        <v>123</v>
      </c>
      <c r="C151" s="142" t="s">
        <v>75</v>
      </c>
      <c r="D151" s="142">
        <v>2007</v>
      </c>
      <c r="E151" s="80">
        <v>418.5</v>
      </c>
      <c r="F151" s="11"/>
      <c r="G151" s="11"/>
      <c r="H151" s="11"/>
      <c r="I151" s="11"/>
      <c r="J151" s="147" t="s">
        <v>93</v>
      </c>
      <c r="K151" s="147" t="s">
        <v>127</v>
      </c>
    </row>
    <row r="152" spans="1:11" ht="13.5" thickBot="1">
      <c r="A152" s="7"/>
      <c r="B152" s="98" t="s">
        <v>144</v>
      </c>
      <c r="C152" s="143"/>
      <c r="D152" s="143"/>
      <c r="E152" s="96"/>
      <c r="F152" s="99"/>
      <c r="G152" s="99"/>
      <c r="H152" s="99"/>
      <c r="I152" s="99"/>
      <c r="J152" s="148"/>
      <c r="K152" s="148"/>
    </row>
    <row r="153" spans="1:11" ht="13.5" thickBot="1">
      <c r="A153" s="7"/>
      <c r="B153" s="9" t="s">
        <v>141</v>
      </c>
      <c r="C153" s="143"/>
      <c r="D153" s="143"/>
      <c r="E153" s="81"/>
      <c r="F153" s="11"/>
      <c r="G153" s="11"/>
      <c r="H153" s="11"/>
      <c r="I153" s="11"/>
      <c r="J153" s="148"/>
      <c r="K153" s="148"/>
    </row>
    <row r="154" spans="1:11" ht="13.5" thickBot="1">
      <c r="A154" s="7"/>
      <c r="B154" s="9" t="s">
        <v>121</v>
      </c>
      <c r="C154" s="143"/>
      <c r="D154" s="143"/>
      <c r="E154" s="81"/>
      <c r="F154" s="11"/>
      <c r="G154" s="11"/>
      <c r="H154" s="11"/>
      <c r="I154" s="11"/>
      <c r="J154" s="148"/>
      <c r="K154" s="148"/>
    </row>
    <row r="155" spans="1:11" ht="13.5" thickBot="1">
      <c r="A155" s="7"/>
      <c r="B155" s="9" t="s">
        <v>122</v>
      </c>
      <c r="C155" s="144"/>
      <c r="D155" s="144"/>
      <c r="E155" s="81">
        <f>F155+G155+H155+I155</f>
        <v>418.5</v>
      </c>
      <c r="F155" s="11">
        <v>418.5</v>
      </c>
      <c r="G155" s="11"/>
      <c r="H155" s="11"/>
      <c r="I155" s="11"/>
      <c r="J155" s="148"/>
      <c r="K155" s="148"/>
    </row>
    <row r="156" spans="1:11" ht="42" customHeight="1" thickBot="1">
      <c r="A156" s="7">
        <v>25</v>
      </c>
      <c r="B156" s="9" t="s">
        <v>199</v>
      </c>
      <c r="C156" s="142" t="s">
        <v>75</v>
      </c>
      <c r="D156" s="142">
        <v>2007</v>
      </c>
      <c r="E156" s="80">
        <v>9500</v>
      </c>
      <c r="F156" s="11"/>
      <c r="G156" s="11"/>
      <c r="H156" s="11"/>
      <c r="I156" s="11"/>
      <c r="J156" s="147" t="s">
        <v>93</v>
      </c>
      <c r="K156" s="147" t="s">
        <v>29</v>
      </c>
    </row>
    <row r="157" spans="1:11" ht="15.75" customHeight="1" thickBot="1">
      <c r="A157" s="7"/>
      <c r="B157" s="98" t="s">
        <v>144</v>
      </c>
      <c r="C157" s="143"/>
      <c r="D157" s="143"/>
      <c r="E157" s="96"/>
      <c r="F157" s="99"/>
      <c r="G157" s="99"/>
      <c r="H157" s="99"/>
      <c r="I157" s="99"/>
      <c r="J157" s="148"/>
      <c r="K157" s="148"/>
    </row>
    <row r="158" spans="1:11" ht="15.75" customHeight="1" thickBot="1">
      <c r="A158" s="7"/>
      <c r="B158" s="9" t="s">
        <v>141</v>
      </c>
      <c r="C158" s="143"/>
      <c r="D158" s="143"/>
      <c r="E158" s="81"/>
      <c r="F158" s="11"/>
      <c r="G158" s="11"/>
      <c r="H158" s="11"/>
      <c r="I158" s="11"/>
      <c r="J158" s="148"/>
      <c r="K158" s="148"/>
    </row>
    <row r="159" spans="1:11" ht="15" customHeight="1" thickBot="1">
      <c r="A159" s="7"/>
      <c r="B159" s="9" t="s">
        <v>121</v>
      </c>
      <c r="C159" s="143"/>
      <c r="D159" s="143"/>
      <c r="E159" s="81"/>
      <c r="F159" s="11"/>
      <c r="G159" s="11"/>
      <c r="H159" s="11"/>
      <c r="I159" s="11"/>
      <c r="J159" s="148"/>
      <c r="K159" s="148"/>
    </row>
    <row r="160" spans="1:11" ht="15" customHeight="1" thickBot="1">
      <c r="A160" s="7"/>
      <c r="B160" s="9" t="s">
        <v>122</v>
      </c>
      <c r="C160" s="144"/>
      <c r="D160" s="144"/>
      <c r="E160" s="81">
        <f>F160+G160+H160+I160</f>
        <v>9500</v>
      </c>
      <c r="F160" s="11">
        <v>9500</v>
      </c>
      <c r="G160" s="11"/>
      <c r="H160" s="11"/>
      <c r="I160" s="11"/>
      <c r="J160" s="149"/>
      <c r="K160" s="149"/>
    </row>
    <row r="161" spans="1:11" ht="42.75" customHeight="1" thickBot="1">
      <c r="A161" s="7">
        <v>26</v>
      </c>
      <c r="B161" s="9" t="s">
        <v>138</v>
      </c>
      <c r="C161" s="142" t="s">
        <v>75</v>
      </c>
      <c r="D161" s="142">
        <v>2007</v>
      </c>
      <c r="E161" s="80">
        <v>20000</v>
      </c>
      <c r="F161" s="11"/>
      <c r="G161" s="11"/>
      <c r="H161" s="11"/>
      <c r="I161" s="11"/>
      <c r="J161" s="150" t="s">
        <v>124</v>
      </c>
      <c r="K161" s="147" t="s">
        <v>127</v>
      </c>
    </row>
    <row r="162" spans="1:11" ht="13.5" thickBot="1">
      <c r="A162" s="7"/>
      <c r="B162" s="98" t="s">
        <v>144</v>
      </c>
      <c r="C162" s="143"/>
      <c r="D162" s="143"/>
      <c r="E162" s="96"/>
      <c r="F162" s="97"/>
      <c r="G162" s="97"/>
      <c r="H162" s="97"/>
      <c r="I162" s="97"/>
      <c r="J162" s="151"/>
      <c r="K162" s="148"/>
    </row>
    <row r="163" spans="1:11" ht="13.5" thickBot="1">
      <c r="A163" s="6"/>
      <c r="B163" s="9" t="s">
        <v>141</v>
      </c>
      <c r="C163" s="143"/>
      <c r="D163" s="143"/>
      <c r="E163" s="81"/>
      <c r="F163" s="62"/>
      <c r="G163" s="62"/>
      <c r="H163" s="62"/>
      <c r="I163" s="62"/>
      <c r="J163" s="151"/>
      <c r="K163" s="148"/>
    </row>
    <row r="164" spans="1:11" ht="13.5" thickBot="1">
      <c r="A164" s="66"/>
      <c r="B164" s="9" t="s">
        <v>121</v>
      </c>
      <c r="C164" s="143"/>
      <c r="D164" s="143"/>
      <c r="E164" s="81"/>
      <c r="F164" s="69"/>
      <c r="G164" s="69"/>
      <c r="H164" s="69"/>
      <c r="I164" s="69"/>
      <c r="J164" s="151"/>
      <c r="K164" s="148"/>
    </row>
    <row r="165" spans="1:11" ht="13.5" thickBot="1">
      <c r="A165" s="6"/>
      <c r="B165" s="9" t="s">
        <v>122</v>
      </c>
      <c r="C165" s="144"/>
      <c r="D165" s="144"/>
      <c r="E165" s="81">
        <f>F165+G165+H165+I165</f>
        <v>20000</v>
      </c>
      <c r="F165" s="69">
        <v>20000</v>
      </c>
      <c r="G165" s="69"/>
      <c r="H165" s="69"/>
      <c r="I165" s="69"/>
      <c r="J165" s="152"/>
      <c r="K165" s="149"/>
    </row>
    <row r="166" spans="1:11" ht="36.75" customHeight="1" thickBot="1">
      <c r="A166" s="7">
        <v>27</v>
      </c>
      <c r="B166" s="9" t="s">
        <v>167</v>
      </c>
      <c r="C166" s="142" t="s">
        <v>75</v>
      </c>
      <c r="D166" s="142">
        <v>2007</v>
      </c>
      <c r="E166" s="80">
        <v>2000</v>
      </c>
      <c r="F166" s="11"/>
      <c r="G166" s="11"/>
      <c r="H166" s="11"/>
      <c r="I166" s="11"/>
      <c r="J166" s="150" t="s">
        <v>124</v>
      </c>
      <c r="K166" s="147" t="s">
        <v>127</v>
      </c>
    </row>
    <row r="167" spans="1:11" ht="13.5" thickBot="1">
      <c r="A167" s="7"/>
      <c r="B167" s="98" t="s">
        <v>144</v>
      </c>
      <c r="C167" s="143"/>
      <c r="D167" s="143"/>
      <c r="E167" s="96"/>
      <c r="F167" s="97"/>
      <c r="G167" s="97"/>
      <c r="H167" s="97"/>
      <c r="I167" s="97"/>
      <c r="J167" s="151"/>
      <c r="K167" s="148"/>
    </row>
    <row r="168" spans="1:11" ht="13.5" thickBot="1">
      <c r="A168" s="6"/>
      <c r="B168" s="9" t="s">
        <v>141</v>
      </c>
      <c r="C168" s="143"/>
      <c r="D168" s="143"/>
      <c r="E168" s="81"/>
      <c r="F168" s="69"/>
      <c r="G168" s="69"/>
      <c r="H168" s="69"/>
      <c r="I168" s="69"/>
      <c r="J168" s="151"/>
      <c r="K168" s="148"/>
    </row>
    <row r="169" spans="1:11" ht="13.5" thickBot="1">
      <c r="A169" s="66"/>
      <c r="B169" s="9" t="s">
        <v>121</v>
      </c>
      <c r="C169" s="143"/>
      <c r="D169" s="143"/>
      <c r="E169" s="81"/>
      <c r="F169" s="69"/>
      <c r="G169" s="69"/>
      <c r="H169" s="69"/>
      <c r="I169" s="69"/>
      <c r="J169" s="151"/>
      <c r="K169" s="148"/>
    </row>
    <row r="170" spans="1:11" ht="13.5" thickBot="1">
      <c r="A170" s="6"/>
      <c r="B170" s="9" t="s">
        <v>122</v>
      </c>
      <c r="C170" s="144"/>
      <c r="D170" s="144"/>
      <c r="E170" s="81">
        <f>F170+G170+H170+I170</f>
        <v>2000</v>
      </c>
      <c r="F170" s="69">
        <v>2000</v>
      </c>
      <c r="G170" s="69"/>
      <c r="H170" s="69"/>
      <c r="I170" s="69"/>
      <c r="J170" s="152"/>
      <c r="K170" s="149"/>
    </row>
    <row r="171" spans="1:11" s="16" customFormat="1" ht="23.25" customHeight="1" thickBot="1">
      <c r="A171" s="17"/>
      <c r="B171" s="18" t="s">
        <v>11</v>
      </c>
      <c r="C171" s="142"/>
      <c r="D171" s="142"/>
      <c r="E171" s="85">
        <f>E11+E18+E25+E33+E39+E44+E50+E56+E61+E66+E71+E76+E82+E87+E92+E98+E104+E109+E114+E120+E126+E131+E136+E141+E146+E151+E156+E161+E166</f>
        <v>2331962.7</v>
      </c>
      <c r="F171" s="73">
        <f>F172+F174+F175+F176+F173</f>
        <v>575708.796901506</v>
      </c>
      <c r="G171" s="73">
        <f>G172+G174+G175+G176+G173</f>
        <v>1092853.603098494</v>
      </c>
      <c r="H171" s="73">
        <f>H172+H174+H175+H176+H173</f>
        <v>588310.3</v>
      </c>
      <c r="I171" s="73">
        <f>I172+I174+I175+I176+I173</f>
        <v>171340</v>
      </c>
      <c r="J171" s="150"/>
      <c r="K171" s="150"/>
    </row>
    <row r="172" spans="1:11" s="16" customFormat="1" ht="15.75" thickBot="1">
      <c r="A172" s="17"/>
      <c r="B172" s="98" t="s">
        <v>144</v>
      </c>
      <c r="C172" s="143"/>
      <c r="D172" s="143"/>
      <c r="E172" s="96">
        <f>F172+G172+H172+I172</f>
        <v>2069381.6</v>
      </c>
      <c r="F172" s="97">
        <f>F167+F162+F157+F152+F147+F142+F137+F132+F127+F122+F116+F110+F94+F83+F77+F72+F67+F62+F57+F52+F46+F40+F35+F26+F19+F12+F105+F88+F100</f>
        <v>322035</v>
      </c>
      <c r="G172" s="97">
        <f>G167+G162+G157+G152+G147+G142+G137+G132+G127+G122+G116+G110+G94+G83+G77+G72+G67+G62+G57+G52+G46+G40+G35+G26+G19+G12+G105+G88+G100</f>
        <v>1000866.3</v>
      </c>
      <c r="H172" s="97">
        <f>H167+H162+H157+H152+H147+H142+H137+H132+H127+H122+H116+H110+H94+H83+H77+H72+H67+H62+H57+H52+H46+H40+H35+H26+H19+H12+H105+H88+H100</f>
        <v>581730.3</v>
      </c>
      <c r="I172" s="97">
        <f>I167+I162+I157+I152+I147+I142+I137+I132+I127+I122+I116+I110+I94+I83+I77+I72+I67+I62+I57+I52+I46+I40+I35+I26+I19+I12+I105+I88+I100</f>
        <v>164750</v>
      </c>
      <c r="J172" s="151"/>
      <c r="K172" s="151"/>
    </row>
    <row r="173" spans="1:11" s="16" customFormat="1" ht="15.75" thickBot="1">
      <c r="A173" s="17"/>
      <c r="B173" s="87" t="s">
        <v>194</v>
      </c>
      <c r="C173" s="143"/>
      <c r="D173" s="143"/>
      <c r="E173" s="112">
        <f>F173+G173+H173+I173</f>
        <v>27682.600000000002</v>
      </c>
      <c r="F173" s="112">
        <f>F29+F78</f>
        <v>8345.296901505972</v>
      </c>
      <c r="G173" s="112">
        <f>G29</f>
        <v>19337.30309849403</v>
      </c>
      <c r="H173" s="112">
        <f>H29</f>
        <v>0</v>
      </c>
      <c r="I173" s="112">
        <f>I29</f>
        <v>0</v>
      </c>
      <c r="J173" s="151"/>
      <c r="K173" s="151"/>
    </row>
    <row r="174" spans="1:11" ht="15.75" customHeight="1" thickBot="1">
      <c r="A174" s="6"/>
      <c r="B174" s="9" t="s">
        <v>143</v>
      </c>
      <c r="C174" s="143"/>
      <c r="D174" s="143"/>
      <c r="E174" s="81">
        <f>F174+G174+H174+I174</f>
        <v>0</v>
      </c>
      <c r="F174" s="69">
        <f aca="true" t="shared" si="0" ref="F174:I175">F168+F163+F158+F153+F148+F143+F138+F133+F128+F123+F117+F111+F95+F84+F79+F73+F68+F63+F58+F53+F47+F41+F36+F30+F22+F15</f>
        <v>0</v>
      </c>
      <c r="G174" s="69">
        <f t="shared" si="0"/>
        <v>0</v>
      </c>
      <c r="H174" s="69">
        <f t="shared" si="0"/>
        <v>0</v>
      </c>
      <c r="I174" s="69">
        <f t="shared" si="0"/>
        <v>0</v>
      </c>
      <c r="J174" s="151"/>
      <c r="K174" s="151"/>
    </row>
    <row r="175" spans="1:11" ht="15.75" customHeight="1" thickBot="1">
      <c r="A175" s="66"/>
      <c r="B175" s="9" t="s">
        <v>121</v>
      </c>
      <c r="C175" s="143"/>
      <c r="D175" s="143"/>
      <c r="E175" s="81">
        <f>F175+G175+H175+I175</f>
        <v>233970</v>
      </c>
      <c r="F175" s="69">
        <f t="shared" si="0"/>
        <v>176410</v>
      </c>
      <c r="G175" s="69">
        <f t="shared" si="0"/>
        <v>44390</v>
      </c>
      <c r="H175" s="69">
        <f t="shared" si="0"/>
        <v>6580</v>
      </c>
      <c r="I175" s="69">
        <f t="shared" si="0"/>
        <v>6590</v>
      </c>
      <c r="J175" s="151"/>
      <c r="K175" s="151"/>
    </row>
    <row r="176" spans="1:11" ht="15.75" customHeight="1" thickBot="1">
      <c r="A176" s="6"/>
      <c r="B176" s="9" t="s">
        <v>122</v>
      </c>
      <c r="C176" s="144"/>
      <c r="D176" s="144"/>
      <c r="E176" s="81">
        <f>F176+G176+H176+I176</f>
        <v>97178.5</v>
      </c>
      <c r="F176" s="69">
        <f>F170+F165+F160+F155+F150+F145+F140+F135+F130+F125+F119+F113+F97+F86+F81+F75+F70+F65+F60+F55+F49+F43+F38+F32+F108+F103+F91+F24+F17</f>
        <v>68918.5</v>
      </c>
      <c r="G176" s="69">
        <f>G170+G165+G160+G155+G150+G145+G140+G135+G130+G125+G119+G113+G97+G86+G81+G75+G70+G65+G60+G55+G49+G43+G38+G32+G108+G103+G91+G24+G17</f>
        <v>28260</v>
      </c>
      <c r="H176" s="69">
        <f>H170+H165+H160+H155+H150+H145+H140+H135+H130+H125+H119+H113+H97+H86+H81+H75+H70+H65+H60+H55+H49+H43+H38+H32+H108+H103+H91+H24+H17</f>
        <v>0</v>
      </c>
      <c r="I176" s="69">
        <f>I170+I165+I160+I155+I150+I145+I140+I135+I130+I125+I119+I113+I97+I86+I81+I75+I70+I65+I60+I55+I49+I43+I38+I32+I108+I103+I91+I24+I17</f>
        <v>0</v>
      </c>
      <c r="J176" s="152"/>
      <c r="K176" s="152"/>
    </row>
    <row r="177" spans="6:11" ht="12.75">
      <c r="F177" s="57"/>
      <c r="H177" s="77"/>
      <c r="I177" s="77"/>
      <c r="J177" s="77"/>
      <c r="K177" s="77"/>
    </row>
    <row r="178" spans="1:11" ht="12.75">
      <c r="A178" s="88" t="s">
        <v>182</v>
      </c>
      <c r="B178" s="90" t="s">
        <v>212</v>
      </c>
      <c r="E178" s="57"/>
      <c r="F178" s="57"/>
      <c r="H178" s="77"/>
      <c r="I178" s="77"/>
      <c r="J178" s="77"/>
      <c r="K178" s="78"/>
    </row>
    <row r="179" spans="1:11" ht="12.75">
      <c r="A179" s="88"/>
      <c r="B179" s="90" t="s">
        <v>186</v>
      </c>
      <c r="E179" s="57"/>
      <c r="F179" s="57"/>
      <c r="H179" s="77"/>
      <c r="I179" s="77"/>
      <c r="J179" s="77"/>
      <c r="K179" s="78"/>
    </row>
    <row r="180" spans="5:11" s="71" customFormat="1" ht="12.75">
      <c r="E180" s="70"/>
      <c r="G180" s="70"/>
      <c r="J180" s="70">
        <f>E171-F175-F176-G175-H175-I175</f>
        <v>2029074.2000000002</v>
      </c>
      <c r="K180" s="70">
        <f>F171+G171+H171+I171</f>
        <v>2428212.7</v>
      </c>
    </row>
    <row r="181" spans="10:11" s="71" customFormat="1" ht="12.75">
      <c r="J181" s="71" t="e">
        <f>J180/Лист1!D34</f>
        <v>#DIV/0!</v>
      </c>
      <c r="K181" s="70">
        <f>E171-K180</f>
        <v>-96250</v>
      </c>
    </row>
    <row r="182" spans="2:11" s="71" customFormat="1" ht="12.75">
      <c r="B182" s="71" t="s">
        <v>177</v>
      </c>
      <c r="C182" s="70">
        <f>F171</f>
        <v>575708.796901506</v>
      </c>
      <c r="E182" s="70"/>
      <c r="K182" s="70"/>
    </row>
    <row r="183" spans="2:11" s="71" customFormat="1" ht="12.75">
      <c r="B183" s="71" t="s">
        <v>178</v>
      </c>
      <c r="C183" s="70">
        <f>F172</f>
        <v>322035</v>
      </c>
      <c r="J183" s="70">
        <f>E172</f>
        <v>2069381.6</v>
      </c>
      <c r="K183" s="116" t="s">
        <v>154</v>
      </c>
    </row>
    <row r="184" spans="10:11" s="71" customFormat="1" ht="12.75">
      <c r="J184" s="71" t="e">
        <f>J183/K366</f>
        <v>#DIV/0!</v>
      </c>
      <c r="K184" s="117" t="s">
        <v>155</v>
      </c>
    </row>
    <row r="185" spans="2:3" s="71" customFormat="1" ht="12.75">
      <c r="B185" s="71" t="s">
        <v>179</v>
      </c>
      <c r="C185" s="71">
        <v>24316.3</v>
      </c>
    </row>
    <row r="186" spans="10:11" s="71" customFormat="1" ht="12.75">
      <c r="J186" s="71" t="e">
        <f>J184+J365</f>
        <v>#DIV/0!</v>
      </c>
      <c r="K186" s="116" t="s">
        <v>158</v>
      </c>
    </row>
    <row r="187" spans="2:3" s="71" customFormat="1" ht="12.75">
      <c r="B187" s="71" t="s">
        <v>180</v>
      </c>
      <c r="C187" s="71">
        <f>C183/C185</f>
        <v>13.24358557839803</v>
      </c>
    </row>
    <row r="188" s="71" customFormat="1" ht="12.75"/>
    <row r="189" spans="1:11" s="77" customFormat="1" ht="12.75">
      <c r="A189"/>
      <c r="B189"/>
      <c r="C189"/>
      <c r="D189"/>
      <c r="E189"/>
      <c r="F189"/>
      <c r="G189"/>
      <c r="H189"/>
      <c r="I189"/>
      <c r="J189" s="28"/>
      <c r="K189"/>
    </row>
    <row r="190" spans="1:11" s="77" customFormat="1" ht="15.75">
      <c r="A190" s="15"/>
      <c r="B190" s="14" t="s">
        <v>24</v>
      </c>
      <c r="C190" s="14"/>
      <c r="D190" s="14"/>
      <c r="E190"/>
      <c r="F190"/>
      <c r="G190"/>
      <c r="H190"/>
      <c r="I190"/>
      <c r="J190"/>
      <c r="K190"/>
    </row>
    <row r="191" ht="13.5" thickBot="1"/>
    <row r="192" spans="1:11" ht="13.5" thickBot="1">
      <c r="A192" s="155" t="s">
        <v>27</v>
      </c>
      <c r="B192" s="155" t="s">
        <v>0</v>
      </c>
      <c r="C192" s="155" t="s">
        <v>64</v>
      </c>
      <c r="D192" s="155" t="s">
        <v>65</v>
      </c>
      <c r="E192" s="164" t="s">
        <v>63</v>
      </c>
      <c r="F192" s="158" t="s">
        <v>119</v>
      </c>
      <c r="G192" s="159"/>
      <c r="H192" s="159"/>
      <c r="I192" s="160"/>
      <c r="J192" s="155" t="s">
        <v>79</v>
      </c>
      <c r="K192" s="155" t="s">
        <v>2</v>
      </c>
    </row>
    <row r="193" spans="1:11" ht="12.75">
      <c r="A193" s="156"/>
      <c r="B193" s="156"/>
      <c r="C193" s="156"/>
      <c r="D193" s="156"/>
      <c r="E193" s="130"/>
      <c r="F193" s="155">
        <v>2007</v>
      </c>
      <c r="G193" s="155">
        <v>2008</v>
      </c>
      <c r="H193" s="155">
        <v>2009</v>
      </c>
      <c r="I193" s="155">
        <v>2010</v>
      </c>
      <c r="J193" s="156"/>
      <c r="K193" s="156"/>
    </row>
    <row r="194" spans="1:11" ht="13.5" thickBot="1">
      <c r="A194" s="157"/>
      <c r="B194" s="157"/>
      <c r="C194" s="157"/>
      <c r="D194" s="157"/>
      <c r="E194" s="3"/>
      <c r="F194" s="157"/>
      <c r="G194" s="157"/>
      <c r="H194" s="157"/>
      <c r="I194" s="157"/>
      <c r="J194" s="157"/>
      <c r="K194" s="157"/>
    </row>
    <row r="195" spans="1:11" ht="13.5" thickBot="1">
      <c r="A195" s="4">
        <v>1</v>
      </c>
      <c r="B195" s="5">
        <v>2</v>
      </c>
      <c r="C195" s="56">
        <v>3</v>
      </c>
      <c r="D195" s="4">
        <v>4</v>
      </c>
      <c r="E195" s="51">
        <v>5</v>
      </c>
      <c r="F195" s="6">
        <v>6</v>
      </c>
      <c r="G195" s="6">
        <v>7</v>
      </c>
      <c r="H195" s="6">
        <v>8</v>
      </c>
      <c r="I195" s="6">
        <v>9</v>
      </c>
      <c r="J195" s="6">
        <v>10</v>
      </c>
      <c r="K195" s="6">
        <v>11</v>
      </c>
    </row>
    <row r="196" spans="1:11" ht="67.5" thickBot="1">
      <c r="A196" s="7">
        <v>1</v>
      </c>
      <c r="B196" s="9" t="s">
        <v>200</v>
      </c>
      <c r="C196" s="142" t="s">
        <v>75</v>
      </c>
      <c r="D196" s="142" t="s">
        <v>66</v>
      </c>
      <c r="E196" s="80">
        <f>E197+E200+E201+E202+E199</f>
        <v>2619440</v>
      </c>
      <c r="F196" s="11"/>
      <c r="G196" s="11"/>
      <c r="H196" s="11"/>
      <c r="I196" s="11"/>
      <c r="J196" s="147" t="s">
        <v>201</v>
      </c>
      <c r="K196" s="147" t="s">
        <v>4</v>
      </c>
    </row>
    <row r="197" spans="1:11" ht="13.5" thickBot="1">
      <c r="A197" s="7"/>
      <c r="B197" s="98" t="s">
        <v>144</v>
      </c>
      <c r="C197" s="143"/>
      <c r="D197" s="143"/>
      <c r="E197" s="96">
        <f>I197+H197+G197+F197</f>
        <v>2013930</v>
      </c>
      <c r="F197" s="99">
        <v>0</v>
      </c>
      <c r="G197" s="99">
        <v>1006965</v>
      </c>
      <c r="H197" s="99">
        <v>1006965</v>
      </c>
      <c r="I197" s="97"/>
      <c r="J197" s="148"/>
      <c r="K197" s="148"/>
    </row>
    <row r="198" spans="1:11" ht="14.25" thickBot="1">
      <c r="A198" s="7"/>
      <c r="B198" s="110" t="s">
        <v>189</v>
      </c>
      <c r="C198" s="143"/>
      <c r="D198" s="143"/>
      <c r="E198" s="110">
        <f>F198+G198+H198+I198</f>
        <v>36020</v>
      </c>
      <c r="F198" s="111">
        <f>F197/E197*36020</f>
        <v>0</v>
      </c>
      <c r="G198" s="111">
        <f>G197/E197*36020</f>
        <v>18010</v>
      </c>
      <c r="H198" s="111">
        <f>H197/E197*36020</f>
        <v>18010</v>
      </c>
      <c r="I198" s="107"/>
      <c r="J198" s="148"/>
      <c r="K198" s="148"/>
    </row>
    <row r="199" spans="1:11" ht="14.25" thickBot="1">
      <c r="A199" s="7"/>
      <c r="B199" s="9" t="s">
        <v>188</v>
      </c>
      <c r="C199" s="143"/>
      <c r="D199" s="143"/>
      <c r="E199" s="81">
        <f>F199+G199+H199+I199</f>
        <v>277100</v>
      </c>
      <c r="F199" s="81">
        <v>92300</v>
      </c>
      <c r="G199" s="81">
        <v>92300</v>
      </c>
      <c r="H199" s="72">
        <v>92500</v>
      </c>
      <c r="I199" s="72"/>
      <c r="J199" s="148"/>
      <c r="K199" s="148"/>
    </row>
    <row r="200" spans="1:11" ht="13.5" thickBot="1">
      <c r="A200" s="6"/>
      <c r="B200" s="9" t="s">
        <v>187</v>
      </c>
      <c r="C200" s="143"/>
      <c r="D200" s="143"/>
      <c r="E200" s="81">
        <f>I200+H200+G200+F200</f>
        <v>200130</v>
      </c>
      <c r="F200" s="69">
        <v>66710</v>
      </c>
      <c r="G200" s="69">
        <v>66710</v>
      </c>
      <c r="H200" s="69">
        <v>66710</v>
      </c>
      <c r="I200" s="69"/>
      <c r="J200" s="148"/>
      <c r="K200" s="148"/>
    </row>
    <row r="201" spans="1:11" ht="13.5" thickBot="1">
      <c r="A201" s="66"/>
      <c r="B201" s="9" t="s">
        <v>121</v>
      </c>
      <c r="C201" s="143"/>
      <c r="D201" s="143"/>
      <c r="E201" s="81">
        <f>I201+H201+G201+F201</f>
        <v>64140</v>
      </c>
      <c r="F201" s="69">
        <v>21380</v>
      </c>
      <c r="G201" s="69">
        <v>21380</v>
      </c>
      <c r="H201" s="69">
        <v>21380</v>
      </c>
      <c r="I201" s="69"/>
      <c r="J201" s="148"/>
      <c r="K201" s="148"/>
    </row>
    <row r="202" spans="1:11" ht="13.5" thickBot="1">
      <c r="A202" s="6"/>
      <c r="B202" s="9" t="s">
        <v>122</v>
      </c>
      <c r="C202" s="144"/>
      <c r="D202" s="144"/>
      <c r="E202" s="81">
        <f>I202+H202+G202+F202</f>
        <v>64140</v>
      </c>
      <c r="F202" s="62">
        <v>21380</v>
      </c>
      <c r="G202" s="62">
        <v>21380</v>
      </c>
      <c r="H202" s="62">
        <v>21380</v>
      </c>
      <c r="I202" s="62"/>
      <c r="J202" s="149"/>
      <c r="K202" s="149"/>
    </row>
    <row r="203" spans="1:11" ht="12.75">
      <c r="A203" s="131">
        <v>2</v>
      </c>
      <c r="B203" s="145" t="s">
        <v>160</v>
      </c>
      <c r="C203" s="142" t="s">
        <v>75</v>
      </c>
      <c r="D203" s="142" t="s">
        <v>68</v>
      </c>
      <c r="E203" s="135">
        <v>95832</v>
      </c>
      <c r="F203" s="58"/>
      <c r="G203" s="58"/>
      <c r="H203" s="58"/>
      <c r="I203" s="58"/>
      <c r="J203" s="147" t="s">
        <v>103</v>
      </c>
      <c r="K203" s="147" t="s">
        <v>130</v>
      </c>
    </row>
    <row r="204" spans="1:11" ht="13.5" thickBot="1">
      <c r="A204" s="132"/>
      <c r="B204" s="146"/>
      <c r="C204" s="143"/>
      <c r="D204" s="143"/>
      <c r="E204" s="139"/>
      <c r="F204" s="59"/>
      <c r="G204" s="59"/>
      <c r="H204" s="59"/>
      <c r="I204" s="59"/>
      <c r="J204" s="148"/>
      <c r="K204" s="148"/>
    </row>
    <row r="205" spans="1:11" ht="13.5" thickBot="1">
      <c r="A205" s="7"/>
      <c r="B205" s="98" t="s">
        <v>144</v>
      </c>
      <c r="C205" s="143"/>
      <c r="D205" s="143"/>
      <c r="E205" s="96"/>
      <c r="F205" s="97"/>
      <c r="G205" s="97"/>
      <c r="H205" s="97"/>
      <c r="I205" s="97"/>
      <c r="J205" s="148"/>
      <c r="K205" s="148"/>
    </row>
    <row r="206" spans="1:11" ht="13.5" thickBot="1">
      <c r="A206" s="6"/>
      <c r="B206" s="9" t="s">
        <v>141</v>
      </c>
      <c r="C206" s="143"/>
      <c r="D206" s="143"/>
      <c r="E206" s="81">
        <f>I206+H206+G206+F206</f>
        <v>95832</v>
      </c>
      <c r="F206" s="62">
        <v>30492</v>
      </c>
      <c r="G206" s="62">
        <v>21780</v>
      </c>
      <c r="H206" s="62">
        <v>21780</v>
      </c>
      <c r="I206" s="62">
        <v>21780</v>
      </c>
      <c r="J206" s="148"/>
      <c r="K206" s="148"/>
    </row>
    <row r="207" spans="1:11" ht="13.5" thickBot="1">
      <c r="A207" s="66"/>
      <c r="B207" s="9" t="s">
        <v>121</v>
      </c>
      <c r="C207" s="143"/>
      <c r="D207" s="143"/>
      <c r="E207" s="81"/>
      <c r="F207" s="69"/>
      <c r="G207" s="69"/>
      <c r="H207" s="69"/>
      <c r="I207" s="69"/>
      <c r="J207" s="148"/>
      <c r="K207" s="148"/>
    </row>
    <row r="208" spans="1:11" ht="13.5" thickBot="1">
      <c r="A208" s="6"/>
      <c r="B208" s="9" t="s">
        <v>122</v>
      </c>
      <c r="C208" s="144"/>
      <c r="D208" s="144"/>
      <c r="E208" s="81"/>
      <c r="F208" s="62"/>
      <c r="G208" s="62"/>
      <c r="H208" s="62"/>
      <c r="I208" s="62"/>
      <c r="J208" s="149"/>
      <c r="K208" s="149"/>
    </row>
    <row r="209" spans="1:11" ht="12.75">
      <c r="A209" s="131">
        <v>3</v>
      </c>
      <c r="B209" s="145" t="s">
        <v>80</v>
      </c>
      <c r="C209" s="142" t="s">
        <v>76</v>
      </c>
      <c r="D209" s="142" t="s">
        <v>68</v>
      </c>
      <c r="E209" s="135">
        <v>158400</v>
      </c>
      <c r="F209" s="58"/>
      <c r="G209" s="58"/>
      <c r="H209" s="58"/>
      <c r="I209" s="58"/>
      <c r="J209" s="150" t="s">
        <v>103</v>
      </c>
      <c r="K209" s="147" t="s">
        <v>130</v>
      </c>
    </row>
    <row r="210" spans="1:11" ht="13.5" thickBot="1">
      <c r="A210" s="132"/>
      <c r="B210" s="146"/>
      <c r="C210" s="143"/>
      <c r="D210" s="143"/>
      <c r="E210" s="139"/>
      <c r="F210" s="75"/>
      <c r="G210" s="75"/>
      <c r="H210" s="75"/>
      <c r="I210" s="75"/>
      <c r="J210" s="151"/>
      <c r="K210" s="148"/>
    </row>
    <row r="211" spans="1:11" ht="13.5" thickBot="1">
      <c r="A211" s="7"/>
      <c r="B211" s="98" t="s">
        <v>144</v>
      </c>
      <c r="C211" s="143"/>
      <c r="D211" s="143"/>
      <c r="E211" s="96">
        <f>I211+H211+G211+F211</f>
        <v>145200</v>
      </c>
      <c r="F211" s="100">
        <v>0</v>
      </c>
      <c r="G211" s="100">
        <v>46200</v>
      </c>
      <c r="H211" s="100">
        <v>33000</v>
      </c>
      <c r="I211" s="100">
        <v>66000</v>
      </c>
      <c r="J211" s="151"/>
      <c r="K211" s="148"/>
    </row>
    <row r="212" spans="1:11" ht="13.5" thickBot="1">
      <c r="A212" s="6"/>
      <c r="B212" s="9" t="s">
        <v>141</v>
      </c>
      <c r="C212" s="143"/>
      <c r="D212" s="143"/>
      <c r="E212" s="81"/>
      <c r="F212" s="62"/>
      <c r="G212" s="62"/>
      <c r="H212" s="62"/>
      <c r="I212" s="62"/>
      <c r="J212" s="151"/>
      <c r="K212" s="148"/>
    </row>
    <row r="213" spans="1:11" ht="13.5" thickBot="1">
      <c r="A213" s="66"/>
      <c r="B213" s="9" t="s">
        <v>121</v>
      </c>
      <c r="C213" s="143"/>
      <c r="D213" s="143"/>
      <c r="E213" s="81"/>
      <c r="F213" s="69"/>
      <c r="G213" s="69"/>
      <c r="H213" s="69"/>
      <c r="I213" s="69"/>
      <c r="J213" s="151"/>
      <c r="K213" s="148"/>
    </row>
    <row r="214" spans="1:11" ht="13.5" thickBot="1">
      <c r="A214" s="6"/>
      <c r="B214" s="9" t="s">
        <v>122</v>
      </c>
      <c r="C214" s="144"/>
      <c r="D214" s="144"/>
      <c r="E214" s="81">
        <f>I214+H214+G214+F214</f>
        <v>13200</v>
      </c>
      <c r="F214" s="62"/>
      <c r="G214" s="62">
        <v>13200</v>
      </c>
      <c r="H214" s="62"/>
      <c r="I214" s="62"/>
      <c r="J214" s="152"/>
      <c r="K214" s="149"/>
    </row>
    <row r="215" spans="1:11" ht="12.75">
      <c r="A215" s="131">
        <v>4</v>
      </c>
      <c r="B215" s="145" t="s">
        <v>118</v>
      </c>
      <c r="C215" s="142" t="s">
        <v>76</v>
      </c>
      <c r="D215" s="142" t="s">
        <v>68</v>
      </c>
      <c r="E215" s="135">
        <v>143000</v>
      </c>
      <c r="F215" s="58"/>
      <c r="G215" s="58"/>
      <c r="H215" s="58"/>
      <c r="I215" s="58"/>
      <c r="J215" s="147" t="s">
        <v>104</v>
      </c>
      <c r="K215" s="147" t="s">
        <v>131</v>
      </c>
    </row>
    <row r="216" spans="1:11" ht="13.5" thickBot="1">
      <c r="A216" s="132"/>
      <c r="B216" s="146"/>
      <c r="C216" s="143"/>
      <c r="D216" s="143"/>
      <c r="E216" s="139"/>
      <c r="F216" s="59"/>
      <c r="G216" s="59"/>
      <c r="H216" s="59"/>
      <c r="I216" s="59"/>
      <c r="J216" s="148"/>
      <c r="K216" s="148"/>
    </row>
    <row r="217" spans="1:11" ht="13.5" thickBot="1">
      <c r="A217" s="7"/>
      <c r="B217" s="98" t="s">
        <v>144</v>
      </c>
      <c r="C217" s="143"/>
      <c r="D217" s="143"/>
      <c r="E217" s="96"/>
      <c r="F217" s="97"/>
      <c r="G217" s="97"/>
      <c r="H217" s="97"/>
      <c r="I217" s="97"/>
      <c r="J217" s="148"/>
      <c r="K217" s="148"/>
    </row>
    <row r="218" spans="1:11" ht="13.5" thickBot="1">
      <c r="A218" s="6"/>
      <c r="B218" s="9" t="s">
        <v>141</v>
      </c>
      <c r="C218" s="143"/>
      <c r="D218" s="143"/>
      <c r="E218" s="81"/>
      <c r="F218" s="62"/>
      <c r="G218" s="62"/>
      <c r="H218" s="62"/>
      <c r="I218" s="62"/>
      <c r="J218" s="148"/>
      <c r="K218" s="148"/>
    </row>
    <row r="219" spans="1:11" ht="13.5" thickBot="1">
      <c r="A219" s="66"/>
      <c r="B219" s="9" t="s">
        <v>121</v>
      </c>
      <c r="C219" s="143"/>
      <c r="D219" s="143"/>
      <c r="E219" s="81">
        <f>I219+H219+G219+F219</f>
        <v>143000</v>
      </c>
      <c r="F219" s="69">
        <v>45500</v>
      </c>
      <c r="G219" s="69">
        <v>32500</v>
      </c>
      <c r="H219" s="69">
        <v>32500</v>
      </c>
      <c r="I219" s="69">
        <v>32500</v>
      </c>
      <c r="J219" s="148"/>
      <c r="K219" s="148"/>
    </row>
    <row r="220" spans="1:11" ht="13.5" thickBot="1">
      <c r="A220" s="6"/>
      <c r="B220" s="9" t="s">
        <v>122</v>
      </c>
      <c r="C220" s="144"/>
      <c r="D220" s="144"/>
      <c r="E220" s="81"/>
      <c r="F220" s="62"/>
      <c r="G220" s="62"/>
      <c r="H220" s="62"/>
      <c r="I220" s="62"/>
      <c r="J220" s="149"/>
      <c r="K220" s="149"/>
    </row>
    <row r="221" spans="1:11" ht="12.75">
      <c r="A221" s="131">
        <v>5</v>
      </c>
      <c r="B221" s="10" t="s">
        <v>152</v>
      </c>
      <c r="C221" s="142" t="s">
        <v>76</v>
      </c>
      <c r="D221" s="142">
        <v>2007</v>
      </c>
      <c r="E221" s="135">
        <v>11000</v>
      </c>
      <c r="F221" s="58"/>
      <c r="G221" s="58"/>
      <c r="H221" s="58"/>
      <c r="I221" s="58"/>
      <c r="J221" s="150" t="s">
        <v>116</v>
      </c>
      <c r="K221" s="147" t="s">
        <v>132</v>
      </c>
    </row>
    <row r="222" spans="1:11" ht="26.25" thickBot="1">
      <c r="A222" s="132"/>
      <c r="B222" s="9" t="s">
        <v>14</v>
      </c>
      <c r="C222" s="143"/>
      <c r="D222" s="143"/>
      <c r="E222" s="139"/>
      <c r="F222" s="75"/>
      <c r="G222" s="59"/>
      <c r="H222" s="59"/>
      <c r="I222" s="59"/>
      <c r="J222" s="151"/>
      <c r="K222" s="148"/>
    </row>
    <row r="223" spans="1:11" ht="13.5" thickBot="1">
      <c r="A223" s="7"/>
      <c r="B223" s="98" t="s">
        <v>144</v>
      </c>
      <c r="C223" s="143"/>
      <c r="D223" s="143"/>
      <c r="E223" s="96">
        <f>I223+H223+G223+F223</f>
        <v>11000</v>
      </c>
      <c r="F223" s="100">
        <v>11000</v>
      </c>
      <c r="G223" s="101"/>
      <c r="H223" s="101"/>
      <c r="I223" s="101"/>
      <c r="J223" s="151"/>
      <c r="K223" s="148"/>
    </row>
    <row r="224" spans="1:11" ht="13.5" thickBot="1">
      <c r="A224" s="6"/>
      <c r="B224" s="9" t="s">
        <v>141</v>
      </c>
      <c r="C224" s="143"/>
      <c r="D224" s="143"/>
      <c r="E224" s="81"/>
      <c r="F224" s="69"/>
      <c r="G224" s="69"/>
      <c r="H224" s="69"/>
      <c r="I224" s="69"/>
      <c r="J224" s="151"/>
      <c r="K224" s="148"/>
    </row>
    <row r="225" spans="1:11" ht="13.5" thickBot="1">
      <c r="A225" s="66"/>
      <c r="B225" s="9" t="s">
        <v>121</v>
      </c>
      <c r="C225" s="143"/>
      <c r="D225" s="143"/>
      <c r="E225" s="81"/>
      <c r="F225" s="69"/>
      <c r="G225" s="69"/>
      <c r="H225" s="69"/>
      <c r="I225" s="69"/>
      <c r="J225" s="151"/>
      <c r="K225" s="148"/>
    </row>
    <row r="226" spans="1:11" ht="13.5" thickBot="1">
      <c r="A226" s="6"/>
      <c r="B226" s="9" t="s">
        <v>122</v>
      </c>
      <c r="C226" s="144"/>
      <c r="D226" s="144"/>
      <c r="E226" s="81"/>
      <c r="F226" s="69"/>
      <c r="G226" s="69"/>
      <c r="H226" s="69"/>
      <c r="I226" s="69"/>
      <c r="J226" s="152"/>
      <c r="K226" s="149"/>
    </row>
    <row r="227" spans="1:11" ht="12.75">
      <c r="A227" s="131">
        <v>6</v>
      </c>
      <c r="B227" s="162" t="s">
        <v>151</v>
      </c>
      <c r="C227" s="142" t="s">
        <v>76</v>
      </c>
      <c r="D227" s="142" t="s">
        <v>70</v>
      </c>
      <c r="E227" s="135">
        <f>E229+E232</f>
        <v>110000</v>
      </c>
      <c r="F227" s="153"/>
      <c r="G227" s="153"/>
      <c r="H227" s="153"/>
      <c r="I227" s="153"/>
      <c r="J227" s="150" t="s">
        <v>116</v>
      </c>
      <c r="K227" s="147" t="s">
        <v>132</v>
      </c>
    </row>
    <row r="228" spans="1:11" ht="13.5" thickBot="1">
      <c r="A228" s="132"/>
      <c r="B228" s="163"/>
      <c r="C228" s="143"/>
      <c r="D228" s="143"/>
      <c r="E228" s="139"/>
      <c r="F228" s="154"/>
      <c r="G228" s="154"/>
      <c r="H228" s="154"/>
      <c r="I228" s="154"/>
      <c r="J228" s="151"/>
      <c r="K228" s="148"/>
    </row>
    <row r="229" spans="1:11" ht="13.5" thickBot="1">
      <c r="A229" s="7"/>
      <c r="B229" s="98" t="s">
        <v>144</v>
      </c>
      <c r="C229" s="143"/>
      <c r="D229" s="143"/>
      <c r="E229" s="96">
        <f>I229+H229+G229+F229</f>
        <v>82500</v>
      </c>
      <c r="F229" s="97"/>
      <c r="G229" s="100">
        <v>0</v>
      </c>
      <c r="H229" s="100">
        <v>27500</v>
      </c>
      <c r="I229" s="100">
        <v>55000</v>
      </c>
      <c r="J229" s="151"/>
      <c r="K229" s="148"/>
    </row>
    <row r="230" spans="1:11" ht="13.5" thickBot="1">
      <c r="A230" s="6"/>
      <c r="B230" s="9" t="s">
        <v>141</v>
      </c>
      <c r="C230" s="143"/>
      <c r="D230" s="143"/>
      <c r="E230" s="81"/>
      <c r="F230" s="62"/>
      <c r="G230" s="62"/>
      <c r="H230" s="62"/>
      <c r="I230" s="62"/>
      <c r="J230" s="151"/>
      <c r="K230" s="148"/>
    </row>
    <row r="231" spans="1:11" ht="13.5" thickBot="1">
      <c r="A231" s="66"/>
      <c r="B231" s="9" t="s">
        <v>121</v>
      </c>
      <c r="C231" s="143"/>
      <c r="D231" s="143"/>
      <c r="E231" s="81"/>
      <c r="F231" s="69"/>
      <c r="G231" s="69"/>
      <c r="H231" s="69"/>
      <c r="I231" s="69"/>
      <c r="J231" s="151"/>
      <c r="K231" s="148"/>
    </row>
    <row r="232" spans="1:11" ht="13.5" thickBot="1">
      <c r="A232" s="6"/>
      <c r="B232" s="9" t="s">
        <v>122</v>
      </c>
      <c r="C232" s="144"/>
      <c r="D232" s="144"/>
      <c r="E232" s="81">
        <f>I232+H232+G232+F232</f>
        <v>27500</v>
      </c>
      <c r="F232" s="69"/>
      <c r="G232" s="69">
        <v>27500</v>
      </c>
      <c r="H232" s="69"/>
      <c r="I232" s="69"/>
      <c r="J232" s="152"/>
      <c r="K232" s="149"/>
    </row>
    <row r="233" spans="1:11" ht="12.75">
      <c r="A233" s="131">
        <v>7</v>
      </c>
      <c r="B233" s="162" t="s">
        <v>22</v>
      </c>
      <c r="C233" s="142" t="s">
        <v>75</v>
      </c>
      <c r="D233" s="142" t="s">
        <v>68</v>
      </c>
      <c r="E233" s="135">
        <v>27720</v>
      </c>
      <c r="F233" s="58"/>
      <c r="G233" s="58"/>
      <c r="H233" s="58"/>
      <c r="I233" s="58"/>
      <c r="J233" s="147" t="s">
        <v>105</v>
      </c>
      <c r="K233" s="147" t="s">
        <v>133</v>
      </c>
    </row>
    <row r="234" spans="1:11" ht="13.5" thickBot="1">
      <c r="A234" s="132"/>
      <c r="B234" s="163"/>
      <c r="C234" s="143"/>
      <c r="D234" s="143"/>
      <c r="E234" s="139"/>
      <c r="F234" s="75"/>
      <c r="G234" s="75"/>
      <c r="H234" s="75"/>
      <c r="I234" s="75"/>
      <c r="J234" s="148"/>
      <c r="K234" s="148"/>
    </row>
    <row r="235" spans="1:11" ht="13.5" thickBot="1">
      <c r="A235" s="7"/>
      <c r="B235" s="98" t="s">
        <v>144</v>
      </c>
      <c r="C235" s="143"/>
      <c r="D235" s="143"/>
      <c r="E235" s="96">
        <f>I235+H235+G235+F235</f>
        <v>13860</v>
      </c>
      <c r="F235" s="100">
        <v>0</v>
      </c>
      <c r="G235" s="100">
        <v>0</v>
      </c>
      <c r="H235" s="100">
        <v>6930</v>
      </c>
      <c r="I235" s="100">
        <v>6930</v>
      </c>
      <c r="J235" s="148"/>
      <c r="K235" s="148"/>
    </row>
    <row r="236" spans="1:11" ht="13.5" thickBot="1">
      <c r="A236" s="6"/>
      <c r="B236" s="9" t="s">
        <v>141</v>
      </c>
      <c r="C236" s="143"/>
      <c r="D236" s="143"/>
      <c r="E236" s="81"/>
      <c r="F236" s="62"/>
      <c r="G236" s="62"/>
      <c r="H236" s="62"/>
      <c r="I236" s="62"/>
      <c r="J236" s="148"/>
      <c r="K236" s="148"/>
    </row>
    <row r="237" spans="1:11" ht="13.5" thickBot="1">
      <c r="A237" s="66"/>
      <c r="B237" s="9" t="s">
        <v>121</v>
      </c>
      <c r="C237" s="143"/>
      <c r="D237" s="143"/>
      <c r="E237" s="81"/>
      <c r="F237" s="69"/>
      <c r="G237" s="69"/>
      <c r="H237" s="69"/>
      <c r="I237" s="69"/>
      <c r="J237" s="148"/>
      <c r="K237" s="148"/>
    </row>
    <row r="238" spans="1:11" ht="13.5" thickBot="1">
      <c r="A238" s="6"/>
      <c r="B238" s="9" t="s">
        <v>122</v>
      </c>
      <c r="C238" s="144"/>
      <c r="D238" s="144"/>
      <c r="E238" s="81">
        <f>I238+H238+G238+F238</f>
        <v>13860</v>
      </c>
      <c r="F238" s="62"/>
      <c r="G238" s="62">
        <f>6930*2</f>
        <v>13860</v>
      </c>
      <c r="H238" s="62"/>
      <c r="I238" s="62"/>
      <c r="J238" s="149"/>
      <c r="K238" s="149"/>
    </row>
    <row r="239" spans="1:11" ht="12.75">
      <c r="A239" s="131">
        <v>8</v>
      </c>
      <c r="B239" s="162" t="s">
        <v>148</v>
      </c>
      <c r="C239" s="142" t="s">
        <v>75</v>
      </c>
      <c r="D239" s="142">
        <v>2007</v>
      </c>
      <c r="E239" s="135">
        <f>F242+F244</f>
        <v>97143</v>
      </c>
      <c r="F239" s="58"/>
      <c r="G239" s="58"/>
      <c r="H239" s="58"/>
      <c r="I239" s="58"/>
      <c r="J239" s="147" t="s">
        <v>106</v>
      </c>
      <c r="K239" s="147" t="s">
        <v>126</v>
      </c>
    </row>
    <row r="240" spans="1:11" ht="13.5" thickBot="1">
      <c r="A240" s="132"/>
      <c r="B240" s="163"/>
      <c r="C240" s="143"/>
      <c r="D240" s="143"/>
      <c r="E240" s="139"/>
      <c r="F240" s="59"/>
      <c r="G240" s="59"/>
      <c r="H240" s="59"/>
      <c r="I240" s="59"/>
      <c r="J240" s="148"/>
      <c r="K240" s="148"/>
    </row>
    <row r="241" spans="1:11" ht="13.5" thickBot="1">
      <c r="A241" s="7"/>
      <c r="B241" s="98" t="s">
        <v>144</v>
      </c>
      <c r="C241" s="143"/>
      <c r="D241" s="143"/>
      <c r="E241" s="96"/>
      <c r="F241" s="101"/>
      <c r="G241" s="101"/>
      <c r="H241" s="101"/>
      <c r="I241" s="101"/>
      <c r="J241" s="148"/>
      <c r="K241" s="148"/>
    </row>
    <row r="242" spans="1:11" ht="13.5" thickBot="1">
      <c r="A242" s="6"/>
      <c r="B242" s="9" t="s">
        <v>141</v>
      </c>
      <c r="C242" s="143"/>
      <c r="D242" s="143"/>
      <c r="E242" s="81">
        <f>I242+H242+G242+F242</f>
        <v>34853</v>
      </c>
      <c r="F242" s="69">
        <v>34853</v>
      </c>
      <c r="G242" s="69"/>
      <c r="H242" s="69"/>
      <c r="I242" s="69"/>
      <c r="J242" s="148"/>
      <c r="K242" s="148"/>
    </row>
    <row r="243" spans="1:11" ht="13.5" thickBot="1">
      <c r="A243" s="66"/>
      <c r="B243" s="9" t="s">
        <v>121</v>
      </c>
      <c r="C243" s="143"/>
      <c r="D243" s="143"/>
      <c r="E243" s="81"/>
      <c r="F243" s="69"/>
      <c r="G243" s="69"/>
      <c r="H243" s="69"/>
      <c r="I243" s="69"/>
      <c r="J243" s="148"/>
      <c r="K243" s="148"/>
    </row>
    <row r="244" spans="1:11" ht="13.5" thickBot="1">
      <c r="A244" s="6"/>
      <c r="B244" s="9" t="s">
        <v>122</v>
      </c>
      <c r="C244" s="144"/>
      <c r="D244" s="144"/>
      <c r="E244" s="81">
        <f>I244+H244+G244+F244</f>
        <v>62290</v>
      </c>
      <c r="F244" s="69">
        <v>62290</v>
      </c>
      <c r="G244" s="69"/>
      <c r="H244" s="69"/>
      <c r="I244" s="69"/>
      <c r="J244" s="149"/>
      <c r="K244" s="149"/>
    </row>
    <row r="245" spans="1:11" ht="26.25" thickBot="1">
      <c r="A245" s="7">
        <v>9</v>
      </c>
      <c r="B245" s="9" t="s">
        <v>15</v>
      </c>
      <c r="C245" s="142" t="s">
        <v>75</v>
      </c>
      <c r="D245" s="142">
        <v>2007</v>
      </c>
      <c r="E245" s="80">
        <v>109000</v>
      </c>
      <c r="F245" s="74"/>
      <c r="G245" s="11"/>
      <c r="H245" s="11"/>
      <c r="I245" s="11"/>
      <c r="J245" s="147" t="s">
        <v>110</v>
      </c>
      <c r="K245" s="147" t="s">
        <v>4</v>
      </c>
    </row>
    <row r="246" spans="1:11" ht="13.5" thickBot="1">
      <c r="A246" s="7"/>
      <c r="B246" s="98" t="s">
        <v>144</v>
      </c>
      <c r="C246" s="143"/>
      <c r="D246" s="143"/>
      <c r="E246" s="96">
        <f>I246+H246+G246+F246</f>
        <v>109000</v>
      </c>
      <c r="F246" s="99">
        <v>109000</v>
      </c>
      <c r="G246" s="97"/>
      <c r="H246" s="97"/>
      <c r="I246" s="97"/>
      <c r="J246" s="148"/>
      <c r="K246" s="148"/>
    </row>
    <row r="247" spans="1:11" ht="13.5" thickBot="1">
      <c r="A247" s="6"/>
      <c r="B247" s="9" t="s">
        <v>141</v>
      </c>
      <c r="C247" s="143"/>
      <c r="D247" s="143"/>
      <c r="E247" s="81"/>
      <c r="F247" s="62"/>
      <c r="G247" s="62"/>
      <c r="H247" s="62"/>
      <c r="I247" s="62"/>
      <c r="J247" s="148"/>
      <c r="K247" s="148"/>
    </row>
    <row r="248" spans="1:11" ht="13.5" thickBot="1">
      <c r="A248" s="66"/>
      <c r="B248" s="9" t="s">
        <v>121</v>
      </c>
      <c r="C248" s="143"/>
      <c r="D248" s="143"/>
      <c r="E248" s="81"/>
      <c r="F248" s="69"/>
      <c r="G248" s="69"/>
      <c r="H248" s="69"/>
      <c r="I248" s="69"/>
      <c r="J248" s="148"/>
      <c r="K248" s="148"/>
    </row>
    <row r="249" spans="1:11" ht="13.5" thickBot="1">
      <c r="A249" s="6"/>
      <c r="B249" s="9" t="s">
        <v>122</v>
      </c>
      <c r="C249" s="144"/>
      <c r="D249" s="144"/>
      <c r="E249" s="81"/>
      <c r="F249" s="69"/>
      <c r="G249" s="69"/>
      <c r="H249" s="69"/>
      <c r="I249" s="69"/>
      <c r="J249" s="149"/>
      <c r="K249" s="149"/>
    </row>
    <row r="250" spans="1:11" ht="26.25" thickBot="1">
      <c r="A250" s="7">
        <v>10</v>
      </c>
      <c r="B250" s="9" t="s">
        <v>161</v>
      </c>
      <c r="C250" s="142" t="s">
        <v>75</v>
      </c>
      <c r="D250" s="142">
        <v>2007</v>
      </c>
      <c r="E250" s="80">
        <v>8945</v>
      </c>
      <c r="F250" s="11"/>
      <c r="G250" s="11"/>
      <c r="H250" s="11"/>
      <c r="I250" s="11"/>
      <c r="J250" s="150" t="s">
        <v>162</v>
      </c>
      <c r="K250" s="147" t="s">
        <v>163</v>
      </c>
    </row>
    <row r="251" spans="1:11" ht="13.5" thickBot="1">
      <c r="A251" s="7"/>
      <c r="B251" s="98" t="s">
        <v>144</v>
      </c>
      <c r="C251" s="143"/>
      <c r="D251" s="143"/>
      <c r="E251" s="96">
        <f>I251+H251+G251+F251</f>
        <v>8945</v>
      </c>
      <c r="F251" s="97">
        <v>8945</v>
      </c>
      <c r="G251" s="97"/>
      <c r="H251" s="97"/>
      <c r="I251" s="97"/>
      <c r="J251" s="151"/>
      <c r="K251" s="148"/>
    </row>
    <row r="252" spans="1:11" ht="13.5" thickBot="1">
      <c r="A252" s="6"/>
      <c r="B252" s="9" t="s">
        <v>141</v>
      </c>
      <c r="C252" s="143"/>
      <c r="D252" s="143"/>
      <c r="E252" s="81"/>
      <c r="F252" s="62"/>
      <c r="G252" s="62"/>
      <c r="H252" s="62"/>
      <c r="I252" s="62"/>
      <c r="J252" s="151"/>
      <c r="K252" s="148"/>
    </row>
    <row r="253" spans="1:11" ht="13.5" thickBot="1">
      <c r="A253" s="66"/>
      <c r="B253" s="9" t="s">
        <v>121</v>
      </c>
      <c r="C253" s="143"/>
      <c r="D253" s="143"/>
      <c r="E253" s="81"/>
      <c r="F253" s="69"/>
      <c r="G253" s="69"/>
      <c r="H253" s="69"/>
      <c r="I253" s="69"/>
      <c r="J253" s="151"/>
      <c r="K253" s="148"/>
    </row>
    <row r="254" spans="1:11" ht="13.5" thickBot="1">
      <c r="A254" s="6"/>
      <c r="B254" s="9" t="s">
        <v>122</v>
      </c>
      <c r="C254" s="144"/>
      <c r="D254" s="144"/>
      <c r="E254" s="81"/>
      <c r="F254" s="69"/>
      <c r="G254" s="69"/>
      <c r="H254" s="69"/>
      <c r="I254" s="69"/>
      <c r="J254" s="152"/>
      <c r="K254" s="149"/>
    </row>
    <row r="255" spans="1:11" ht="26.25" thickBot="1">
      <c r="A255" s="7">
        <v>11</v>
      </c>
      <c r="B255" s="9" t="s">
        <v>81</v>
      </c>
      <c r="C255" s="142" t="s">
        <v>76</v>
      </c>
      <c r="D255" s="142">
        <v>2008</v>
      </c>
      <c r="E255" s="80">
        <v>6000</v>
      </c>
      <c r="F255" s="11"/>
      <c r="H255" s="69"/>
      <c r="I255" s="11"/>
      <c r="J255" s="147" t="s">
        <v>108</v>
      </c>
      <c r="K255" s="147" t="s">
        <v>130</v>
      </c>
    </row>
    <row r="256" spans="1:11" ht="13.5" thickBot="1">
      <c r="A256" s="7"/>
      <c r="B256" s="98" t="s">
        <v>144</v>
      </c>
      <c r="C256" s="143"/>
      <c r="D256" s="143"/>
      <c r="E256" s="96">
        <f>I256+H256+G256+F256</f>
        <v>0</v>
      </c>
      <c r="F256" s="97"/>
      <c r="G256" s="97">
        <v>0</v>
      </c>
      <c r="H256" s="97"/>
      <c r="I256" s="97"/>
      <c r="J256" s="148"/>
      <c r="K256" s="148"/>
    </row>
    <row r="257" spans="1:11" ht="13.5" thickBot="1">
      <c r="A257" s="6"/>
      <c r="B257" s="9" t="s">
        <v>141</v>
      </c>
      <c r="C257" s="143"/>
      <c r="D257" s="143"/>
      <c r="E257" s="81"/>
      <c r="F257" s="62"/>
      <c r="G257" s="62"/>
      <c r="H257" s="62"/>
      <c r="I257" s="62"/>
      <c r="J257" s="148"/>
      <c r="K257" s="148"/>
    </row>
    <row r="258" spans="1:11" ht="13.5" thickBot="1">
      <c r="A258" s="66"/>
      <c r="B258" s="9" t="s">
        <v>121</v>
      </c>
      <c r="C258" s="143"/>
      <c r="D258" s="143"/>
      <c r="E258" s="81"/>
      <c r="F258" s="69"/>
      <c r="G258" s="69"/>
      <c r="H258" s="69"/>
      <c r="I258" s="69"/>
      <c r="J258" s="148"/>
      <c r="K258" s="148"/>
    </row>
    <row r="259" spans="1:11" ht="13.5" thickBot="1">
      <c r="A259" s="6"/>
      <c r="B259" s="9" t="s">
        <v>122</v>
      </c>
      <c r="C259" s="144"/>
      <c r="D259" s="144"/>
      <c r="E259" s="81">
        <f>I259+H259+G259+F259</f>
        <v>6000</v>
      </c>
      <c r="F259" s="69"/>
      <c r="G259" s="69">
        <v>6000</v>
      </c>
      <c r="H259" s="69"/>
      <c r="I259" s="69"/>
      <c r="J259" s="149"/>
      <c r="K259" s="149"/>
    </row>
    <row r="260" spans="1:11" ht="39" thickBot="1">
      <c r="A260" s="7">
        <v>12</v>
      </c>
      <c r="B260" s="13" t="s">
        <v>82</v>
      </c>
      <c r="C260" s="133" t="s">
        <v>75</v>
      </c>
      <c r="D260" s="133" t="s">
        <v>67</v>
      </c>
      <c r="E260" s="82">
        <f>F263+F264</f>
        <v>24000</v>
      </c>
      <c r="F260" s="12"/>
      <c r="G260" s="12"/>
      <c r="H260" s="12"/>
      <c r="I260" s="12"/>
      <c r="J260" s="147" t="s">
        <v>109</v>
      </c>
      <c r="K260" s="147" t="s">
        <v>126</v>
      </c>
    </row>
    <row r="261" spans="1:11" ht="13.5" thickBot="1">
      <c r="A261" s="7"/>
      <c r="B261" s="98" t="s">
        <v>144</v>
      </c>
      <c r="C261" s="134"/>
      <c r="D261" s="134"/>
      <c r="E261" s="102"/>
      <c r="F261" s="103"/>
      <c r="G261" s="103"/>
      <c r="H261" s="103"/>
      <c r="I261" s="103"/>
      <c r="J261" s="148"/>
      <c r="K261" s="148"/>
    </row>
    <row r="262" spans="1:11" ht="13.5" thickBot="1">
      <c r="A262" s="6"/>
      <c r="B262" s="9" t="s">
        <v>141</v>
      </c>
      <c r="C262" s="134"/>
      <c r="D262" s="134"/>
      <c r="E262" s="84"/>
      <c r="F262" s="62"/>
      <c r="G262" s="62"/>
      <c r="H262" s="62"/>
      <c r="I262" s="62"/>
      <c r="J262" s="148"/>
      <c r="K262" s="148"/>
    </row>
    <row r="263" spans="1:11" ht="13.5" thickBot="1">
      <c r="A263" s="66"/>
      <c r="B263" s="9" t="s">
        <v>121</v>
      </c>
      <c r="C263" s="134"/>
      <c r="D263" s="134"/>
      <c r="E263" s="81">
        <f>I263+H263+G263+F263</f>
        <v>1350</v>
      </c>
      <c r="F263" s="69">
        <v>1350</v>
      </c>
      <c r="G263" s="69"/>
      <c r="H263" s="69"/>
      <c r="I263" s="69"/>
      <c r="J263" s="148"/>
      <c r="K263" s="148"/>
    </row>
    <row r="264" spans="1:11" ht="13.5" thickBot="1">
      <c r="A264" s="6"/>
      <c r="B264" s="9" t="s">
        <v>122</v>
      </c>
      <c r="C264" s="129"/>
      <c r="D264" s="129"/>
      <c r="E264" s="81">
        <f>I264+H264+G264+F264</f>
        <v>22650</v>
      </c>
      <c r="F264" s="69">
        <f>6650+16000</f>
        <v>22650</v>
      </c>
      <c r="G264" s="69"/>
      <c r="H264" s="69"/>
      <c r="I264" s="69"/>
      <c r="J264" s="149"/>
      <c r="K264" s="149"/>
    </row>
    <row r="265" spans="1:11" ht="26.25" thickBot="1">
      <c r="A265" s="7">
        <v>13</v>
      </c>
      <c r="B265" s="9" t="s">
        <v>16</v>
      </c>
      <c r="C265" s="142" t="s">
        <v>76</v>
      </c>
      <c r="D265" s="142" t="s">
        <v>70</v>
      </c>
      <c r="E265" s="80">
        <v>417000</v>
      </c>
      <c r="F265" s="11"/>
      <c r="G265" s="74"/>
      <c r="H265" s="74"/>
      <c r="I265" s="74"/>
      <c r="J265" s="147" t="s">
        <v>110</v>
      </c>
      <c r="K265" s="147" t="s">
        <v>4</v>
      </c>
    </row>
    <row r="266" spans="1:11" ht="13.5" thickBot="1">
      <c r="A266" s="7"/>
      <c r="B266" s="98" t="s">
        <v>144</v>
      </c>
      <c r="C266" s="143"/>
      <c r="D266" s="143"/>
      <c r="E266" s="96">
        <f>I266+H266+G266+F266</f>
        <v>342441</v>
      </c>
      <c r="F266" s="97"/>
      <c r="G266" s="99">
        <f>139000-G269</f>
        <v>106328</v>
      </c>
      <c r="H266" s="99">
        <f>139000-H269</f>
        <v>114493</v>
      </c>
      <c r="I266" s="99">
        <f>139000-I269</f>
        <v>121620</v>
      </c>
      <c r="J266" s="148"/>
      <c r="K266" s="148"/>
    </row>
    <row r="267" spans="1:11" ht="13.5" thickBot="1">
      <c r="A267" s="6"/>
      <c r="B267" s="9" t="s">
        <v>141</v>
      </c>
      <c r="C267" s="143"/>
      <c r="D267" s="143"/>
      <c r="E267" s="81"/>
      <c r="F267" s="62"/>
      <c r="G267" s="62"/>
      <c r="H267" s="62"/>
      <c r="I267" s="62"/>
      <c r="J267" s="148"/>
      <c r="K267" s="148"/>
    </row>
    <row r="268" spans="1:11" ht="13.5" thickBot="1">
      <c r="A268" s="66"/>
      <c r="B268" s="9" t="s">
        <v>121</v>
      </c>
      <c r="C268" s="143"/>
      <c r="D268" s="143"/>
      <c r="E268" s="81"/>
      <c r="F268" s="69"/>
      <c r="G268" s="69"/>
      <c r="H268" s="69"/>
      <c r="I268" s="69"/>
      <c r="J268" s="148"/>
      <c r="K268" s="148"/>
    </row>
    <row r="269" spans="1:11" ht="13.5" thickBot="1">
      <c r="A269" s="6"/>
      <c r="B269" s="9" t="s">
        <v>122</v>
      </c>
      <c r="C269" s="144"/>
      <c r="D269" s="144"/>
      <c r="E269" s="81">
        <f>I269+H269+G269+F269</f>
        <v>74559</v>
      </c>
      <c r="F269" s="69"/>
      <c r="G269" s="69">
        <v>32672</v>
      </c>
      <c r="H269" s="69">
        <v>24507</v>
      </c>
      <c r="I269" s="69">
        <v>17380</v>
      </c>
      <c r="J269" s="149"/>
      <c r="K269" s="149"/>
    </row>
    <row r="270" spans="1:11" ht="26.25" thickBot="1">
      <c r="A270" s="7">
        <v>14</v>
      </c>
      <c r="B270" s="9" t="s">
        <v>30</v>
      </c>
      <c r="C270" s="142" t="s">
        <v>202</v>
      </c>
      <c r="D270" s="142" t="s">
        <v>66</v>
      </c>
      <c r="E270" s="80">
        <v>64600.6</v>
      </c>
      <c r="F270" s="11"/>
      <c r="G270" s="74"/>
      <c r="H270" s="74"/>
      <c r="I270" s="69"/>
      <c r="J270" s="147" t="s">
        <v>114</v>
      </c>
      <c r="K270" s="147" t="s">
        <v>29</v>
      </c>
    </row>
    <row r="271" spans="1:11" ht="13.5" thickBot="1">
      <c r="A271" s="7"/>
      <c r="B271" s="98" t="s">
        <v>144</v>
      </c>
      <c r="C271" s="143"/>
      <c r="D271" s="143"/>
      <c r="E271" s="96">
        <f>I271+H271+G271+F271</f>
        <v>63100.6</v>
      </c>
      <c r="F271" s="97"/>
      <c r="G271" s="99">
        <v>31550.3</v>
      </c>
      <c r="H271" s="99">
        <v>31550.3</v>
      </c>
      <c r="I271" s="97"/>
      <c r="J271" s="148"/>
      <c r="K271" s="148"/>
    </row>
    <row r="272" spans="1:11" ht="13.5" thickBot="1">
      <c r="A272" s="6"/>
      <c r="B272" s="9" t="s">
        <v>141</v>
      </c>
      <c r="C272" s="143"/>
      <c r="D272" s="143"/>
      <c r="E272" s="81"/>
      <c r="F272" s="62"/>
      <c r="G272" s="62"/>
      <c r="H272" s="62"/>
      <c r="I272" s="62"/>
      <c r="J272" s="148"/>
      <c r="K272" s="148"/>
    </row>
    <row r="273" spans="1:11" ht="13.5" thickBot="1">
      <c r="A273" s="66"/>
      <c r="B273" s="9" t="s">
        <v>121</v>
      </c>
      <c r="C273" s="143"/>
      <c r="D273" s="143"/>
      <c r="E273" s="81"/>
      <c r="F273" s="69"/>
      <c r="G273" s="69"/>
      <c r="H273" s="69"/>
      <c r="I273" s="69"/>
      <c r="J273" s="148"/>
      <c r="K273" s="148"/>
    </row>
    <row r="274" spans="1:11" ht="13.5" thickBot="1">
      <c r="A274" s="6"/>
      <c r="B274" s="9" t="s">
        <v>122</v>
      </c>
      <c r="C274" s="144"/>
      <c r="D274" s="144"/>
      <c r="E274" s="81">
        <f>I274+H274+G274+F274</f>
        <v>1500</v>
      </c>
      <c r="F274" s="69">
        <v>1500</v>
      </c>
      <c r="G274" s="69"/>
      <c r="H274" s="69"/>
      <c r="I274" s="69"/>
      <c r="J274" s="149"/>
      <c r="K274" s="149"/>
    </row>
    <row r="275" spans="1:11" ht="26.25" thickBot="1">
      <c r="A275" s="7">
        <v>15</v>
      </c>
      <c r="B275" s="9" t="s">
        <v>203</v>
      </c>
      <c r="C275" s="142" t="s">
        <v>76</v>
      </c>
      <c r="D275" s="142">
        <v>2009</v>
      </c>
      <c r="E275" s="80">
        <v>5250</v>
      </c>
      <c r="F275" s="69"/>
      <c r="G275" s="69"/>
      <c r="H275" s="74"/>
      <c r="I275" s="69"/>
      <c r="J275" s="150" t="s">
        <v>111</v>
      </c>
      <c r="K275" s="147" t="s">
        <v>13</v>
      </c>
    </row>
    <row r="276" spans="1:11" ht="13.5" thickBot="1">
      <c r="A276" s="7"/>
      <c r="B276" s="98" t="s">
        <v>144</v>
      </c>
      <c r="C276" s="143"/>
      <c r="D276" s="143"/>
      <c r="E276" s="96">
        <f>I276+H276+G276+F276</f>
        <v>5250</v>
      </c>
      <c r="F276" s="99"/>
      <c r="G276" s="99"/>
      <c r="H276" s="99">
        <v>5250</v>
      </c>
      <c r="I276" s="99"/>
      <c r="J276" s="151"/>
      <c r="K276" s="148"/>
    </row>
    <row r="277" spans="1:11" ht="13.5" thickBot="1">
      <c r="A277" s="6"/>
      <c r="B277" s="9" t="s">
        <v>141</v>
      </c>
      <c r="C277" s="143"/>
      <c r="D277" s="143"/>
      <c r="E277" s="81"/>
      <c r="F277" s="69"/>
      <c r="G277" s="69"/>
      <c r="H277" s="69"/>
      <c r="I277" s="69"/>
      <c r="J277" s="151"/>
      <c r="K277" s="148"/>
    </row>
    <row r="278" spans="1:11" ht="13.5" thickBot="1">
      <c r="A278" s="66"/>
      <c r="B278" s="9" t="s">
        <v>121</v>
      </c>
      <c r="C278" s="143"/>
      <c r="D278" s="143"/>
      <c r="E278" s="81"/>
      <c r="F278" s="69"/>
      <c r="G278" s="69"/>
      <c r="H278" s="69"/>
      <c r="I278" s="69"/>
      <c r="J278" s="151"/>
      <c r="K278" s="148"/>
    </row>
    <row r="279" spans="1:11" ht="13.5" thickBot="1">
      <c r="A279" s="6"/>
      <c r="B279" s="9" t="s">
        <v>122</v>
      </c>
      <c r="C279" s="144"/>
      <c r="D279" s="144"/>
      <c r="E279" s="81"/>
      <c r="F279" s="69"/>
      <c r="G279" s="69"/>
      <c r="H279" s="69"/>
      <c r="I279" s="69"/>
      <c r="J279" s="152"/>
      <c r="K279" s="149"/>
    </row>
    <row r="280" spans="1:11" ht="26.25" thickBot="1">
      <c r="A280" s="7">
        <v>16</v>
      </c>
      <c r="B280" s="9" t="s">
        <v>204</v>
      </c>
      <c r="C280" s="142" t="s">
        <v>76</v>
      </c>
      <c r="D280" s="142">
        <v>2009</v>
      </c>
      <c r="E280" s="80">
        <v>2650</v>
      </c>
      <c r="F280" s="69"/>
      <c r="G280" s="69"/>
      <c r="I280" s="69"/>
      <c r="J280" s="150" t="s">
        <v>112</v>
      </c>
      <c r="K280" s="147" t="s">
        <v>13</v>
      </c>
    </row>
    <row r="281" spans="1:11" ht="13.5" thickBot="1">
      <c r="A281" s="7"/>
      <c r="B281" s="98" t="s">
        <v>144</v>
      </c>
      <c r="C281" s="143"/>
      <c r="D281" s="143"/>
      <c r="E281" s="96">
        <f>I281+H281+G281+F281</f>
        <v>2650</v>
      </c>
      <c r="F281" s="97"/>
      <c r="G281" s="97"/>
      <c r="H281" s="97">
        <v>2650</v>
      </c>
      <c r="I281" s="97"/>
      <c r="J281" s="151"/>
      <c r="K281" s="148"/>
    </row>
    <row r="282" spans="1:11" ht="13.5" thickBot="1">
      <c r="A282" s="6"/>
      <c r="B282" s="9" t="s">
        <v>141</v>
      </c>
      <c r="C282" s="143"/>
      <c r="D282" s="143"/>
      <c r="E282" s="81"/>
      <c r="F282" s="62"/>
      <c r="G282" s="62"/>
      <c r="H282" s="62"/>
      <c r="I282" s="62"/>
      <c r="J282" s="151"/>
      <c r="K282" s="148"/>
    </row>
    <row r="283" spans="1:11" ht="13.5" thickBot="1">
      <c r="A283" s="66"/>
      <c r="B283" s="9" t="s">
        <v>121</v>
      </c>
      <c r="C283" s="143"/>
      <c r="D283" s="143"/>
      <c r="E283" s="81"/>
      <c r="F283" s="69"/>
      <c r="G283" s="69"/>
      <c r="H283" s="69"/>
      <c r="I283" s="69"/>
      <c r="J283" s="151"/>
      <c r="K283" s="148"/>
    </row>
    <row r="284" spans="1:11" ht="13.5" thickBot="1">
      <c r="A284" s="6"/>
      <c r="B284" s="9" t="s">
        <v>122</v>
      </c>
      <c r="C284" s="144"/>
      <c r="D284" s="144"/>
      <c r="E284" s="81"/>
      <c r="F284" s="69"/>
      <c r="G284" s="69"/>
      <c r="H284" s="69"/>
      <c r="I284" s="69"/>
      <c r="J284" s="152"/>
      <c r="K284" s="149"/>
    </row>
    <row r="285" spans="1:11" ht="39" thickBot="1">
      <c r="A285" s="7">
        <v>17</v>
      </c>
      <c r="B285" s="9" t="s">
        <v>205</v>
      </c>
      <c r="C285" s="142" t="s">
        <v>76</v>
      </c>
      <c r="D285" s="142">
        <v>2009</v>
      </c>
      <c r="E285" s="80">
        <v>4500</v>
      </c>
      <c r="F285" s="11"/>
      <c r="G285" s="11"/>
      <c r="H285" s="74"/>
      <c r="I285" s="11"/>
      <c r="J285" s="150" t="s">
        <v>113</v>
      </c>
      <c r="K285" s="147" t="s">
        <v>13</v>
      </c>
    </row>
    <row r="286" spans="1:11" ht="13.5" thickBot="1">
      <c r="A286" s="7"/>
      <c r="B286" s="98" t="s">
        <v>144</v>
      </c>
      <c r="C286" s="143"/>
      <c r="D286" s="143"/>
      <c r="E286" s="96">
        <f>I286+H286+G286+F286</f>
        <v>4500</v>
      </c>
      <c r="F286" s="97"/>
      <c r="G286" s="97"/>
      <c r="H286" s="99">
        <v>4500</v>
      </c>
      <c r="I286" s="97"/>
      <c r="J286" s="151"/>
      <c r="K286" s="148"/>
    </row>
    <row r="287" spans="1:11" ht="13.5" thickBot="1">
      <c r="A287" s="6"/>
      <c r="B287" s="9" t="s">
        <v>141</v>
      </c>
      <c r="C287" s="143"/>
      <c r="D287" s="143"/>
      <c r="E287" s="81"/>
      <c r="F287" s="62"/>
      <c r="G287" s="62"/>
      <c r="H287" s="62"/>
      <c r="I287" s="62"/>
      <c r="J287" s="151"/>
      <c r="K287" s="148"/>
    </row>
    <row r="288" spans="1:11" ht="13.5" thickBot="1">
      <c r="A288" s="66"/>
      <c r="B288" s="9" t="s">
        <v>121</v>
      </c>
      <c r="C288" s="143"/>
      <c r="D288" s="143"/>
      <c r="E288" s="81"/>
      <c r="F288" s="69"/>
      <c r="G288" s="69"/>
      <c r="H288" s="69"/>
      <c r="I288" s="69"/>
      <c r="J288" s="151"/>
      <c r="K288" s="148"/>
    </row>
    <row r="289" spans="1:11" ht="13.5" thickBot="1">
      <c r="A289" s="6"/>
      <c r="B289" s="9" t="s">
        <v>122</v>
      </c>
      <c r="C289" s="144"/>
      <c r="D289" s="144"/>
      <c r="E289" s="81"/>
      <c r="F289" s="69"/>
      <c r="G289" s="69"/>
      <c r="H289" s="69"/>
      <c r="I289" s="69"/>
      <c r="J289" s="152"/>
      <c r="K289" s="149"/>
    </row>
    <row r="290" spans="1:11" ht="39" thickBot="1">
      <c r="A290" s="7">
        <v>18</v>
      </c>
      <c r="B290" s="9" t="s">
        <v>206</v>
      </c>
      <c r="C290" s="142" t="s">
        <v>76</v>
      </c>
      <c r="D290" s="142">
        <v>2009</v>
      </c>
      <c r="E290" s="80">
        <v>2174</v>
      </c>
      <c r="F290" s="69"/>
      <c r="G290" s="69"/>
      <c r="I290" s="69"/>
      <c r="J290" s="150" t="s">
        <v>111</v>
      </c>
      <c r="K290" s="147" t="s">
        <v>13</v>
      </c>
    </row>
    <row r="291" spans="1:11" ht="13.5" thickBot="1">
      <c r="A291" s="7"/>
      <c r="B291" s="98" t="s">
        <v>144</v>
      </c>
      <c r="C291" s="143"/>
      <c r="D291" s="143"/>
      <c r="E291" s="96">
        <f>I291+H291+G291+F291</f>
        <v>2174</v>
      </c>
      <c r="F291" s="97"/>
      <c r="G291" s="97"/>
      <c r="H291" s="97">
        <v>2174</v>
      </c>
      <c r="I291" s="97"/>
      <c r="J291" s="151"/>
      <c r="K291" s="148"/>
    </row>
    <row r="292" spans="1:11" ht="13.5" thickBot="1">
      <c r="A292" s="6"/>
      <c r="B292" s="9" t="s">
        <v>141</v>
      </c>
      <c r="C292" s="143"/>
      <c r="D292" s="143"/>
      <c r="E292" s="81"/>
      <c r="F292" s="62"/>
      <c r="G292" s="62"/>
      <c r="H292" s="62"/>
      <c r="I292" s="62"/>
      <c r="J292" s="151"/>
      <c r="K292" s="148"/>
    </row>
    <row r="293" spans="1:11" ht="13.5" thickBot="1">
      <c r="A293" s="66"/>
      <c r="B293" s="9" t="s">
        <v>121</v>
      </c>
      <c r="C293" s="143"/>
      <c r="D293" s="143"/>
      <c r="E293" s="81"/>
      <c r="F293" s="69"/>
      <c r="G293" s="69"/>
      <c r="H293" s="69"/>
      <c r="I293" s="69"/>
      <c r="J293" s="151"/>
      <c r="K293" s="148"/>
    </row>
    <row r="294" spans="1:11" ht="13.5" thickBot="1">
      <c r="A294" s="6"/>
      <c r="B294" s="9" t="s">
        <v>122</v>
      </c>
      <c r="C294" s="144"/>
      <c r="D294" s="144"/>
      <c r="E294" s="81"/>
      <c r="F294" s="69"/>
      <c r="G294" s="69"/>
      <c r="H294" s="69"/>
      <c r="I294" s="69"/>
      <c r="J294" s="152"/>
      <c r="K294" s="149"/>
    </row>
    <row r="295" spans="1:11" ht="13.5" hidden="1" thickBot="1">
      <c r="A295" s="7">
        <v>19</v>
      </c>
      <c r="B295" s="9" t="s">
        <v>17</v>
      </c>
      <c r="C295" s="142" t="s">
        <v>76</v>
      </c>
      <c r="D295" s="142">
        <v>2010</v>
      </c>
      <c r="E295" s="165"/>
      <c r="F295" s="11"/>
      <c r="G295" s="11"/>
      <c r="H295" s="11"/>
      <c r="J295" s="150" t="s">
        <v>40</v>
      </c>
      <c r="K295" s="147" t="s">
        <v>134</v>
      </c>
    </row>
    <row r="296" spans="1:11" ht="13.5" hidden="1" thickBot="1">
      <c r="A296" s="7"/>
      <c r="B296" s="9" t="s">
        <v>144</v>
      </c>
      <c r="C296" s="143"/>
      <c r="D296" s="143"/>
      <c r="E296" s="166"/>
      <c r="F296" s="69"/>
      <c r="G296" s="69"/>
      <c r="H296" s="69"/>
      <c r="I296" s="69"/>
      <c r="J296" s="151"/>
      <c r="K296" s="148"/>
    </row>
    <row r="297" spans="1:11" ht="13.5" hidden="1" thickBot="1">
      <c r="A297" s="6"/>
      <c r="B297" s="9" t="s">
        <v>141</v>
      </c>
      <c r="C297" s="143"/>
      <c r="D297" s="143"/>
      <c r="E297" s="166"/>
      <c r="F297" s="62"/>
      <c r="G297" s="62"/>
      <c r="H297" s="62"/>
      <c r="I297" s="62"/>
      <c r="J297" s="151"/>
      <c r="K297" s="148"/>
    </row>
    <row r="298" spans="1:11" ht="13.5" hidden="1" thickBot="1">
      <c r="A298" s="66"/>
      <c r="B298" s="9" t="s">
        <v>121</v>
      </c>
      <c r="C298" s="143"/>
      <c r="D298" s="143"/>
      <c r="E298" s="166"/>
      <c r="F298" s="69"/>
      <c r="G298" s="69"/>
      <c r="H298" s="69"/>
      <c r="I298" s="69"/>
      <c r="J298" s="151"/>
      <c r="K298" s="148"/>
    </row>
    <row r="299" spans="1:11" ht="13.5" hidden="1" thickBot="1">
      <c r="A299" s="6"/>
      <c r="B299" s="9" t="s">
        <v>122</v>
      </c>
      <c r="C299" s="144"/>
      <c r="D299" s="144"/>
      <c r="E299" s="167"/>
      <c r="F299" s="69"/>
      <c r="G299" s="69"/>
      <c r="H299" s="69"/>
      <c r="I299" s="69"/>
      <c r="J299" s="152"/>
      <c r="K299" s="149"/>
    </row>
    <row r="300" spans="1:11" ht="39" hidden="1" thickBot="1">
      <c r="A300" s="7">
        <v>20</v>
      </c>
      <c r="B300" s="9" t="s">
        <v>18</v>
      </c>
      <c r="C300" s="142" t="s">
        <v>76</v>
      </c>
      <c r="D300" s="142">
        <v>2010</v>
      </c>
      <c r="E300" s="165"/>
      <c r="F300" s="11"/>
      <c r="G300" s="11"/>
      <c r="H300" s="11"/>
      <c r="I300" s="74"/>
      <c r="J300" s="150" t="s">
        <v>40</v>
      </c>
      <c r="K300" s="147" t="s">
        <v>134</v>
      </c>
    </row>
    <row r="301" spans="1:11" ht="13.5" hidden="1" thickBot="1">
      <c r="A301" s="7"/>
      <c r="B301" s="9" t="s">
        <v>144</v>
      </c>
      <c r="C301" s="143"/>
      <c r="D301" s="143"/>
      <c r="E301" s="166"/>
      <c r="F301" s="69"/>
      <c r="G301" s="69"/>
      <c r="H301" s="69"/>
      <c r="I301" s="11"/>
      <c r="J301" s="151"/>
      <c r="K301" s="148"/>
    </row>
    <row r="302" spans="1:11" ht="13.5" hidden="1" thickBot="1">
      <c r="A302" s="6"/>
      <c r="B302" s="9" t="s">
        <v>141</v>
      </c>
      <c r="C302" s="143"/>
      <c r="D302" s="143"/>
      <c r="E302" s="166"/>
      <c r="F302" s="62"/>
      <c r="G302" s="62"/>
      <c r="H302" s="62"/>
      <c r="I302" s="62"/>
      <c r="J302" s="151"/>
      <c r="K302" s="148"/>
    </row>
    <row r="303" spans="1:11" ht="13.5" hidden="1" thickBot="1">
      <c r="A303" s="66"/>
      <c r="B303" s="9" t="s">
        <v>121</v>
      </c>
      <c r="C303" s="143"/>
      <c r="D303" s="143"/>
      <c r="E303" s="166"/>
      <c r="F303" s="69"/>
      <c r="G303" s="69"/>
      <c r="H303" s="69"/>
      <c r="I303" s="69"/>
      <c r="J303" s="151"/>
      <c r="K303" s="148"/>
    </row>
    <row r="304" spans="1:11" ht="13.5" hidden="1" thickBot="1">
      <c r="A304" s="6"/>
      <c r="B304" s="9" t="s">
        <v>122</v>
      </c>
      <c r="C304" s="144"/>
      <c r="D304" s="144"/>
      <c r="E304" s="167"/>
      <c r="F304" s="69"/>
      <c r="G304" s="69"/>
      <c r="H304" s="69"/>
      <c r="I304" s="69"/>
      <c r="J304" s="152"/>
      <c r="K304" s="149"/>
    </row>
    <row r="305" spans="1:11" ht="39" hidden="1" thickBot="1">
      <c r="A305" s="7">
        <v>21</v>
      </c>
      <c r="B305" s="9" t="s">
        <v>19</v>
      </c>
      <c r="C305" s="142" t="s">
        <v>76</v>
      </c>
      <c r="D305" s="142">
        <v>2010</v>
      </c>
      <c r="E305" s="165"/>
      <c r="F305" s="11"/>
      <c r="G305" s="11"/>
      <c r="H305" s="11"/>
      <c r="I305" s="74"/>
      <c r="J305" s="150" t="s">
        <v>40</v>
      </c>
      <c r="K305" s="147" t="s">
        <v>134</v>
      </c>
    </row>
    <row r="306" spans="1:11" ht="13.5" hidden="1" thickBot="1">
      <c r="A306" s="7"/>
      <c r="B306" s="9" t="s">
        <v>144</v>
      </c>
      <c r="C306" s="143"/>
      <c r="D306" s="143"/>
      <c r="E306" s="166"/>
      <c r="F306" s="69"/>
      <c r="G306" s="69"/>
      <c r="H306" s="69"/>
      <c r="I306" s="11"/>
      <c r="J306" s="151"/>
      <c r="K306" s="148"/>
    </row>
    <row r="307" spans="1:11" ht="13.5" hidden="1" thickBot="1">
      <c r="A307" s="6"/>
      <c r="B307" s="9" t="s">
        <v>141</v>
      </c>
      <c r="C307" s="143"/>
      <c r="D307" s="143"/>
      <c r="E307" s="166"/>
      <c r="F307" s="62"/>
      <c r="G307" s="62"/>
      <c r="H307" s="62"/>
      <c r="I307" s="62"/>
      <c r="J307" s="151"/>
      <c r="K307" s="148"/>
    </row>
    <row r="308" spans="1:11" ht="13.5" hidden="1" thickBot="1">
      <c r="A308" s="66"/>
      <c r="B308" s="9" t="s">
        <v>121</v>
      </c>
      <c r="C308" s="143"/>
      <c r="D308" s="143"/>
      <c r="E308" s="166"/>
      <c r="F308" s="69"/>
      <c r="G308" s="69"/>
      <c r="H308" s="69"/>
      <c r="I308" s="69"/>
      <c r="J308" s="151"/>
      <c r="K308" s="148"/>
    </row>
    <row r="309" spans="1:11" ht="13.5" hidden="1" thickBot="1">
      <c r="A309" s="6"/>
      <c r="B309" s="9" t="s">
        <v>122</v>
      </c>
      <c r="C309" s="144"/>
      <c r="D309" s="144"/>
      <c r="E309" s="167"/>
      <c r="F309" s="69"/>
      <c r="G309" s="69"/>
      <c r="H309" s="69"/>
      <c r="I309" s="69"/>
      <c r="J309" s="152"/>
      <c r="K309" s="149"/>
    </row>
    <row r="310" spans="1:11" ht="39" hidden="1" thickBot="1">
      <c r="A310" s="7">
        <v>22</v>
      </c>
      <c r="B310" s="9" t="s">
        <v>20</v>
      </c>
      <c r="C310" s="142" t="s">
        <v>75</v>
      </c>
      <c r="D310" s="142">
        <v>2010</v>
      </c>
      <c r="E310" s="165"/>
      <c r="F310" s="11"/>
      <c r="G310" s="11"/>
      <c r="H310" s="11"/>
      <c r="I310" s="74"/>
      <c r="J310" s="150" t="s">
        <v>115</v>
      </c>
      <c r="K310" s="147" t="s">
        <v>134</v>
      </c>
    </row>
    <row r="311" spans="1:11" ht="13.5" hidden="1" thickBot="1">
      <c r="A311" s="7"/>
      <c r="B311" s="9" t="s">
        <v>144</v>
      </c>
      <c r="C311" s="143"/>
      <c r="D311" s="143"/>
      <c r="E311" s="166"/>
      <c r="F311" s="69"/>
      <c r="G311" s="69"/>
      <c r="H311" s="69"/>
      <c r="I311" s="11"/>
      <c r="J311" s="151"/>
      <c r="K311" s="148"/>
    </row>
    <row r="312" spans="1:11" ht="13.5" hidden="1" thickBot="1">
      <c r="A312" s="6"/>
      <c r="B312" s="9" t="s">
        <v>141</v>
      </c>
      <c r="C312" s="143"/>
      <c r="D312" s="143"/>
      <c r="E312" s="166"/>
      <c r="F312" s="62"/>
      <c r="G312" s="62"/>
      <c r="H312" s="62"/>
      <c r="I312" s="62"/>
      <c r="J312" s="151"/>
      <c r="K312" s="148"/>
    </row>
    <row r="313" spans="1:11" ht="13.5" hidden="1" thickBot="1">
      <c r="A313" s="66"/>
      <c r="B313" s="9" t="s">
        <v>121</v>
      </c>
      <c r="C313" s="143"/>
      <c r="D313" s="143"/>
      <c r="E313" s="166"/>
      <c r="F313" s="69"/>
      <c r="G313" s="69"/>
      <c r="H313" s="69"/>
      <c r="I313" s="69"/>
      <c r="J313" s="151"/>
      <c r="K313" s="148"/>
    </row>
    <row r="314" spans="1:11" ht="13.5" hidden="1" thickBot="1">
      <c r="A314" s="6"/>
      <c r="B314" s="9" t="s">
        <v>122</v>
      </c>
      <c r="C314" s="144"/>
      <c r="D314" s="144"/>
      <c r="E314" s="167"/>
      <c r="F314" s="69"/>
      <c r="G314" s="69"/>
      <c r="H314" s="69"/>
      <c r="I314" s="69"/>
      <c r="J314" s="152"/>
      <c r="K314" s="149"/>
    </row>
    <row r="315" spans="1:11" ht="26.25" thickBot="1">
      <c r="A315" s="7">
        <v>19</v>
      </c>
      <c r="B315" s="9" t="s">
        <v>135</v>
      </c>
      <c r="C315" s="142" t="s">
        <v>75</v>
      </c>
      <c r="D315" s="142">
        <v>2007</v>
      </c>
      <c r="E315" s="80">
        <v>30000</v>
      </c>
      <c r="F315" s="11"/>
      <c r="G315" s="11"/>
      <c r="H315" s="11"/>
      <c r="I315" s="11"/>
      <c r="J315" s="150" t="s">
        <v>124</v>
      </c>
      <c r="K315" s="147" t="s">
        <v>127</v>
      </c>
    </row>
    <row r="316" spans="1:11" ht="13.5" thickBot="1">
      <c r="A316" s="7"/>
      <c r="B316" s="98" t="s">
        <v>144</v>
      </c>
      <c r="C316" s="143"/>
      <c r="D316" s="143"/>
      <c r="E316" s="96"/>
      <c r="F316" s="97"/>
      <c r="G316" s="97"/>
      <c r="H316" s="97"/>
      <c r="I316" s="97"/>
      <c r="J316" s="151"/>
      <c r="K316" s="148"/>
    </row>
    <row r="317" spans="1:11" ht="13.5" thickBot="1">
      <c r="A317" s="6"/>
      <c r="B317" s="9" t="s">
        <v>141</v>
      </c>
      <c r="C317" s="143"/>
      <c r="D317" s="143"/>
      <c r="E317" s="81"/>
      <c r="F317" s="62"/>
      <c r="G317" s="62"/>
      <c r="H317" s="62"/>
      <c r="I317" s="62"/>
      <c r="J317" s="151"/>
      <c r="K317" s="148"/>
    </row>
    <row r="318" spans="1:11" ht="13.5" thickBot="1">
      <c r="A318" s="66"/>
      <c r="B318" s="9" t="s">
        <v>121</v>
      </c>
      <c r="C318" s="143"/>
      <c r="D318" s="143"/>
      <c r="E318" s="81"/>
      <c r="F318" s="69"/>
      <c r="G318" s="69"/>
      <c r="H318" s="69"/>
      <c r="I318" s="69"/>
      <c r="J318" s="151"/>
      <c r="K318" s="148"/>
    </row>
    <row r="319" spans="1:11" ht="13.5" thickBot="1">
      <c r="A319" s="6"/>
      <c r="B319" s="9" t="s">
        <v>122</v>
      </c>
      <c r="C319" s="144"/>
      <c r="D319" s="144"/>
      <c r="E319" s="81">
        <f>I319+H319+G319+F319</f>
        <v>30000</v>
      </c>
      <c r="F319" s="69">
        <v>30000</v>
      </c>
      <c r="G319" s="69"/>
      <c r="H319" s="69"/>
      <c r="I319" s="69"/>
      <c r="J319" s="152"/>
      <c r="K319" s="149"/>
    </row>
    <row r="320" spans="1:11" ht="13.5" thickBot="1">
      <c r="A320" s="7">
        <v>20</v>
      </c>
      <c r="B320" s="13" t="s">
        <v>153</v>
      </c>
      <c r="C320" s="142" t="s">
        <v>75</v>
      </c>
      <c r="D320" s="142">
        <v>2007</v>
      </c>
      <c r="E320" s="80">
        <v>6000</v>
      </c>
      <c r="F320" s="79"/>
      <c r="G320" s="12"/>
      <c r="H320" s="12"/>
      <c r="I320" s="12"/>
      <c r="J320" s="150" t="s">
        <v>136</v>
      </c>
      <c r="K320" s="147" t="s">
        <v>4</v>
      </c>
    </row>
    <row r="321" spans="1:11" ht="13.5" thickBot="1">
      <c r="A321" s="7"/>
      <c r="B321" s="98" t="s">
        <v>144</v>
      </c>
      <c r="C321" s="143"/>
      <c r="D321" s="143"/>
      <c r="E321" s="96">
        <f>I321+H321+G321+F321</f>
        <v>0</v>
      </c>
      <c r="F321" s="104">
        <v>0</v>
      </c>
      <c r="G321" s="103"/>
      <c r="H321" s="103"/>
      <c r="I321" s="103"/>
      <c r="J321" s="151"/>
      <c r="K321" s="148"/>
    </row>
    <row r="322" spans="1:11" ht="13.5" thickBot="1">
      <c r="A322" s="6"/>
      <c r="B322" s="9" t="s">
        <v>141</v>
      </c>
      <c r="C322" s="143"/>
      <c r="D322" s="143"/>
      <c r="E322" s="81"/>
      <c r="F322" s="62"/>
      <c r="G322" s="62"/>
      <c r="H322" s="62"/>
      <c r="I322" s="62"/>
      <c r="J322" s="151"/>
      <c r="K322" s="148"/>
    </row>
    <row r="323" spans="1:11" ht="13.5" thickBot="1">
      <c r="A323" s="66"/>
      <c r="B323" s="9" t="s">
        <v>121</v>
      </c>
      <c r="C323" s="143"/>
      <c r="D323" s="143"/>
      <c r="E323" s="81"/>
      <c r="F323" s="69"/>
      <c r="G323" s="69"/>
      <c r="H323" s="69"/>
      <c r="I323" s="69"/>
      <c r="J323" s="151"/>
      <c r="K323" s="148"/>
    </row>
    <row r="324" spans="1:11" ht="13.5" thickBot="1">
      <c r="A324" s="6"/>
      <c r="B324" s="9" t="s">
        <v>122</v>
      </c>
      <c r="C324" s="144"/>
      <c r="D324" s="144"/>
      <c r="E324" s="81">
        <f>I324+H324+G324+F324</f>
        <v>6000</v>
      </c>
      <c r="F324" s="69"/>
      <c r="G324" s="69">
        <v>6000</v>
      </c>
      <c r="H324" s="69"/>
      <c r="I324" s="69"/>
      <c r="J324" s="152"/>
      <c r="K324" s="149"/>
    </row>
    <row r="325" spans="1:11" ht="26.25" thickBot="1">
      <c r="A325" s="7">
        <v>21</v>
      </c>
      <c r="B325" s="13" t="s">
        <v>150</v>
      </c>
      <c r="C325" s="142" t="s">
        <v>75</v>
      </c>
      <c r="D325" s="142">
        <v>2007</v>
      </c>
      <c r="E325" s="80">
        <v>2200</v>
      </c>
      <c r="F325" s="12"/>
      <c r="G325" s="12"/>
      <c r="H325" s="12"/>
      <c r="I325" s="12"/>
      <c r="J325" s="150" t="s">
        <v>136</v>
      </c>
      <c r="K325" s="147" t="s">
        <v>4</v>
      </c>
    </row>
    <row r="326" spans="1:11" ht="13.5" thickBot="1">
      <c r="A326" s="7"/>
      <c r="B326" s="98" t="s">
        <v>144</v>
      </c>
      <c r="C326" s="143"/>
      <c r="D326" s="143"/>
      <c r="E326" s="96"/>
      <c r="F326" s="103"/>
      <c r="G326" s="103"/>
      <c r="H326" s="103"/>
      <c r="I326" s="103"/>
      <c r="J326" s="151"/>
      <c r="K326" s="148"/>
    </row>
    <row r="327" spans="1:11" ht="13.5" thickBot="1">
      <c r="A327" s="6"/>
      <c r="B327" s="9" t="s">
        <v>141</v>
      </c>
      <c r="C327" s="143"/>
      <c r="D327" s="143"/>
      <c r="E327" s="81"/>
      <c r="F327" s="62"/>
      <c r="G327" s="62"/>
      <c r="H327" s="62"/>
      <c r="I327" s="62"/>
      <c r="J327" s="151"/>
      <c r="K327" s="148"/>
    </row>
    <row r="328" spans="1:11" ht="13.5" thickBot="1">
      <c r="A328" s="66"/>
      <c r="B328" s="9" t="s">
        <v>121</v>
      </c>
      <c r="C328" s="143"/>
      <c r="D328" s="143"/>
      <c r="E328" s="81"/>
      <c r="F328" s="69"/>
      <c r="G328" s="69"/>
      <c r="H328" s="69"/>
      <c r="I328" s="69"/>
      <c r="J328" s="151"/>
      <c r="K328" s="148"/>
    </row>
    <row r="329" spans="1:11" ht="13.5" thickBot="1">
      <c r="A329" s="6"/>
      <c r="B329" s="9" t="s">
        <v>122</v>
      </c>
      <c r="C329" s="144"/>
      <c r="D329" s="144"/>
      <c r="E329" s="81">
        <f>I329+H329+G329+F329</f>
        <v>2200</v>
      </c>
      <c r="F329" s="69">
        <v>2200</v>
      </c>
      <c r="G329" s="69"/>
      <c r="H329" s="69"/>
      <c r="I329" s="69"/>
      <c r="J329" s="152"/>
      <c r="K329" s="149"/>
    </row>
    <row r="330" spans="1:11" ht="26.25" thickBot="1">
      <c r="A330" s="7">
        <v>22</v>
      </c>
      <c r="B330" s="9" t="s">
        <v>139</v>
      </c>
      <c r="C330" s="142" t="s">
        <v>75</v>
      </c>
      <c r="D330" s="142">
        <v>2007</v>
      </c>
      <c r="E330" s="80">
        <v>3000</v>
      </c>
      <c r="F330" s="12"/>
      <c r="G330" s="12"/>
      <c r="H330" s="12"/>
      <c r="I330" s="12"/>
      <c r="J330" s="150" t="s">
        <v>136</v>
      </c>
      <c r="K330" s="147" t="s">
        <v>4</v>
      </c>
    </row>
    <row r="331" spans="1:11" ht="13.5" thickBot="1">
      <c r="A331" s="7"/>
      <c r="B331" s="98" t="s">
        <v>144</v>
      </c>
      <c r="C331" s="143"/>
      <c r="D331" s="143"/>
      <c r="E331" s="96"/>
      <c r="F331" s="103"/>
      <c r="G331" s="103"/>
      <c r="H331" s="103"/>
      <c r="I331" s="103"/>
      <c r="J331" s="151"/>
      <c r="K331" s="148"/>
    </row>
    <row r="332" spans="1:11" ht="13.5" thickBot="1">
      <c r="A332" s="6"/>
      <c r="B332" s="9" t="s">
        <v>141</v>
      </c>
      <c r="C332" s="143"/>
      <c r="D332" s="143"/>
      <c r="E332" s="81"/>
      <c r="F332" s="62"/>
      <c r="G332" s="62"/>
      <c r="H332" s="62"/>
      <c r="I332" s="62"/>
      <c r="J332" s="151"/>
      <c r="K332" s="148"/>
    </row>
    <row r="333" spans="1:11" ht="13.5" thickBot="1">
      <c r="A333" s="66"/>
      <c r="B333" s="9" t="s">
        <v>121</v>
      </c>
      <c r="C333" s="143"/>
      <c r="D333" s="143"/>
      <c r="E333" s="81"/>
      <c r="F333" s="69"/>
      <c r="G333" s="69"/>
      <c r="H333" s="69"/>
      <c r="I333" s="69"/>
      <c r="J333" s="151"/>
      <c r="K333" s="148"/>
    </row>
    <row r="334" spans="1:11" ht="13.5" thickBot="1">
      <c r="A334" s="6"/>
      <c r="B334" s="9" t="s">
        <v>122</v>
      </c>
      <c r="C334" s="144"/>
      <c r="D334" s="144"/>
      <c r="E334" s="81">
        <f>I334+H334+G334+F334</f>
        <v>3000</v>
      </c>
      <c r="F334" s="69">
        <v>3000</v>
      </c>
      <c r="G334" s="69"/>
      <c r="H334" s="69"/>
      <c r="I334" s="69"/>
      <c r="J334" s="152"/>
      <c r="K334" s="149"/>
    </row>
    <row r="335" spans="1:11" ht="26.25" thickBot="1">
      <c r="A335" s="7">
        <v>23</v>
      </c>
      <c r="B335" s="13" t="s">
        <v>140</v>
      </c>
      <c r="C335" s="142" t="s">
        <v>75</v>
      </c>
      <c r="D335" s="142">
        <v>2008</v>
      </c>
      <c r="E335" s="80">
        <v>22000</v>
      </c>
      <c r="F335" s="12"/>
      <c r="G335" s="12"/>
      <c r="H335" s="12"/>
      <c r="I335" s="12"/>
      <c r="J335" s="150" t="s">
        <v>136</v>
      </c>
      <c r="K335" s="147" t="s">
        <v>4</v>
      </c>
    </row>
    <row r="336" spans="1:11" ht="13.5" thickBot="1">
      <c r="A336" s="7"/>
      <c r="B336" s="98" t="s">
        <v>144</v>
      </c>
      <c r="C336" s="143"/>
      <c r="D336" s="143"/>
      <c r="E336" s="96"/>
      <c r="F336" s="103"/>
      <c r="G336" s="103"/>
      <c r="H336" s="103"/>
      <c r="I336" s="103"/>
      <c r="J336" s="151"/>
      <c r="K336" s="148"/>
    </row>
    <row r="337" spans="1:11" ht="13.5" thickBot="1">
      <c r="A337" s="6"/>
      <c r="B337" s="9" t="s">
        <v>141</v>
      </c>
      <c r="C337" s="143"/>
      <c r="D337" s="143"/>
      <c r="E337" s="81"/>
      <c r="F337" s="62"/>
      <c r="G337" s="62"/>
      <c r="H337" s="62"/>
      <c r="I337" s="62"/>
      <c r="J337" s="151"/>
      <c r="K337" s="148"/>
    </row>
    <row r="338" spans="1:11" ht="13.5" thickBot="1">
      <c r="A338" s="66"/>
      <c r="B338" s="9" t="s">
        <v>121</v>
      </c>
      <c r="C338" s="143"/>
      <c r="D338" s="143"/>
      <c r="E338" s="81"/>
      <c r="F338" s="69"/>
      <c r="G338" s="69"/>
      <c r="H338" s="69"/>
      <c r="I338" s="69"/>
      <c r="J338" s="151"/>
      <c r="K338" s="148"/>
    </row>
    <row r="339" spans="1:11" ht="13.5" thickBot="1">
      <c r="A339" s="6"/>
      <c r="B339" s="9" t="s">
        <v>122</v>
      </c>
      <c r="C339" s="144"/>
      <c r="D339" s="144"/>
      <c r="E339" s="81">
        <f>I339+H339+G339+F339</f>
        <v>22000</v>
      </c>
      <c r="F339" s="69"/>
      <c r="G339" s="69">
        <v>22000</v>
      </c>
      <c r="H339" s="69"/>
      <c r="I339" s="69"/>
      <c r="J339" s="152"/>
      <c r="K339" s="149"/>
    </row>
    <row r="340" spans="1:11" ht="26.25" thickBot="1">
      <c r="A340" s="7">
        <v>24</v>
      </c>
      <c r="B340" s="13" t="s">
        <v>147</v>
      </c>
      <c r="C340" s="142" t="s">
        <v>75</v>
      </c>
      <c r="D340" s="142">
        <v>2007</v>
      </c>
      <c r="E340" s="80">
        <v>62000</v>
      </c>
      <c r="F340" s="12"/>
      <c r="G340" s="12"/>
      <c r="H340" s="12"/>
      <c r="I340" s="12"/>
      <c r="J340" s="150" t="s">
        <v>136</v>
      </c>
      <c r="K340" s="147" t="s">
        <v>4</v>
      </c>
    </row>
    <row r="341" spans="1:11" ht="13.5" thickBot="1">
      <c r="A341" s="7"/>
      <c r="B341" s="98" t="s">
        <v>144</v>
      </c>
      <c r="C341" s="143"/>
      <c r="D341" s="143"/>
      <c r="E341" s="96">
        <f>I341+H341+G341+F341</f>
        <v>47000</v>
      </c>
      <c r="F341" s="103">
        <v>47000</v>
      </c>
      <c r="G341" s="103"/>
      <c r="H341" s="103"/>
      <c r="I341" s="103"/>
      <c r="J341" s="151"/>
      <c r="K341" s="148"/>
    </row>
    <row r="342" spans="1:11" ht="13.5" thickBot="1">
      <c r="A342" s="6"/>
      <c r="B342" s="9" t="s">
        <v>141</v>
      </c>
      <c r="C342" s="143"/>
      <c r="D342" s="143"/>
      <c r="E342" s="81"/>
      <c r="F342" s="62"/>
      <c r="G342" s="62"/>
      <c r="H342" s="62"/>
      <c r="I342" s="62"/>
      <c r="J342" s="151"/>
      <c r="K342" s="148"/>
    </row>
    <row r="343" spans="1:11" ht="13.5" thickBot="1">
      <c r="A343" s="66"/>
      <c r="B343" s="9" t="s">
        <v>121</v>
      </c>
      <c r="C343" s="143"/>
      <c r="D343" s="143"/>
      <c r="E343" s="81"/>
      <c r="F343" s="69"/>
      <c r="G343" s="69"/>
      <c r="H343" s="69"/>
      <c r="I343" s="69"/>
      <c r="J343" s="151"/>
      <c r="K343" s="148"/>
    </row>
    <row r="344" spans="1:11" ht="13.5" thickBot="1">
      <c r="A344" s="6"/>
      <c r="B344" s="9" t="s">
        <v>122</v>
      </c>
      <c r="C344" s="144"/>
      <c r="D344" s="144"/>
      <c r="E344" s="81">
        <f>I344+H344+G344+F344</f>
        <v>15000</v>
      </c>
      <c r="F344" s="69">
        <v>15000</v>
      </c>
      <c r="G344" s="69"/>
      <c r="H344" s="69"/>
      <c r="I344" s="69"/>
      <c r="J344" s="152"/>
      <c r="K344" s="149"/>
    </row>
    <row r="345" spans="1:11" ht="51.75" thickBot="1">
      <c r="A345" s="7">
        <v>25</v>
      </c>
      <c r="B345" s="13" t="s">
        <v>191</v>
      </c>
      <c r="C345" s="142" t="s">
        <v>75</v>
      </c>
      <c r="D345" s="142">
        <v>2008</v>
      </c>
      <c r="E345" s="80">
        <v>14000</v>
      </c>
      <c r="F345" s="12"/>
      <c r="G345" s="12"/>
      <c r="H345" s="12"/>
      <c r="I345" s="12"/>
      <c r="J345" s="150" t="s">
        <v>136</v>
      </c>
      <c r="K345" s="147" t="s">
        <v>4</v>
      </c>
    </row>
    <row r="346" spans="1:11" ht="13.5" thickBot="1">
      <c r="A346" s="7"/>
      <c r="B346" s="98" t="s">
        <v>144</v>
      </c>
      <c r="C346" s="143"/>
      <c r="D346" s="143"/>
      <c r="E346" s="96">
        <f>I346+H346+G346+F346</f>
        <v>0</v>
      </c>
      <c r="F346" s="103"/>
      <c r="G346" s="103">
        <v>0</v>
      </c>
      <c r="H346" s="103"/>
      <c r="I346" s="103"/>
      <c r="J346" s="151"/>
      <c r="K346" s="148"/>
    </row>
    <row r="347" spans="1:11" ht="13.5" thickBot="1">
      <c r="A347" s="6"/>
      <c r="B347" s="9" t="s">
        <v>141</v>
      </c>
      <c r="C347" s="143"/>
      <c r="D347" s="143"/>
      <c r="E347" s="81"/>
      <c r="F347" s="62"/>
      <c r="G347" s="62"/>
      <c r="H347" s="62"/>
      <c r="I347" s="62"/>
      <c r="J347" s="151"/>
      <c r="K347" s="148"/>
    </row>
    <row r="348" spans="1:11" ht="13.5" thickBot="1">
      <c r="A348" s="66"/>
      <c r="B348" s="9" t="s">
        <v>121</v>
      </c>
      <c r="C348" s="143"/>
      <c r="D348" s="143"/>
      <c r="E348" s="81"/>
      <c r="F348" s="69"/>
      <c r="G348" s="69"/>
      <c r="H348" s="69"/>
      <c r="I348" s="69"/>
      <c r="J348" s="151"/>
      <c r="K348" s="148"/>
    </row>
    <row r="349" spans="1:11" ht="13.5" thickBot="1">
      <c r="A349" s="6"/>
      <c r="B349" s="9" t="s">
        <v>122</v>
      </c>
      <c r="C349" s="144"/>
      <c r="D349" s="144"/>
      <c r="E349" s="81">
        <f>I349+H349+G349+F349</f>
        <v>14000</v>
      </c>
      <c r="F349" s="69"/>
      <c r="G349" s="69">
        <v>14000</v>
      </c>
      <c r="H349" s="69"/>
      <c r="I349" s="69"/>
      <c r="J349" s="152"/>
      <c r="K349" s="149"/>
    </row>
    <row r="350" spans="1:11" ht="15.75" thickBot="1">
      <c r="A350" s="17"/>
      <c r="B350" s="18" t="s">
        <v>21</v>
      </c>
      <c r="C350" s="165"/>
      <c r="D350" s="165"/>
      <c r="E350" s="85">
        <f>E196+E203+E209+E215+E221+E227+E233+E239+E245+E250+E255+E260+E265+E270+E275+E280+E285+E290+E295+E300+E305+E310+E315+E320+E325+E330+E335+E340+E345</f>
        <v>4045854.6</v>
      </c>
      <c r="F350" s="72">
        <f>F351+F353+F354+F355</f>
        <v>534250</v>
      </c>
      <c r="G350" s="72">
        <f>G351+G353+G354+G355</f>
        <v>1490025.3</v>
      </c>
      <c r="H350" s="72">
        <f>H351+H353+H354+H355</f>
        <v>1423269.3</v>
      </c>
      <c r="I350" s="72">
        <f>I351+I353+I354+I355</f>
        <v>321210</v>
      </c>
      <c r="J350" s="147"/>
      <c r="K350" s="147"/>
    </row>
    <row r="351" spans="1:11" ht="15.75" thickBot="1">
      <c r="A351" s="17"/>
      <c r="B351" s="98" t="s">
        <v>190</v>
      </c>
      <c r="C351" s="166"/>
      <c r="D351" s="166"/>
      <c r="E351" s="96">
        <f>I351+H351+G351+F351</f>
        <v>2851550.6</v>
      </c>
      <c r="F351" s="99">
        <f>F336+F331+F326+F321+F316+F311+F306+F301+F296+F291+F286+F281+F276+F271+F266+F261+F256+F251+F246+F241+F235+F229+F223+F217+F211+F205+F197+F341+F346</f>
        <v>175945</v>
      </c>
      <c r="G351" s="99">
        <f>G336+G331+G326+G321+G316+G311+G306+G301+G296+G291+G286+G281+G276+G271+G266+G261+G256+G251+G246+G241+G235+G229+G223+G217+G211+G205+G197+G341+G346</f>
        <v>1191043.3</v>
      </c>
      <c r="H351" s="99">
        <f>H336+H331+H326+H321+H316+H311+H306+H301+H296+H291+H286+H281+H276+H271+H266+H261+H256+H251+H246+H241+H235+H229+H223+H217+H211+H205+H197+H341+H346</f>
        <v>1235012.3</v>
      </c>
      <c r="I351" s="99">
        <f>I336+I331+I326+I321+I316+I311+I306+I301+I296+I291+I286+I281+I276+I271+I266+I261+I256+I251+I246+I241+I235+I229+I223+I217+I211+I205+I197+I341+I346</f>
        <v>249550</v>
      </c>
      <c r="J351" s="148"/>
      <c r="K351" s="148"/>
    </row>
    <row r="352" spans="1:11" ht="15.75" thickBot="1">
      <c r="A352" s="17"/>
      <c r="B352" s="113" t="s">
        <v>207</v>
      </c>
      <c r="C352" s="166"/>
      <c r="D352" s="166"/>
      <c r="E352" s="112">
        <f>F352+G352+H352</f>
        <v>277100</v>
      </c>
      <c r="F352" s="114">
        <f>F199</f>
        <v>92300</v>
      </c>
      <c r="G352" s="114">
        <f>G199</f>
        <v>92300</v>
      </c>
      <c r="H352" s="114">
        <f>H199</f>
        <v>92500</v>
      </c>
      <c r="I352" s="114"/>
      <c r="J352" s="148"/>
      <c r="K352" s="148"/>
    </row>
    <row r="353" spans="1:11" ht="13.5" thickBot="1">
      <c r="A353" s="6"/>
      <c r="B353" s="9" t="s">
        <v>143</v>
      </c>
      <c r="C353" s="166"/>
      <c r="D353" s="166"/>
      <c r="E353" s="81">
        <f>I353+H353+G353+F353</f>
        <v>330815</v>
      </c>
      <c r="F353" s="11">
        <f aca="true" t="shared" si="1" ref="F353:I354">F337+F332+F327+F322+F317+F312+F307+F302+F297+F292+F287+F282+F277+F272+F267+F262+F257+F252+F247+F242+F236+F230+F224+F218+F212+F206+F200</f>
        <v>132055</v>
      </c>
      <c r="G353" s="11">
        <f t="shared" si="1"/>
        <v>88490</v>
      </c>
      <c r="H353" s="11">
        <f t="shared" si="1"/>
        <v>88490</v>
      </c>
      <c r="I353" s="11">
        <f t="shared" si="1"/>
        <v>21780</v>
      </c>
      <c r="J353" s="148"/>
      <c r="K353" s="148"/>
    </row>
    <row r="354" spans="1:11" ht="13.5" thickBot="1">
      <c r="A354" s="66"/>
      <c r="B354" s="9" t="s">
        <v>121</v>
      </c>
      <c r="C354" s="166"/>
      <c r="D354" s="166"/>
      <c r="E354" s="81">
        <f>I354+H354+G354+F354</f>
        <v>208490</v>
      </c>
      <c r="F354" s="11">
        <f t="shared" si="1"/>
        <v>68230</v>
      </c>
      <c r="G354" s="11">
        <f t="shared" si="1"/>
        <v>53880</v>
      </c>
      <c r="H354" s="11">
        <f t="shared" si="1"/>
        <v>53880</v>
      </c>
      <c r="I354" s="11">
        <f t="shared" si="1"/>
        <v>32500</v>
      </c>
      <c r="J354" s="148"/>
      <c r="K354" s="148"/>
    </row>
    <row r="355" spans="1:11" ht="13.5" thickBot="1">
      <c r="A355" s="6"/>
      <c r="B355" s="9" t="s">
        <v>122</v>
      </c>
      <c r="C355" s="167"/>
      <c r="D355" s="167"/>
      <c r="E355" s="81">
        <f>I355+H355+G355+F355</f>
        <v>377899</v>
      </c>
      <c r="F355" s="11">
        <f>F339+F334+F329+F324+F319+F314+F309+F304+F299+F294+F289+F284+F279+F274+F269+F264+F259+F254+F249+F244+F238+F232+F226+F220+F214+F208+F202+F344+F349</f>
        <v>158020</v>
      </c>
      <c r="G355" s="11">
        <f>G339+G334+G329+G324+G319+G314+G309+G304+G299+G294+G289+G284+G279+G274+G269+G264+G259+G254+G249+G244+G238+G232+G226+G220+G214+G208+G202+G344+G349</f>
        <v>156612</v>
      </c>
      <c r="H355" s="11">
        <f>H339+H334+H329+H324+H319+H314+H309+H304+H299+H294+H289+H284+H279+H274+H269+H264+H259+H254+H249+H244+H238+H232+H226+H220+H214+H208+H202+H344+H349</f>
        <v>45887</v>
      </c>
      <c r="I355" s="11">
        <f>I339+I334+I329+I324+I319+I314+I309+I304+I299+I294+I289+I284+I279+I274+I269+I264+I259+I254+I249+I244+I238+I232+I226+I220+I214+I208+I202+I344+I349</f>
        <v>17380</v>
      </c>
      <c r="J355" s="149"/>
      <c r="K355" s="149"/>
    </row>
    <row r="356" spans="1:11" ht="12.75">
      <c r="A356" s="91"/>
      <c r="B356" s="86"/>
      <c r="C356" s="92"/>
      <c r="D356" s="92"/>
      <c r="E356" s="93"/>
      <c r="F356" s="94"/>
      <c r="G356" s="94"/>
      <c r="H356" s="94"/>
      <c r="I356" s="94"/>
      <c r="J356" s="128"/>
      <c r="K356" s="128"/>
    </row>
    <row r="357" spans="1:11" ht="12.75">
      <c r="A357" s="88" t="s">
        <v>182</v>
      </c>
      <c r="B357" s="90" t="s">
        <v>210</v>
      </c>
      <c r="E357" s="57"/>
      <c r="F357" s="57"/>
      <c r="H357" s="77"/>
      <c r="I357" s="77"/>
      <c r="J357" s="71"/>
      <c r="K357" s="71"/>
    </row>
    <row r="358" spans="1:11" ht="12.75">
      <c r="A358" s="88"/>
      <c r="B358" s="90" t="s">
        <v>186</v>
      </c>
      <c r="E358" s="57"/>
      <c r="F358" s="57"/>
      <c r="H358" s="77"/>
      <c r="I358" s="77"/>
      <c r="J358" s="71"/>
      <c r="K358" s="70">
        <f>E351+E353+E354+E355</f>
        <v>3768754.6</v>
      </c>
    </row>
    <row r="359" spans="1:11" ht="12.75">
      <c r="A359" s="77"/>
      <c r="B359" s="77"/>
      <c r="C359" s="77"/>
      <c r="D359" s="77"/>
      <c r="E359" s="77"/>
      <c r="F359" s="78"/>
      <c r="G359" s="77"/>
      <c r="H359" s="77"/>
      <c r="I359" s="77"/>
      <c r="J359" s="71"/>
      <c r="K359" s="71"/>
    </row>
    <row r="360" spans="1:11" ht="12.75">
      <c r="A360" s="77"/>
      <c r="B360" s="77"/>
      <c r="C360" s="77"/>
      <c r="D360" s="77"/>
      <c r="E360" s="77"/>
      <c r="F360" s="78"/>
      <c r="G360" s="78"/>
      <c r="H360" s="78"/>
      <c r="I360" s="78"/>
      <c r="J360" s="70">
        <f>E350-F353-F354-F355-G353-G354-G355-H353-H354-H355-I353-I354-I355</f>
        <v>3128650.6</v>
      </c>
      <c r="K360" s="70">
        <f>K358-E350</f>
        <v>-277100</v>
      </c>
    </row>
    <row r="361" spans="1:11" ht="13.5" thickBot="1">
      <c r="A361" s="77"/>
      <c r="B361" s="77"/>
      <c r="C361" s="77"/>
      <c r="D361" s="77"/>
      <c r="E361" s="77"/>
      <c r="F361" s="78"/>
      <c r="G361" s="77"/>
      <c r="H361" s="77"/>
      <c r="I361" s="77"/>
      <c r="J361" s="71"/>
      <c r="K361" s="71"/>
    </row>
    <row r="362" spans="1:11" ht="14.25" thickBot="1">
      <c r="A362" s="168"/>
      <c r="B362" s="76" t="s">
        <v>146</v>
      </c>
      <c r="C362" s="165"/>
      <c r="D362" s="165"/>
      <c r="E362" s="89">
        <f>E363+E364+E365+E366</f>
        <v>6169284.7</v>
      </c>
      <c r="F362" s="69">
        <f>F363+F364+F365+F366</f>
        <v>1101613.5</v>
      </c>
      <c r="G362" s="69">
        <f>G363+G364+G365+G366</f>
        <v>2563541.6</v>
      </c>
      <c r="H362" s="69">
        <f>H363+H364+H365+H366</f>
        <v>2011579.6</v>
      </c>
      <c r="I362" s="69">
        <f>I363+I364+I365+I366</f>
        <v>492550</v>
      </c>
      <c r="J362" s="71"/>
      <c r="K362" s="71"/>
    </row>
    <row r="363" spans="1:11" ht="13.5" thickBot="1">
      <c r="A363" s="169"/>
      <c r="B363" s="95" t="s">
        <v>142</v>
      </c>
      <c r="C363" s="166"/>
      <c r="D363" s="166"/>
      <c r="E363" s="96">
        <f>I363+H363+G363+F363</f>
        <v>4920932.2</v>
      </c>
      <c r="F363" s="97">
        <f>F351+F172</f>
        <v>497980</v>
      </c>
      <c r="G363" s="97">
        <f>G351+G172</f>
        <v>2191909.6</v>
      </c>
      <c r="H363" s="97">
        <f>H351+H172</f>
        <v>1816742.6</v>
      </c>
      <c r="I363" s="97">
        <f>I351+I172</f>
        <v>414300</v>
      </c>
      <c r="J363" s="71"/>
      <c r="K363" s="115">
        <v>0.3</v>
      </c>
    </row>
    <row r="364" spans="1:11" ht="13.5" thickBot="1">
      <c r="A364" s="169"/>
      <c r="B364" s="9" t="s">
        <v>141</v>
      </c>
      <c r="C364" s="166"/>
      <c r="D364" s="166"/>
      <c r="E364" s="81">
        <f>I364+H364+G364+F364</f>
        <v>330815</v>
      </c>
      <c r="F364" s="69">
        <f aca="true" t="shared" si="2" ref="F364:I366">F353+F174</f>
        <v>132055</v>
      </c>
      <c r="G364" s="69">
        <f t="shared" si="2"/>
        <v>88490</v>
      </c>
      <c r="H364" s="69">
        <f t="shared" si="2"/>
        <v>88490</v>
      </c>
      <c r="I364" s="69">
        <f t="shared" si="2"/>
        <v>21780</v>
      </c>
      <c r="J364" s="70">
        <f>E351</f>
        <v>2851550.6</v>
      </c>
      <c r="K364" s="116" t="s">
        <v>154</v>
      </c>
    </row>
    <row r="365" spans="1:11" ht="13.5" thickBot="1">
      <c r="A365" s="169"/>
      <c r="B365" s="9" t="s">
        <v>121</v>
      </c>
      <c r="C365" s="166"/>
      <c r="D365" s="166"/>
      <c r="E365" s="81">
        <f>I365+H365+G365+F365</f>
        <v>442460</v>
      </c>
      <c r="F365" s="69">
        <f t="shared" si="2"/>
        <v>244640</v>
      </c>
      <c r="G365" s="69">
        <f t="shared" si="2"/>
        <v>98270</v>
      </c>
      <c r="H365" s="69">
        <f t="shared" si="2"/>
        <v>60460</v>
      </c>
      <c r="I365" s="69">
        <f t="shared" si="2"/>
        <v>39090</v>
      </c>
      <c r="J365" s="71" t="e">
        <f>J364/K367</f>
        <v>#DIV/0!</v>
      </c>
      <c r="K365" s="117" t="s">
        <v>155</v>
      </c>
    </row>
    <row r="366" spans="1:11" ht="15" customHeight="1" thickBot="1">
      <c r="A366" s="170"/>
      <c r="B366" s="9" t="s">
        <v>122</v>
      </c>
      <c r="C366" s="167"/>
      <c r="D366" s="167"/>
      <c r="E366" s="81">
        <f>I366+H366+G366+F366</f>
        <v>475077.5</v>
      </c>
      <c r="F366" s="69">
        <f t="shared" si="2"/>
        <v>226938.5</v>
      </c>
      <c r="G366" s="69">
        <f t="shared" si="2"/>
        <v>184872</v>
      </c>
      <c r="H366" s="69">
        <f t="shared" si="2"/>
        <v>45887</v>
      </c>
      <c r="I366" s="69">
        <f t="shared" si="2"/>
        <v>17380</v>
      </c>
      <c r="J366" s="118" t="s">
        <v>156</v>
      </c>
      <c r="K366" s="70">
        <f>K363*Лист1!D34</f>
        <v>0</v>
      </c>
    </row>
    <row r="367" spans="10:11" ht="12.75">
      <c r="J367" s="118" t="s">
        <v>157</v>
      </c>
      <c r="K367" s="70">
        <f>K363*Лист1!D35</f>
        <v>0</v>
      </c>
    </row>
    <row r="368" spans="1:11" ht="12.75">
      <c r="A368" s="88" t="s">
        <v>182</v>
      </c>
      <c r="B368" s="90" t="s">
        <v>213</v>
      </c>
      <c r="E368" s="57"/>
      <c r="F368" s="57"/>
      <c r="H368" s="77"/>
      <c r="I368" s="77"/>
      <c r="J368" s="71"/>
      <c r="K368" s="71"/>
    </row>
    <row r="369" spans="1:11" ht="12.75">
      <c r="A369" s="88"/>
      <c r="B369" s="90" t="s">
        <v>186</v>
      </c>
      <c r="E369" s="57"/>
      <c r="F369" s="57"/>
      <c r="H369" s="77"/>
      <c r="I369" s="77"/>
      <c r="J369" s="71"/>
      <c r="K369" s="71"/>
    </row>
    <row r="370" spans="10:11" ht="12.75">
      <c r="J370" s="70">
        <f>I362+H362+G362+F362</f>
        <v>6169284.7</v>
      </c>
      <c r="K370" s="71"/>
    </row>
    <row r="371" spans="10:11" ht="12.75">
      <c r="J371" s="70">
        <f>E362-J370</f>
        <v>0</v>
      </c>
      <c r="K371" s="71"/>
    </row>
  </sheetData>
  <mergeCells count="313">
    <mergeCell ref="A362:A366"/>
    <mergeCell ref="C362:C366"/>
    <mergeCell ref="D362:D366"/>
    <mergeCell ref="C350:C355"/>
    <mergeCell ref="D350:D355"/>
    <mergeCell ref="J350:J355"/>
    <mergeCell ref="K350:K355"/>
    <mergeCell ref="C345:C349"/>
    <mergeCell ref="D345:D349"/>
    <mergeCell ref="J345:J349"/>
    <mergeCell ref="K345:K349"/>
    <mergeCell ref="C340:C344"/>
    <mergeCell ref="D340:D344"/>
    <mergeCell ref="J340:J344"/>
    <mergeCell ref="K340:K344"/>
    <mergeCell ref="C335:C339"/>
    <mergeCell ref="D335:D339"/>
    <mergeCell ref="J335:J339"/>
    <mergeCell ref="K335:K339"/>
    <mergeCell ref="C330:C334"/>
    <mergeCell ref="D330:D334"/>
    <mergeCell ref="J330:J334"/>
    <mergeCell ref="K330:K334"/>
    <mergeCell ref="C325:C329"/>
    <mergeCell ref="D325:D329"/>
    <mergeCell ref="J325:J329"/>
    <mergeCell ref="K325:K329"/>
    <mergeCell ref="C320:C324"/>
    <mergeCell ref="D320:D324"/>
    <mergeCell ref="J320:J324"/>
    <mergeCell ref="K320:K324"/>
    <mergeCell ref="C315:C319"/>
    <mergeCell ref="D315:D319"/>
    <mergeCell ref="J315:J319"/>
    <mergeCell ref="K315:K319"/>
    <mergeCell ref="K305:K309"/>
    <mergeCell ref="C310:C314"/>
    <mergeCell ref="D310:D314"/>
    <mergeCell ref="E310:E314"/>
    <mergeCell ref="J310:J314"/>
    <mergeCell ref="K310:K314"/>
    <mergeCell ref="C305:C309"/>
    <mergeCell ref="D305:D309"/>
    <mergeCell ref="E305:E309"/>
    <mergeCell ref="J305:J309"/>
    <mergeCell ref="K295:K299"/>
    <mergeCell ref="C300:C304"/>
    <mergeCell ref="D300:D304"/>
    <mergeCell ref="E300:E304"/>
    <mergeCell ref="J300:J304"/>
    <mergeCell ref="K300:K304"/>
    <mergeCell ref="C295:C299"/>
    <mergeCell ref="D295:D299"/>
    <mergeCell ref="E295:E299"/>
    <mergeCell ref="J295:J299"/>
    <mergeCell ref="C290:C294"/>
    <mergeCell ref="D290:D294"/>
    <mergeCell ref="J290:J294"/>
    <mergeCell ref="K290:K294"/>
    <mergeCell ref="C285:C289"/>
    <mergeCell ref="D285:D289"/>
    <mergeCell ref="J285:J289"/>
    <mergeCell ref="K285:K289"/>
    <mergeCell ref="C280:C284"/>
    <mergeCell ref="D280:D284"/>
    <mergeCell ref="J280:J284"/>
    <mergeCell ref="K280:K284"/>
    <mergeCell ref="C275:C279"/>
    <mergeCell ref="D275:D279"/>
    <mergeCell ref="J275:J279"/>
    <mergeCell ref="K275:K279"/>
    <mergeCell ref="C270:C274"/>
    <mergeCell ref="D270:D274"/>
    <mergeCell ref="J270:J274"/>
    <mergeCell ref="K270:K274"/>
    <mergeCell ref="C265:C269"/>
    <mergeCell ref="D265:D269"/>
    <mergeCell ref="J265:J269"/>
    <mergeCell ref="K265:K269"/>
    <mergeCell ref="C260:C264"/>
    <mergeCell ref="D260:D264"/>
    <mergeCell ref="J260:J264"/>
    <mergeCell ref="K260:K264"/>
    <mergeCell ref="C255:C259"/>
    <mergeCell ref="D255:D259"/>
    <mergeCell ref="J255:J259"/>
    <mergeCell ref="K255:K259"/>
    <mergeCell ref="C250:C254"/>
    <mergeCell ref="D250:D254"/>
    <mergeCell ref="J250:J254"/>
    <mergeCell ref="K250:K254"/>
    <mergeCell ref="E239:E240"/>
    <mergeCell ref="J239:J244"/>
    <mergeCell ref="K239:K244"/>
    <mergeCell ref="C245:C249"/>
    <mergeCell ref="D245:D249"/>
    <mergeCell ref="J245:J249"/>
    <mergeCell ref="K245:K249"/>
    <mergeCell ref="A239:A240"/>
    <mergeCell ref="B239:B240"/>
    <mergeCell ref="C239:C244"/>
    <mergeCell ref="D239:D244"/>
    <mergeCell ref="I227:I228"/>
    <mergeCell ref="J227:J232"/>
    <mergeCell ref="K227:K232"/>
    <mergeCell ref="A233:A234"/>
    <mergeCell ref="B233:B234"/>
    <mergeCell ref="C233:C238"/>
    <mergeCell ref="D233:D238"/>
    <mergeCell ref="E233:E234"/>
    <mergeCell ref="J233:J238"/>
    <mergeCell ref="K233:K238"/>
    <mergeCell ref="E227:E228"/>
    <mergeCell ref="F227:F228"/>
    <mergeCell ref="G227:G228"/>
    <mergeCell ref="H227:H228"/>
    <mergeCell ref="A227:A228"/>
    <mergeCell ref="B227:B228"/>
    <mergeCell ref="C227:C232"/>
    <mergeCell ref="D227:D232"/>
    <mergeCell ref="J215:J220"/>
    <mergeCell ref="K215:K220"/>
    <mergeCell ref="A221:A222"/>
    <mergeCell ref="C221:C226"/>
    <mergeCell ref="D221:D226"/>
    <mergeCell ref="E221:E222"/>
    <mergeCell ref="J221:J226"/>
    <mergeCell ref="K221:K226"/>
    <mergeCell ref="A215:A216"/>
    <mergeCell ref="B215:B216"/>
    <mergeCell ref="C215:C220"/>
    <mergeCell ref="D215:D220"/>
    <mergeCell ref="E203:E204"/>
    <mergeCell ref="B203:B204"/>
    <mergeCell ref="C203:C208"/>
    <mergeCell ref="D203:D208"/>
    <mergeCell ref="E215:E216"/>
    <mergeCell ref="J203:J208"/>
    <mergeCell ref="K203:K208"/>
    <mergeCell ref="A209:A210"/>
    <mergeCell ref="B209:B210"/>
    <mergeCell ref="C209:C214"/>
    <mergeCell ref="D209:D214"/>
    <mergeCell ref="E209:E210"/>
    <mergeCell ref="J209:J214"/>
    <mergeCell ref="K209:K214"/>
    <mergeCell ref="A203:A204"/>
    <mergeCell ref="C196:C202"/>
    <mergeCell ref="D196:D202"/>
    <mergeCell ref="J196:J202"/>
    <mergeCell ref="K196:K202"/>
    <mergeCell ref="E192:E193"/>
    <mergeCell ref="F192:I192"/>
    <mergeCell ref="J192:J194"/>
    <mergeCell ref="K192:K194"/>
    <mergeCell ref="F193:F194"/>
    <mergeCell ref="G193:G194"/>
    <mergeCell ref="H193:H194"/>
    <mergeCell ref="I193:I194"/>
    <mergeCell ref="A192:A194"/>
    <mergeCell ref="B192:B194"/>
    <mergeCell ref="C192:C194"/>
    <mergeCell ref="D192:D194"/>
    <mergeCell ref="J76:J81"/>
    <mergeCell ref="J50:J55"/>
    <mergeCell ref="J56:J60"/>
    <mergeCell ref="J61:J65"/>
    <mergeCell ref="J71:J75"/>
    <mergeCell ref="A33:A34"/>
    <mergeCell ref="B50:B51"/>
    <mergeCell ref="A50:A51"/>
    <mergeCell ref="B33:B34"/>
    <mergeCell ref="A44:A45"/>
    <mergeCell ref="D33:D38"/>
    <mergeCell ref="C33:C38"/>
    <mergeCell ref="C39:C43"/>
    <mergeCell ref="D39:D43"/>
    <mergeCell ref="C50:C55"/>
    <mergeCell ref="C56:C60"/>
    <mergeCell ref="C61:C65"/>
    <mergeCell ref="D50:D55"/>
    <mergeCell ref="D56:D60"/>
    <mergeCell ref="B114:B115"/>
    <mergeCell ref="A98:A99"/>
    <mergeCell ref="B98:B99"/>
    <mergeCell ref="C98:C103"/>
    <mergeCell ref="C104:C108"/>
    <mergeCell ref="A120:A121"/>
    <mergeCell ref="B120:B121"/>
    <mergeCell ref="K33:K38"/>
    <mergeCell ref="K39:K43"/>
    <mergeCell ref="K44:K49"/>
    <mergeCell ref="K50:K55"/>
    <mergeCell ref="K56:K60"/>
    <mergeCell ref="K61:K65"/>
    <mergeCell ref="K66:K70"/>
    <mergeCell ref="A114:A115"/>
    <mergeCell ref="K18:K24"/>
    <mergeCell ref="K25:K32"/>
    <mergeCell ref="C18:C24"/>
    <mergeCell ref="D18:D24"/>
    <mergeCell ref="C25:C32"/>
    <mergeCell ref="D25:D32"/>
    <mergeCell ref="J18:J24"/>
    <mergeCell ref="A2:J2"/>
    <mergeCell ref="A3:J3"/>
    <mergeCell ref="D11:D17"/>
    <mergeCell ref="C11:C17"/>
    <mergeCell ref="A7:A9"/>
    <mergeCell ref="B7:B9"/>
    <mergeCell ref="J7:J9"/>
    <mergeCell ref="C7:C9"/>
    <mergeCell ref="D7:D9"/>
    <mergeCell ref="K7:K9"/>
    <mergeCell ref="J11:J17"/>
    <mergeCell ref="K11:K17"/>
    <mergeCell ref="F7:I7"/>
    <mergeCell ref="J33:J38"/>
    <mergeCell ref="K71:K75"/>
    <mergeCell ref="J39:J43"/>
    <mergeCell ref="J25:J32"/>
    <mergeCell ref="J136:J140"/>
    <mergeCell ref="D44:D49"/>
    <mergeCell ref="D82:D86"/>
    <mergeCell ref="J44:J49"/>
    <mergeCell ref="J66:J70"/>
    <mergeCell ref="J120:J125"/>
    <mergeCell ref="J126:J130"/>
    <mergeCell ref="J131:J135"/>
    <mergeCell ref="H114:H115"/>
    <mergeCell ref="J82:J86"/>
    <mergeCell ref="J104:J108"/>
    <mergeCell ref="J109:J113"/>
    <mergeCell ref="J114:J119"/>
    <mergeCell ref="D61:D65"/>
    <mergeCell ref="D71:D75"/>
    <mergeCell ref="D92:D97"/>
    <mergeCell ref="D104:D108"/>
    <mergeCell ref="J87:J91"/>
    <mergeCell ref="J92:J97"/>
    <mergeCell ref="J98:J103"/>
    <mergeCell ref="D98:D103"/>
    <mergeCell ref="C71:C75"/>
    <mergeCell ref="C76:C81"/>
    <mergeCell ref="D76:D81"/>
    <mergeCell ref="C82:C86"/>
    <mergeCell ref="C87:C91"/>
    <mergeCell ref="D87:D91"/>
    <mergeCell ref="E120:E121"/>
    <mergeCell ref="C136:C140"/>
    <mergeCell ref="D136:D140"/>
    <mergeCell ref="C120:C125"/>
    <mergeCell ref="D120:D125"/>
    <mergeCell ref="C126:C130"/>
    <mergeCell ref="D126:D130"/>
    <mergeCell ref="C131:C135"/>
    <mergeCell ref="K76:K81"/>
    <mergeCell ref="K82:K86"/>
    <mergeCell ref="K87:K91"/>
    <mergeCell ref="K92:K97"/>
    <mergeCell ref="K98:K103"/>
    <mergeCell ref="K109:K113"/>
    <mergeCell ref="K114:K119"/>
    <mergeCell ref="K120:K125"/>
    <mergeCell ref="K104:K108"/>
    <mergeCell ref="K126:K130"/>
    <mergeCell ref="K131:K135"/>
    <mergeCell ref="K136:K140"/>
    <mergeCell ref="K141:K145"/>
    <mergeCell ref="C146:C150"/>
    <mergeCell ref="D146:D150"/>
    <mergeCell ref="K146:K150"/>
    <mergeCell ref="J146:J150"/>
    <mergeCell ref="C141:C145"/>
    <mergeCell ref="D141:D145"/>
    <mergeCell ref="J141:J145"/>
    <mergeCell ref="E98:E99"/>
    <mergeCell ref="D131:D135"/>
    <mergeCell ref="C109:C113"/>
    <mergeCell ref="D109:D113"/>
    <mergeCell ref="C114:C119"/>
    <mergeCell ref="D114:D119"/>
    <mergeCell ref="E114:E115"/>
    <mergeCell ref="K151:K155"/>
    <mergeCell ref="C151:C155"/>
    <mergeCell ref="D151:D155"/>
    <mergeCell ref="J151:J155"/>
    <mergeCell ref="K156:K160"/>
    <mergeCell ref="C156:C160"/>
    <mergeCell ref="D156:D160"/>
    <mergeCell ref="J156:J160"/>
    <mergeCell ref="K161:K165"/>
    <mergeCell ref="C161:C165"/>
    <mergeCell ref="D161:D165"/>
    <mergeCell ref="J161:J165"/>
    <mergeCell ref="K166:K170"/>
    <mergeCell ref="C171:C176"/>
    <mergeCell ref="D171:D176"/>
    <mergeCell ref="J171:J176"/>
    <mergeCell ref="K171:K176"/>
    <mergeCell ref="C166:C170"/>
    <mergeCell ref="D166:D170"/>
    <mergeCell ref="J166:J170"/>
    <mergeCell ref="E92:E93"/>
    <mergeCell ref="A92:A93"/>
    <mergeCell ref="E33:E34"/>
    <mergeCell ref="E44:E45"/>
    <mergeCell ref="E50:E51"/>
    <mergeCell ref="C92:C97"/>
    <mergeCell ref="C44:C49"/>
    <mergeCell ref="B44:B45"/>
    <mergeCell ref="D66:D70"/>
    <mergeCell ref="C66:C70"/>
  </mergeCells>
  <printOptions/>
  <pageMargins left="0.83" right="0.23" top="0.58" bottom="0.3" header="0.46" footer="0.28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tabSelected="1" view="pageBreakPreview" zoomScale="60" workbookViewId="0" topLeftCell="A28">
      <selection activeCell="B37" sqref="B37"/>
    </sheetView>
  </sheetViews>
  <sheetFormatPr defaultColWidth="9.00390625" defaultRowHeight="12.75"/>
  <cols>
    <col min="1" max="1" width="9.125" style="24" customWidth="1"/>
    <col min="2" max="2" width="55.75390625" style="24" customWidth="1"/>
    <col min="3" max="3" width="23.00390625" style="26" customWidth="1"/>
    <col min="4" max="4" width="13.25390625" style="27" customWidth="1"/>
    <col min="5" max="5" width="19.375" style="25" bestFit="1" customWidth="1"/>
    <col min="6" max="16384" width="9.125" style="24" customWidth="1"/>
  </cols>
  <sheetData>
    <row r="1" ht="15">
      <c r="E1" s="50" t="s">
        <v>62</v>
      </c>
    </row>
    <row r="2" spans="1:5" s="23" customFormat="1" ht="33" customHeight="1">
      <c r="A2" s="172" t="s">
        <v>33</v>
      </c>
      <c r="B2" s="172"/>
      <c r="C2" s="172"/>
      <c r="D2" s="172"/>
      <c r="E2" s="172"/>
    </row>
    <row r="3" spans="1:5" s="31" customFormat="1" ht="63" customHeight="1">
      <c r="A3" s="29" t="s">
        <v>34</v>
      </c>
      <c r="B3" s="29" t="s">
        <v>35</v>
      </c>
      <c r="C3" s="30" t="s">
        <v>36</v>
      </c>
      <c r="D3" s="171" t="s">
        <v>37</v>
      </c>
      <c r="E3" s="171"/>
    </row>
    <row r="4" spans="1:5" s="37" customFormat="1" ht="24.75" customHeight="1">
      <c r="A4" s="32" t="s">
        <v>38</v>
      </c>
      <c r="B4" s="33"/>
      <c r="C4" s="34"/>
      <c r="D4" s="35"/>
      <c r="E4" s="36"/>
    </row>
    <row r="5" spans="1:5" s="42" customFormat="1" ht="49.5" customHeight="1">
      <c r="A5" s="29">
        <v>1</v>
      </c>
      <c r="B5" s="38" t="s">
        <v>168</v>
      </c>
      <c r="C5" s="39">
        <v>486.3</v>
      </c>
      <c r="D5" s="40">
        <v>12454</v>
      </c>
      <c r="E5" s="41"/>
    </row>
    <row r="6" spans="1:5" s="42" customFormat="1" ht="51.75" customHeight="1">
      <c r="A6" s="29">
        <v>2</v>
      </c>
      <c r="B6" s="38" t="s">
        <v>39</v>
      </c>
      <c r="C6" s="39" t="s">
        <v>40</v>
      </c>
      <c r="D6" s="43" t="s">
        <v>41</v>
      </c>
      <c r="E6" s="41"/>
    </row>
    <row r="7" spans="1:5" s="42" customFormat="1" ht="60" customHeight="1">
      <c r="A7" s="29">
        <v>3</v>
      </c>
      <c r="B7" s="38" t="s">
        <v>42</v>
      </c>
      <c r="C7" s="39">
        <v>154.1</v>
      </c>
      <c r="D7" s="43">
        <v>3511</v>
      </c>
      <c r="E7" s="41"/>
    </row>
    <row r="8" spans="1:5" s="42" customFormat="1" ht="51" customHeight="1">
      <c r="A8" s="29">
        <v>4</v>
      </c>
      <c r="B8" s="38" t="s">
        <v>43</v>
      </c>
      <c r="C8" s="39">
        <v>972</v>
      </c>
      <c r="D8" s="43">
        <v>30458</v>
      </c>
      <c r="E8" s="41"/>
    </row>
    <row r="9" spans="1:5" s="42" customFormat="1" ht="47.25" customHeight="1">
      <c r="A9" s="29">
        <v>5</v>
      </c>
      <c r="B9" s="38" t="s">
        <v>44</v>
      </c>
      <c r="C9" s="39">
        <v>2364.1</v>
      </c>
      <c r="D9" s="43">
        <v>47242.2</v>
      </c>
      <c r="E9" s="41"/>
    </row>
    <row r="10" spans="1:5" s="42" customFormat="1" ht="48" customHeight="1">
      <c r="A10" s="29">
        <v>6</v>
      </c>
      <c r="B10" s="38" t="s">
        <v>45</v>
      </c>
      <c r="C10" s="39">
        <v>223.5</v>
      </c>
      <c r="D10" s="43">
        <v>4233</v>
      </c>
      <c r="E10" s="41"/>
    </row>
    <row r="11" spans="1:5" s="42" customFormat="1" ht="48" customHeight="1">
      <c r="A11" s="29">
        <v>7</v>
      </c>
      <c r="B11" s="38" t="s">
        <v>46</v>
      </c>
      <c r="C11" s="39">
        <v>63</v>
      </c>
      <c r="D11" s="43">
        <v>1834</v>
      </c>
      <c r="E11" s="41"/>
    </row>
    <row r="12" spans="1:5" s="42" customFormat="1" ht="33.75" customHeight="1">
      <c r="A12" s="29">
        <v>8</v>
      </c>
      <c r="B12" s="38" t="s">
        <v>47</v>
      </c>
      <c r="C12" s="39">
        <v>130</v>
      </c>
      <c r="D12" s="43">
        <v>2993</v>
      </c>
      <c r="E12" s="41"/>
    </row>
    <row r="13" spans="1:5" s="37" customFormat="1" ht="24.75" customHeight="1">
      <c r="A13" s="32" t="s">
        <v>48</v>
      </c>
      <c r="B13" s="33"/>
      <c r="C13" s="34"/>
      <c r="D13" s="35"/>
      <c r="E13" s="36"/>
    </row>
    <row r="14" spans="1:5" s="42" customFormat="1" ht="60" customHeight="1">
      <c r="A14" s="29">
        <v>9</v>
      </c>
      <c r="B14" s="38" t="s">
        <v>169</v>
      </c>
      <c r="C14" s="39">
        <v>36.1</v>
      </c>
      <c r="D14" s="43">
        <v>1280</v>
      </c>
      <c r="E14" s="41"/>
    </row>
    <row r="15" spans="1:5" s="42" customFormat="1" ht="82.5" customHeight="1">
      <c r="A15" s="29">
        <v>10</v>
      </c>
      <c r="B15" s="38" t="s">
        <v>170</v>
      </c>
      <c r="C15" s="39">
        <v>110</v>
      </c>
      <c r="D15" s="43">
        <v>2605</v>
      </c>
      <c r="E15" s="41"/>
    </row>
    <row r="16" spans="1:5" s="42" customFormat="1" ht="61.5" customHeight="1">
      <c r="A16" s="29">
        <v>11</v>
      </c>
      <c r="B16" s="38" t="s">
        <v>171</v>
      </c>
      <c r="C16" s="39">
        <v>55</v>
      </c>
      <c r="D16" s="43">
        <v>1668</v>
      </c>
      <c r="E16" s="41"/>
    </row>
    <row r="17" spans="1:5" s="42" customFormat="1" ht="45" customHeight="1">
      <c r="A17" s="29">
        <v>12</v>
      </c>
      <c r="B17" s="38" t="s">
        <v>49</v>
      </c>
      <c r="C17" s="39">
        <v>45.9</v>
      </c>
      <c r="D17" s="43">
        <v>1482</v>
      </c>
      <c r="E17" s="41"/>
    </row>
    <row r="18" spans="1:5" s="42" customFormat="1" ht="60" customHeight="1">
      <c r="A18" s="29">
        <v>13</v>
      </c>
      <c r="B18" s="38" t="s">
        <v>172</v>
      </c>
      <c r="C18" s="39">
        <v>1347</v>
      </c>
      <c r="D18" s="43">
        <v>28200</v>
      </c>
      <c r="E18" s="41"/>
    </row>
    <row r="19" spans="1:5" s="37" customFormat="1" ht="24.75" customHeight="1">
      <c r="A19" s="32" t="s">
        <v>23</v>
      </c>
      <c r="B19" s="33"/>
      <c r="C19" s="34"/>
      <c r="D19" s="35"/>
      <c r="E19" s="36"/>
    </row>
    <row r="20" spans="1:5" s="42" customFormat="1" ht="38.25" customHeight="1">
      <c r="A20" s="29">
        <v>14</v>
      </c>
      <c r="B20" s="38" t="s">
        <v>50</v>
      </c>
      <c r="C20" s="39">
        <v>100.5</v>
      </c>
      <c r="D20" s="43">
        <v>3839</v>
      </c>
      <c r="E20" s="41"/>
    </row>
    <row r="21" spans="1:5" s="42" customFormat="1" ht="42.75">
      <c r="A21" s="29">
        <v>15</v>
      </c>
      <c r="B21" s="38" t="s">
        <v>51</v>
      </c>
      <c r="C21" s="39">
        <v>334</v>
      </c>
      <c r="D21" s="43">
        <v>7397</v>
      </c>
      <c r="E21" s="41"/>
    </row>
    <row r="22" spans="1:5" s="42" customFormat="1" ht="42.75">
      <c r="A22" s="29">
        <v>16</v>
      </c>
      <c r="B22" s="38" t="s">
        <v>173</v>
      </c>
      <c r="C22" s="39"/>
      <c r="D22" s="43"/>
      <c r="E22" s="41"/>
    </row>
    <row r="23" spans="1:5" s="45" customFormat="1" ht="57">
      <c r="A23" s="29">
        <v>17</v>
      </c>
      <c r="B23" s="38" t="s">
        <v>174</v>
      </c>
      <c r="C23" s="39">
        <v>23.6</v>
      </c>
      <c r="D23" s="43">
        <v>1024</v>
      </c>
      <c r="E23" s="44"/>
    </row>
    <row r="24" spans="1:5" s="45" customFormat="1" ht="42.75">
      <c r="A24" s="29">
        <v>18</v>
      </c>
      <c r="B24" s="38" t="s">
        <v>52</v>
      </c>
      <c r="C24" s="39">
        <v>14</v>
      </c>
      <c r="D24" s="43">
        <v>511</v>
      </c>
      <c r="E24" s="44"/>
    </row>
    <row r="25" spans="1:5" s="45" customFormat="1" ht="42.75">
      <c r="A25" s="29">
        <v>19</v>
      </c>
      <c r="B25" s="38" t="s">
        <v>175</v>
      </c>
      <c r="C25" s="39">
        <v>7.5</v>
      </c>
      <c r="D25" s="43">
        <v>380</v>
      </c>
      <c r="E25" s="44"/>
    </row>
    <row r="26" spans="1:5" s="37" customFormat="1" ht="24.75" customHeight="1">
      <c r="A26" s="32" t="s">
        <v>53</v>
      </c>
      <c r="B26" s="33"/>
      <c r="C26" s="34"/>
      <c r="D26" s="35"/>
      <c r="E26" s="36"/>
    </row>
    <row r="27" spans="1:5" s="45" customFormat="1" ht="57">
      <c r="A27" s="29">
        <v>20</v>
      </c>
      <c r="B27" s="38" t="s">
        <v>54</v>
      </c>
      <c r="C27" s="39">
        <v>546.8</v>
      </c>
      <c r="D27" s="43">
        <v>11760</v>
      </c>
      <c r="E27" s="44"/>
    </row>
    <row r="28" spans="1:5" s="45" customFormat="1" ht="57">
      <c r="A28" s="29">
        <v>21</v>
      </c>
      <c r="B28" s="38" t="s">
        <v>55</v>
      </c>
      <c r="C28" s="39">
        <v>527.01</v>
      </c>
      <c r="D28" s="43">
        <v>4764.52</v>
      </c>
      <c r="E28" s="44"/>
    </row>
    <row r="29" spans="1:5" s="45" customFormat="1" ht="42.75">
      <c r="A29" s="29">
        <v>22</v>
      </c>
      <c r="B29" s="38" t="s">
        <v>176</v>
      </c>
      <c r="C29" s="39">
        <v>124</v>
      </c>
      <c r="D29" s="43">
        <v>3085</v>
      </c>
      <c r="E29" s="44"/>
    </row>
    <row r="30" spans="1:5" s="45" customFormat="1" ht="42.75">
      <c r="A30" s="29">
        <v>23</v>
      </c>
      <c r="B30" s="38" t="s">
        <v>56</v>
      </c>
      <c r="C30" s="39">
        <v>92</v>
      </c>
      <c r="D30" s="43">
        <v>2428</v>
      </c>
      <c r="E30" s="44"/>
    </row>
    <row r="31" spans="1:5" s="37" customFormat="1" ht="24.75" customHeight="1">
      <c r="A31" s="32" t="s">
        <v>57</v>
      </c>
      <c r="B31" s="33"/>
      <c r="C31" s="39"/>
      <c r="D31" s="43"/>
      <c r="E31" s="36"/>
    </row>
    <row r="32" spans="1:5" s="45" customFormat="1" ht="30.75" customHeight="1">
      <c r="A32" s="29">
        <v>24</v>
      </c>
      <c r="B32" s="38" t="s">
        <v>58</v>
      </c>
      <c r="C32" s="39">
        <v>260.1</v>
      </c>
      <c r="D32" s="43">
        <v>6250</v>
      </c>
      <c r="E32" s="46" t="s">
        <v>59</v>
      </c>
    </row>
    <row r="33" spans="1:5" s="45" customFormat="1" ht="33" customHeight="1">
      <c r="A33" s="29">
        <v>25</v>
      </c>
      <c r="B33" s="38" t="s">
        <v>60</v>
      </c>
      <c r="C33" s="39">
        <v>200</v>
      </c>
      <c r="D33" s="43">
        <v>4645</v>
      </c>
      <c r="E33" s="44"/>
    </row>
    <row r="34" spans="1:5" s="121" customFormat="1" ht="60" customHeight="1">
      <c r="A34" s="120"/>
      <c r="C34" s="122"/>
      <c r="D34" s="123"/>
      <c r="E34" s="124"/>
    </row>
    <row r="35" spans="1:5" s="121" customFormat="1" ht="60" customHeight="1">
      <c r="A35" s="120"/>
      <c r="C35" s="122"/>
      <c r="D35" s="123"/>
      <c r="E35" s="124"/>
    </row>
    <row r="36" spans="1:5" s="121" customFormat="1" ht="60" customHeight="1">
      <c r="A36" s="120"/>
      <c r="B36" s="125"/>
      <c r="C36" s="122"/>
      <c r="D36" s="123"/>
      <c r="E36" s="124"/>
    </row>
    <row r="37" spans="2:5" s="121" customFormat="1" ht="60" customHeight="1">
      <c r="B37" s="125"/>
      <c r="C37" s="126"/>
      <c r="D37" s="127"/>
      <c r="E37" s="124"/>
    </row>
    <row r="38" spans="3:5" s="52" customFormat="1" ht="60" customHeight="1">
      <c r="C38" s="54"/>
      <c r="D38" s="55"/>
      <c r="E38" s="53"/>
    </row>
    <row r="39" spans="3:5" s="45" customFormat="1" ht="60" customHeight="1">
      <c r="C39" s="48"/>
      <c r="D39" s="49"/>
      <c r="E39" s="47"/>
    </row>
    <row r="40" spans="3:5" s="45" customFormat="1" ht="60" customHeight="1">
      <c r="C40" s="48"/>
      <c r="D40" s="49"/>
      <c r="E40" s="47"/>
    </row>
    <row r="41" spans="3:5" s="45" customFormat="1" ht="60" customHeight="1">
      <c r="C41" s="48"/>
      <c r="D41" s="49"/>
      <c r="E41" s="47"/>
    </row>
    <row r="42" spans="3:5" s="45" customFormat="1" ht="60" customHeight="1">
      <c r="C42" s="48"/>
      <c r="D42" s="49"/>
      <c r="E42" s="47"/>
    </row>
    <row r="43" spans="3:5" s="45" customFormat="1" ht="60" customHeight="1">
      <c r="C43" s="48"/>
      <c r="D43" s="49"/>
      <c r="E43" s="47"/>
    </row>
    <row r="44" spans="3:5" s="45" customFormat="1" ht="60" customHeight="1">
      <c r="C44" s="48"/>
      <c r="D44" s="49"/>
      <c r="E44" s="47"/>
    </row>
    <row r="45" spans="3:5" s="45" customFormat="1" ht="60" customHeight="1">
      <c r="C45" s="48"/>
      <c r="D45" s="49"/>
      <c r="E45" s="47"/>
    </row>
    <row r="46" spans="3:5" s="45" customFormat="1" ht="60" customHeight="1">
      <c r="C46" s="48"/>
      <c r="D46" s="49"/>
      <c r="E46" s="47"/>
    </row>
    <row r="47" spans="3:5" s="45" customFormat="1" ht="60" customHeight="1">
      <c r="C47" s="48"/>
      <c r="D47" s="49"/>
      <c r="E47" s="47"/>
    </row>
    <row r="48" spans="3:5" s="45" customFormat="1" ht="60" customHeight="1">
      <c r="C48" s="48"/>
      <c r="D48" s="49"/>
      <c r="E48" s="47"/>
    </row>
    <row r="49" spans="3:5" s="45" customFormat="1" ht="60" customHeight="1">
      <c r="C49" s="48"/>
      <c r="D49" s="49"/>
      <c r="E49" s="47"/>
    </row>
    <row r="50" spans="3:5" s="45" customFormat="1" ht="60" customHeight="1">
      <c r="C50" s="48"/>
      <c r="D50" s="49"/>
      <c r="E50" s="47"/>
    </row>
    <row r="51" spans="3:5" s="45" customFormat="1" ht="60" customHeight="1">
      <c r="C51" s="48"/>
      <c r="D51" s="49"/>
      <c r="E51" s="47"/>
    </row>
    <row r="52" spans="3:5" s="45" customFormat="1" ht="60" customHeight="1">
      <c r="C52" s="48"/>
      <c r="D52" s="49"/>
      <c r="E52" s="47"/>
    </row>
    <row r="53" spans="3:5" s="45" customFormat="1" ht="60" customHeight="1">
      <c r="C53" s="48"/>
      <c r="D53" s="49"/>
      <c r="E53" s="47"/>
    </row>
    <row r="54" spans="3:5" s="45" customFormat="1" ht="60" customHeight="1">
      <c r="C54" s="48"/>
      <c r="D54" s="49"/>
      <c r="E54" s="47"/>
    </row>
    <row r="55" spans="3:5" s="45" customFormat="1" ht="60" customHeight="1">
      <c r="C55" s="48"/>
      <c r="D55" s="49"/>
      <c r="E55" s="47"/>
    </row>
    <row r="56" spans="3:5" s="45" customFormat="1" ht="60" customHeight="1">
      <c r="C56" s="48"/>
      <c r="D56" s="49"/>
      <c r="E56" s="47"/>
    </row>
    <row r="57" spans="3:5" s="45" customFormat="1" ht="60" customHeight="1">
      <c r="C57" s="48"/>
      <c r="D57" s="49"/>
      <c r="E57" s="47"/>
    </row>
    <row r="58" spans="3:5" s="45" customFormat="1" ht="60" customHeight="1">
      <c r="C58" s="48"/>
      <c r="D58" s="49"/>
      <c r="E58" s="47"/>
    </row>
    <row r="59" spans="3:5" s="45" customFormat="1" ht="60" customHeight="1">
      <c r="C59" s="48"/>
      <c r="D59" s="49"/>
      <c r="E59" s="47"/>
    </row>
    <row r="60" spans="3:5" s="45" customFormat="1" ht="60" customHeight="1">
      <c r="C60" s="48"/>
      <c r="D60" s="49"/>
      <c r="E60" s="47"/>
    </row>
    <row r="61" spans="3:5" s="45" customFormat="1" ht="60" customHeight="1">
      <c r="C61" s="48"/>
      <c r="D61" s="49"/>
      <c r="E61" s="47"/>
    </row>
    <row r="62" spans="3:5" s="45" customFormat="1" ht="60" customHeight="1">
      <c r="C62" s="48"/>
      <c r="D62" s="49"/>
      <c r="E62" s="47"/>
    </row>
    <row r="63" spans="3:5" s="45" customFormat="1" ht="60" customHeight="1">
      <c r="C63" s="48"/>
      <c r="D63" s="49"/>
      <c r="E63" s="47"/>
    </row>
    <row r="64" spans="3:5" s="45" customFormat="1" ht="60" customHeight="1">
      <c r="C64" s="48"/>
      <c r="D64" s="49"/>
      <c r="E64" s="47"/>
    </row>
    <row r="65" spans="3:5" s="45" customFormat="1" ht="60" customHeight="1">
      <c r="C65" s="48"/>
      <c r="D65" s="49"/>
      <c r="E65" s="47"/>
    </row>
    <row r="66" spans="3:5" s="45" customFormat="1" ht="60" customHeight="1">
      <c r="C66" s="48"/>
      <c r="D66" s="49"/>
      <c r="E66" s="47"/>
    </row>
    <row r="67" spans="3:5" s="45" customFormat="1" ht="60" customHeight="1">
      <c r="C67" s="48"/>
      <c r="D67" s="49"/>
      <c r="E67" s="47"/>
    </row>
    <row r="68" spans="3:5" s="45" customFormat="1" ht="60" customHeight="1">
      <c r="C68" s="48"/>
      <c r="D68" s="49"/>
      <c r="E68" s="47"/>
    </row>
    <row r="69" spans="3:5" s="45" customFormat="1" ht="60" customHeight="1">
      <c r="C69" s="48"/>
      <c r="D69" s="49"/>
      <c r="E69" s="47"/>
    </row>
    <row r="70" spans="3:5" s="45" customFormat="1" ht="60" customHeight="1">
      <c r="C70" s="48"/>
      <c r="D70" s="49"/>
      <c r="E70" s="47"/>
    </row>
    <row r="71" spans="3:5" s="45" customFormat="1" ht="60" customHeight="1">
      <c r="C71" s="48"/>
      <c r="D71" s="49"/>
      <c r="E71" s="47"/>
    </row>
    <row r="72" spans="3:5" s="45" customFormat="1" ht="60" customHeight="1">
      <c r="C72" s="48"/>
      <c r="D72" s="49"/>
      <c r="E72" s="47"/>
    </row>
    <row r="73" spans="3:5" s="45" customFormat="1" ht="60" customHeight="1">
      <c r="C73" s="48"/>
      <c r="D73" s="49"/>
      <c r="E73" s="47"/>
    </row>
    <row r="74" spans="3:5" s="45" customFormat="1" ht="60" customHeight="1">
      <c r="C74" s="48"/>
      <c r="D74" s="49"/>
      <c r="E74" s="47"/>
    </row>
    <row r="75" spans="3:5" s="45" customFormat="1" ht="60" customHeight="1">
      <c r="C75" s="48"/>
      <c r="D75" s="49"/>
      <c r="E75" s="47"/>
    </row>
    <row r="76" spans="3:5" s="45" customFormat="1" ht="60" customHeight="1">
      <c r="C76" s="48"/>
      <c r="D76" s="49"/>
      <c r="E76" s="47"/>
    </row>
    <row r="77" spans="3:5" s="45" customFormat="1" ht="60" customHeight="1">
      <c r="C77" s="48"/>
      <c r="D77" s="49"/>
      <c r="E77" s="47"/>
    </row>
    <row r="78" spans="3:5" s="45" customFormat="1" ht="60" customHeight="1">
      <c r="C78" s="48"/>
      <c r="D78" s="49"/>
      <c r="E78" s="47"/>
    </row>
    <row r="79" spans="3:5" s="45" customFormat="1" ht="60" customHeight="1">
      <c r="C79" s="48"/>
      <c r="D79" s="49"/>
      <c r="E79" s="47"/>
    </row>
    <row r="80" spans="3:5" s="45" customFormat="1" ht="60" customHeight="1">
      <c r="C80" s="48"/>
      <c r="D80" s="49"/>
      <c r="E80" s="47"/>
    </row>
    <row r="81" spans="3:5" s="45" customFormat="1" ht="60" customHeight="1">
      <c r="C81" s="48"/>
      <c r="D81" s="49"/>
      <c r="E81" s="47"/>
    </row>
    <row r="82" spans="3:5" s="45" customFormat="1" ht="60" customHeight="1">
      <c r="C82" s="48"/>
      <c r="D82" s="49"/>
      <c r="E82" s="47"/>
    </row>
    <row r="83" spans="3:5" s="45" customFormat="1" ht="60" customHeight="1">
      <c r="C83" s="48"/>
      <c r="D83" s="49"/>
      <c r="E83" s="47"/>
    </row>
    <row r="84" spans="3:5" s="45" customFormat="1" ht="60" customHeight="1">
      <c r="C84" s="48"/>
      <c r="D84" s="49"/>
      <c r="E84" s="47"/>
    </row>
    <row r="85" spans="3:5" s="45" customFormat="1" ht="60" customHeight="1">
      <c r="C85" s="48"/>
      <c r="D85" s="49"/>
      <c r="E85" s="47"/>
    </row>
    <row r="86" spans="3:5" s="45" customFormat="1" ht="60" customHeight="1">
      <c r="C86" s="48"/>
      <c r="D86" s="49"/>
      <c r="E86" s="47"/>
    </row>
    <row r="87" spans="3:5" s="45" customFormat="1" ht="60" customHeight="1">
      <c r="C87" s="48"/>
      <c r="D87" s="49"/>
      <c r="E87" s="47"/>
    </row>
    <row r="88" spans="3:5" s="45" customFormat="1" ht="60" customHeight="1">
      <c r="C88" s="48"/>
      <c r="D88" s="49"/>
      <c r="E88" s="47"/>
    </row>
    <row r="89" spans="3:5" s="45" customFormat="1" ht="60" customHeight="1">
      <c r="C89" s="48"/>
      <c r="D89" s="49"/>
      <c r="E89" s="47"/>
    </row>
    <row r="90" spans="3:5" s="45" customFormat="1" ht="60" customHeight="1">
      <c r="C90" s="48"/>
      <c r="D90" s="49"/>
      <c r="E90" s="47"/>
    </row>
    <row r="91" spans="3:5" s="45" customFormat="1" ht="60" customHeight="1">
      <c r="C91" s="48"/>
      <c r="D91" s="49"/>
      <c r="E91" s="47"/>
    </row>
    <row r="92" spans="3:5" s="45" customFormat="1" ht="60" customHeight="1">
      <c r="C92" s="48"/>
      <c r="D92" s="49"/>
      <c r="E92" s="47"/>
    </row>
    <row r="93" spans="3:5" s="45" customFormat="1" ht="60" customHeight="1">
      <c r="C93" s="48"/>
      <c r="D93" s="49"/>
      <c r="E93" s="47"/>
    </row>
    <row r="94" spans="3:5" s="45" customFormat="1" ht="60" customHeight="1">
      <c r="C94" s="48"/>
      <c r="D94" s="49"/>
      <c r="E94" s="47"/>
    </row>
    <row r="95" spans="3:5" s="45" customFormat="1" ht="60" customHeight="1">
      <c r="C95" s="48"/>
      <c r="D95" s="49"/>
      <c r="E95" s="47"/>
    </row>
    <row r="96" spans="3:5" s="45" customFormat="1" ht="60" customHeight="1">
      <c r="C96" s="48"/>
      <c r="D96" s="49"/>
      <c r="E96" s="47"/>
    </row>
    <row r="97" spans="3:5" s="45" customFormat="1" ht="60" customHeight="1">
      <c r="C97" s="48"/>
      <c r="D97" s="49"/>
      <c r="E97" s="47"/>
    </row>
    <row r="98" spans="3:5" s="45" customFormat="1" ht="60" customHeight="1">
      <c r="C98" s="48"/>
      <c r="D98" s="49"/>
      <c r="E98" s="47"/>
    </row>
    <row r="99" spans="3:5" s="45" customFormat="1" ht="60" customHeight="1">
      <c r="C99" s="48"/>
      <c r="D99" s="49"/>
      <c r="E99" s="47"/>
    </row>
    <row r="100" spans="3:5" s="45" customFormat="1" ht="60" customHeight="1">
      <c r="C100" s="48"/>
      <c r="D100" s="49"/>
      <c r="E100" s="47"/>
    </row>
    <row r="101" spans="3:5" s="45" customFormat="1" ht="60" customHeight="1">
      <c r="C101" s="48"/>
      <c r="D101" s="49"/>
      <c r="E101" s="47"/>
    </row>
    <row r="102" spans="3:5" s="45" customFormat="1" ht="60" customHeight="1">
      <c r="C102" s="48"/>
      <c r="D102" s="49"/>
      <c r="E102" s="47"/>
    </row>
    <row r="103" spans="3:5" s="45" customFormat="1" ht="60" customHeight="1">
      <c r="C103" s="48"/>
      <c r="D103" s="49"/>
      <c r="E103" s="47"/>
    </row>
    <row r="104" spans="3:5" s="45" customFormat="1" ht="60" customHeight="1">
      <c r="C104" s="48"/>
      <c r="D104" s="49"/>
      <c r="E104" s="47"/>
    </row>
    <row r="105" spans="3:5" s="45" customFormat="1" ht="60" customHeight="1">
      <c r="C105" s="48"/>
      <c r="D105" s="49"/>
      <c r="E105" s="47"/>
    </row>
    <row r="106" spans="3:5" s="45" customFormat="1" ht="60" customHeight="1">
      <c r="C106" s="48"/>
      <c r="D106" s="49"/>
      <c r="E106" s="47"/>
    </row>
    <row r="107" spans="3:5" s="45" customFormat="1" ht="60" customHeight="1">
      <c r="C107" s="48"/>
      <c r="D107" s="49"/>
      <c r="E107" s="47"/>
    </row>
    <row r="108" spans="3:5" s="45" customFormat="1" ht="60" customHeight="1">
      <c r="C108" s="48"/>
      <c r="D108" s="49"/>
      <c r="E108" s="47"/>
    </row>
    <row r="109" spans="3:5" s="45" customFormat="1" ht="60" customHeight="1">
      <c r="C109" s="48"/>
      <c r="D109" s="49"/>
      <c r="E109" s="47"/>
    </row>
    <row r="110" spans="3:5" s="45" customFormat="1" ht="60" customHeight="1">
      <c r="C110" s="48"/>
      <c r="D110" s="49"/>
      <c r="E110" s="47"/>
    </row>
    <row r="111" spans="3:5" s="45" customFormat="1" ht="60" customHeight="1">
      <c r="C111" s="48"/>
      <c r="D111" s="49"/>
      <c r="E111" s="47"/>
    </row>
    <row r="112" spans="3:5" s="45" customFormat="1" ht="60" customHeight="1">
      <c r="C112" s="48"/>
      <c r="D112" s="49"/>
      <c r="E112" s="47"/>
    </row>
    <row r="113" spans="3:5" s="45" customFormat="1" ht="60" customHeight="1">
      <c r="C113" s="48"/>
      <c r="D113" s="49"/>
      <c r="E113" s="47"/>
    </row>
    <row r="114" spans="3:5" s="45" customFormat="1" ht="60" customHeight="1">
      <c r="C114" s="48"/>
      <c r="D114" s="49"/>
      <c r="E114" s="47"/>
    </row>
    <row r="115" spans="3:5" s="45" customFormat="1" ht="60" customHeight="1">
      <c r="C115" s="48"/>
      <c r="D115" s="49"/>
      <c r="E115" s="47"/>
    </row>
    <row r="116" spans="3:5" s="45" customFormat="1" ht="60" customHeight="1">
      <c r="C116" s="48"/>
      <c r="D116" s="49"/>
      <c r="E116" s="47"/>
    </row>
    <row r="117" spans="3:5" s="45" customFormat="1" ht="60" customHeight="1">
      <c r="C117" s="48"/>
      <c r="D117" s="49"/>
      <c r="E117" s="47"/>
    </row>
    <row r="118" spans="3:5" s="45" customFormat="1" ht="60" customHeight="1">
      <c r="C118" s="48"/>
      <c r="D118" s="49"/>
      <c r="E118" s="47"/>
    </row>
    <row r="119" spans="3:5" s="45" customFormat="1" ht="60" customHeight="1">
      <c r="C119" s="48"/>
      <c r="D119" s="49"/>
      <c r="E119" s="47"/>
    </row>
    <row r="120" spans="3:5" s="45" customFormat="1" ht="60" customHeight="1">
      <c r="C120" s="48"/>
      <c r="D120" s="49"/>
      <c r="E120" s="47"/>
    </row>
    <row r="121" spans="3:5" s="45" customFormat="1" ht="60" customHeight="1">
      <c r="C121" s="48"/>
      <c r="D121" s="49"/>
      <c r="E121" s="47"/>
    </row>
    <row r="122" spans="3:5" s="45" customFormat="1" ht="60" customHeight="1">
      <c r="C122" s="48"/>
      <c r="D122" s="49"/>
      <c r="E122" s="47"/>
    </row>
    <row r="123" spans="3:5" s="45" customFormat="1" ht="60" customHeight="1">
      <c r="C123" s="48"/>
      <c r="D123" s="49"/>
      <c r="E123" s="47"/>
    </row>
    <row r="124" spans="3:5" s="45" customFormat="1" ht="60" customHeight="1">
      <c r="C124" s="48"/>
      <c r="D124" s="49"/>
      <c r="E124" s="47"/>
    </row>
    <row r="125" spans="3:5" s="45" customFormat="1" ht="60" customHeight="1">
      <c r="C125" s="48"/>
      <c r="D125" s="49"/>
      <c r="E125" s="47"/>
    </row>
    <row r="126" spans="3:5" s="45" customFormat="1" ht="60" customHeight="1">
      <c r="C126" s="48"/>
      <c r="D126" s="49"/>
      <c r="E126" s="47"/>
    </row>
    <row r="127" spans="3:5" s="45" customFormat="1" ht="60" customHeight="1">
      <c r="C127" s="48"/>
      <c r="D127" s="49"/>
      <c r="E127" s="47"/>
    </row>
    <row r="128" spans="3:5" s="45" customFormat="1" ht="60" customHeight="1">
      <c r="C128" s="48"/>
      <c r="D128" s="49"/>
      <c r="E128" s="47"/>
    </row>
    <row r="129" spans="3:5" s="45" customFormat="1" ht="60" customHeight="1">
      <c r="C129" s="48"/>
      <c r="D129" s="49"/>
      <c r="E129" s="47"/>
    </row>
    <row r="130" spans="3:5" s="45" customFormat="1" ht="60" customHeight="1">
      <c r="C130" s="48"/>
      <c r="D130" s="49"/>
      <c r="E130" s="47"/>
    </row>
    <row r="131" spans="3:5" s="45" customFormat="1" ht="60" customHeight="1">
      <c r="C131" s="48"/>
      <c r="D131" s="49"/>
      <c r="E131" s="47"/>
    </row>
    <row r="132" spans="3:5" s="45" customFormat="1" ht="60" customHeight="1">
      <c r="C132" s="48"/>
      <c r="D132" s="49"/>
      <c r="E132" s="47"/>
    </row>
    <row r="133" spans="3:5" s="45" customFormat="1" ht="60" customHeight="1">
      <c r="C133" s="48"/>
      <c r="D133" s="49"/>
      <c r="E133" s="47"/>
    </row>
    <row r="134" spans="3:5" s="45" customFormat="1" ht="60" customHeight="1">
      <c r="C134" s="48"/>
      <c r="D134" s="49"/>
      <c r="E134" s="47"/>
    </row>
    <row r="135" spans="3:5" s="45" customFormat="1" ht="60" customHeight="1">
      <c r="C135" s="48"/>
      <c r="D135" s="49"/>
      <c r="E135" s="47"/>
    </row>
    <row r="136" spans="3:5" s="45" customFormat="1" ht="60" customHeight="1">
      <c r="C136" s="48"/>
      <c r="D136" s="49"/>
      <c r="E136" s="47"/>
    </row>
    <row r="137" spans="3:5" s="45" customFormat="1" ht="60" customHeight="1">
      <c r="C137" s="48"/>
      <c r="D137" s="49"/>
      <c r="E137" s="47"/>
    </row>
    <row r="138" spans="3:5" s="45" customFormat="1" ht="60" customHeight="1">
      <c r="C138" s="48"/>
      <c r="D138" s="49"/>
      <c r="E138" s="47"/>
    </row>
    <row r="139" spans="3:5" s="45" customFormat="1" ht="60" customHeight="1">
      <c r="C139" s="48"/>
      <c r="D139" s="49"/>
      <c r="E139" s="47"/>
    </row>
    <row r="140" spans="3:5" s="45" customFormat="1" ht="60" customHeight="1">
      <c r="C140" s="48"/>
      <c r="D140" s="49"/>
      <c r="E140" s="47"/>
    </row>
    <row r="141" spans="3:5" s="45" customFormat="1" ht="60" customHeight="1">
      <c r="C141" s="48"/>
      <c r="D141" s="49"/>
      <c r="E141" s="47"/>
    </row>
    <row r="142" spans="3:5" s="45" customFormat="1" ht="60" customHeight="1">
      <c r="C142" s="48"/>
      <c r="D142" s="49"/>
      <c r="E142" s="47"/>
    </row>
    <row r="143" spans="3:5" s="45" customFormat="1" ht="60" customHeight="1">
      <c r="C143" s="48"/>
      <c r="D143" s="49"/>
      <c r="E143" s="47"/>
    </row>
    <row r="144" spans="3:5" s="45" customFormat="1" ht="60" customHeight="1">
      <c r="C144" s="48"/>
      <c r="D144" s="49"/>
      <c r="E144" s="47"/>
    </row>
    <row r="145" spans="3:5" s="45" customFormat="1" ht="60" customHeight="1">
      <c r="C145" s="48"/>
      <c r="D145" s="49"/>
      <c r="E145" s="47"/>
    </row>
    <row r="146" spans="3:5" s="45" customFormat="1" ht="60" customHeight="1">
      <c r="C146" s="48"/>
      <c r="D146" s="49"/>
      <c r="E146" s="47"/>
    </row>
    <row r="147" spans="3:5" s="45" customFormat="1" ht="60" customHeight="1">
      <c r="C147" s="48"/>
      <c r="D147" s="49"/>
      <c r="E147" s="47"/>
    </row>
    <row r="148" spans="3:5" s="45" customFormat="1" ht="60" customHeight="1">
      <c r="C148" s="48"/>
      <c r="D148" s="49"/>
      <c r="E148" s="47"/>
    </row>
    <row r="149" spans="3:5" s="45" customFormat="1" ht="60" customHeight="1">
      <c r="C149" s="48"/>
      <c r="D149" s="49"/>
      <c r="E149" s="47"/>
    </row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  <row r="165" ht="60" customHeight="1"/>
    <row r="166" ht="60" customHeight="1"/>
    <row r="167" ht="60" customHeight="1"/>
    <row r="168" ht="60" customHeight="1"/>
    <row r="169" ht="60" customHeight="1"/>
    <row r="170" ht="60" customHeight="1"/>
    <row r="171" ht="60" customHeight="1"/>
    <row r="172" ht="60" customHeight="1"/>
    <row r="173" ht="60" customHeight="1"/>
    <row r="174" ht="60" customHeight="1"/>
    <row r="175" ht="60" customHeight="1"/>
    <row r="176" ht="60" customHeight="1"/>
    <row r="177" ht="60" customHeight="1"/>
    <row r="178" ht="60" customHeight="1"/>
    <row r="179" ht="60" customHeight="1"/>
    <row r="180" ht="60" customHeight="1"/>
    <row r="181" ht="60" customHeight="1"/>
    <row r="182" ht="60" customHeight="1"/>
    <row r="183" ht="60" customHeight="1"/>
    <row r="184" ht="60" customHeight="1"/>
    <row r="185" ht="60" customHeight="1"/>
    <row r="186" ht="60" customHeight="1"/>
    <row r="187" ht="60" customHeight="1"/>
    <row r="188" ht="60" customHeight="1"/>
    <row r="189" ht="60" customHeight="1"/>
    <row r="190" ht="60" customHeight="1"/>
    <row r="191" ht="60" customHeight="1"/>
    <row r="192" ht="60" customHeight="1"/>
    <row r="193" ht="60" customHeight="1"/>
    <row r="194" ht="60" customHeight="1"/>
    <row r="195" ht="60" customHeight="1"/>
    <row r="196" ht="60" customHeight="1"/>
    <row r="197" ht="60" customHeight="1"/>
    <row r="198" ht="60" customHeight="1"/>
    <row r="199" ht="60" customHeight="1"/>
    <row r="200" ht="60" customHeight="1"/>
    <row r="201" ht="60" customHeight="1"/>
    <row r="202" ht="60" customHeight="1"/>
    <row r="203" ht="60" customHeight="1"/>
    <row r="204" ht="60" customHeight="1"/>
    <row r="205" ht="60" customHeight="1"/>
    <row r="206" ht="60" customHeight="1"/>
    <row r="207" ht="60" customHeight="1"/>
    <row r="208" ht="60" customHeight="1"/>
    <row r="209" ht="60" customHeight="1"/>
    <row r="210" ht="60" customHeight="1"/>
    <row r="211" ht="60" customHeight="1"/>
    <row r="212" ht="60" customHeight="1"/>
    <row r="213" ht="60" customHeight="1"/>
    <row r="214" ht="60" customHeight="1"/>
    <row r="215" ht="60" customHeight="1"/>
    <row r="216" ht="60" customHeight="1"/>
    <row r="217" ht="60" customHeight="1"/>
    <row r="218" ht="60" customHeight="1"/>
    <row r="219" ht="60" customHeight="1"/>
    <row r="220" ht="60" customHeight="1"/>
    <row r="221" ht="60" customHeight="1"/>
    <row r="222" ht="60" customHeight="1"/>
    <row r="223" ht="60" customHeight="1"/>
    <row r="224" ht="60" customHeight="1"/>
    <row r="225" ht="60" customHeight="1"/>
    <row r="226" ht="60" customHeight="1"/>
    <row r="227" ht="60" customHeight="1"/>
    <row r="228" ht="60" customHeight="1"/>
    <row r="229" ht="60" customHeight="1"/>
    <row r="230" ht="60" customHeight="1"/>
    <row r="231" ht="60" customHeight="1"/>
    <row r="232" ht="60" customHeight="1"/>
    <row r="233" ht="60" customHeight="1"/>
    <row r="234" ht="60" customHeight="1"/>
    <row r="235" ht="60" customHeight="1"/>
    <row r="236" ht="60" customHeight="1"/>
    <row r="237" ht="60" customHeight="1"/>
    <row r="238" ht="60" customHeight="1"/>
    <row r="239" ht="60" customHeight="1"/>
    <row r="240" ht="60" customHeight="1"/>
    <row r="241" ht="60" customHeight="1"/>
    <row r="242" ht="60" customHeight="1"/>
    <row r="243" ht="60" customHeight="1"/>
    <row r="244" ht="60" customHeight="1"/>
    <row r="245" ht="60" customHeight="1"/>
    <row r="246" ht="60" customHeight="1"/>
    <row r="247" ht="60" customHeight="1"/>
    <row r="248" ht="60" customHeight="1"/>
    <row r="249" ht="60" customHeight="1"/>
    <row r="250" ht="60" customHeight="1"/>
    <row r="251" ht="60" customHeight="1"/>
    <row r="252" ht="60" customHeight="1"/>
    <row r="253" ht="60" customHeight="1"/>
    <row r="254" ht="60" customHeight="1"/>
    <row r="255" ht="60" customHeight="1"/>
    <row r="256" ht="60" customHeight="1"/>
    <row r="257" ht="60" customHeight="1"/>
    <row r="258" ht="60" customHeight="1"/>
    <row r="259" ht="60" customHeight="1"/>
    <row r="260" ht="60" customHeight="1"/>
    <row r="261" ht="60" customHeight="1"/>
    <row r="262" ht="60" customHeight="1"/>
    <row r="263" ht="60" customHeight="1"/>
    <row r="264" ht="60" customHeight="1"/>
    <row r="265" ht="60" customHeight="1"/>
    <row r="266" ht="60" customHeight="1"/>
    <row r="267" ht="60" customHeight="1"/>
    <row r="268" ht="60" customHeight="1"/>
    <row r="269" ht="60" customHeight="1"/>
    <row r="270" ht="60" customHeight="1"/>
    <row r="271" ht="60" customHeight="1"/>
    <row r="272" ht="60" customHeight="1"/>
    <row r="273" ht="60" customHeight="1"/>
    <row r="274" ht="60" customHeight="1"/>
    <row r="275" ht="60" customHeight="1"/>
    <row r="276" ht="60" customHeight="1"/>
    <row r="277" ht="60" customHeight="1"/>
    <row r="278" ht="60" customHeight="1"/>
    <row r="279" ht="60" customHeight="1"/>
    <row r="280" ht="60" customHeight="1"/>
    <row r="281" ht="60" customHeight="1"/>
    <row r="282" ht="60" customHeight="1"/>
    <row r="283" ht="60" customHeight="1"/>
    <row r="284" ht="60" customHeight="1"/>
    <row r="285" ht="60" customHeight="1"/>
    <row r="286" ht="60" customHeight="1"/>
    <row r="287" ht="60" customHeight="1"/>
    <row r="288" ht="60" customHeight="1"/>
    <row r="289" ht="60" customHeight="1"/>
    <row r="290" ht="60" customHeight="1"/>
    <row r="291" ht="60" customHeight="1"/>
    <row r="292" ht="60" customHeight="1"/>
    <row r="293" ht="60" customHeight="1"/>
    <row r="294" ht="60" customHeight="1"/>
    <row r="295" ht="60" customHeight="1"/>
    <row r="296" ht="60" customHeight="1"/>
    <row r="297" ht="60" customHeight="1"/>
    <row r="298" ht="60" customHeight="1"/>
    <row r="299" ht="60" customHeight="1"/>
    <row r="300" ht="60" customHeight="1"/>
    <row r="301" ht="60" customHeight="1"/>
    <row r="302" ht="60" customHeight="1"/>
    <row r="303" ht="60" customHeight="1"/>
    <row r="304" ht="60" customHeight="1"/>
    <row r="305" ht="60" customHeight="1"/>
    <row r="306" ht="60" customHeight="1"/>
    <row r="307" ht="60" customHeight="1"/>
    <row r="308" ht="60" customHeight="1"/>
    <row r="309" ht="60" customHeight="1"/>
    <row r="310" ht="60" customHeight="1"/>
    <row r="311" ht="60" customHeight="1"/>
    <row r="312" ht="60" customHeight="1"/>
    <row r="313" ht="60" customHeight="1"/>
    <row r="314" ht="60" customHeight="1"/>
    <row r="315" ht="60" customHeight="1"/>
    <row r="316" ht="60" customHeight="1"/>
    <row r="317" ht="60" customHeight="1"/>
    <row r="318" ht="60" customHeight="1"/>
    <row r="319" ht="60" customHeight="1"/>
    <row r="320" ht="60" customHeight="1"/>
    <row r="321" ht="60" customHeight="1"/>
    <row r="322" ht="60" customHeight="1"/>
    <row r="323" ht="60" customHeight="1"/>
    <row r="324" ht="60" customHeight="1"/>
    <row r="325" ht="60" customHeight="1"/>
    <row r="326" ht="60" customHeight="1"/>
    <row r="327" ht="60" customHeight="1"/>
    <row r="328" ht="60" customHeight="1"/>
    <row r="329" ht="60" customHeight="1"/>
    <row r="330" ht="60" customHeight="1"/>
    <row r="331" ht="60" customHeight="1"/>
    <row r="332" ht="60" customHeight="1"/>
    <row r="333" ht="60" customHeight="1"/>
    <row r="334" ht="60" customHeight="1"/>
    <row r="335" ht="60" customHeight="1"/>
    <row r="336" ht="60" customHeight="1"/>
    <row r="337" ht="60" customHeight="1"/>
    <row r="338" ht="60" customHeight="1"/>
    <row r="339" ht="60" customHeight="1"/>
    <row r="340" ht="60" customHeight="1"/>
    <row r="341" ht="60" customHeight="1"/>
    <row r="342" ht="60" customHeight="1"/>
    <row r="343" ht="60" customHeight="1"/>
    <row r="344" ht="60" customHeight="1"/>
    <row r="345" ht="60" customHeight="1"/>
    <row r="346" ht="60" customHeight="1"/>
    <row r="347" ht="60" customHeight="1"/>
    <row r="348" ht="60" customHeight="1"/>
    <row r="349" ht="60" customHeight="1"/>
    <row r="350" ht="60" customHeight="1"/>
    <row r="351" ht="60" customHeight="1"/>
    <row r="352" ht="60" customHeight="1"/>
    <row r="353" ht="60" customHeight="1"/>
    <row r="354" ht="60" customHeight="1"/>
    <row r="355" ht="60" customHeight="1"/>
    <row r="356" ht="60" customHeight="1"/>
    <row r="357" ht="60" customHeight="1"/>
    <row r="358" ht="60" customHeight="1"/>
    <row r="359" ht="60" customHeight="1"/>
    <row r="360" ht="60" customHeight="1"/>
    <row r="361" ht="60" customHeight="1"/>
    <row r="362" ht="60" customHeight="1"/>
    <row r="363" ht="60" customHeight="1"/>
    <row r="364" ht="60" customHeight="1"/>
    <row r="365" ht="60" customHeight="1"/>
    <row r="366" ht="60" customHeight="1"/>
    <row r="367" ht="60" customHeight="1"/>
    <row r="368" ht="60" customHeight="1"/>
    <row r="369" ht="60" customHeight="1"/>
    <row r="370" ht="60" customHeight="1"/>
    <row r="371" ht="60" customHeight="1"/>
    <row r="372" ht="60" customHeight="1"/>
    <row r="373" ht="60" customHeight="1"/>
    <row r="374" ht="60" customHeight="1"/>
    <row r="375" ht="60" customHeight="1"/>
    <row r="376" ht="60" customHeight="1"/>
    <row r="377" ht="60" customHeight="1"/>
    <row r="378" ht="60" customHeight="1"/>
    <row r="379" ht="60" customHeight="1"/>
    <row r="380" ht="60" customHeight="1"/>
    <row r="381" ht="60" customHeight="1"/>
    <row r="382" ht="60" customHeight="1"/>
    <row r="383" ht="60" customHeight="1"/>
    <row r="384" ht="60" customHeight="1"/>
    <row r="385" ht="60" customHeight="1"/>
    <row r="386" ht="60" customHeight="1"/>
    <row r="387" ht="60" customHeight="1"/>
    <row r="388" ht="60" customHeight="1"/>
    <row r="389" ht="60" customHeight="1"/>
    <row r="390" ht="60" customHeight="1"/>
    <row r="391" ht="60" customHeight="1"/>
    <row r="392" ht="60" customHeight="1"/>
    <row r="393" ht="60" customHeight="1"/>
    <row r="394" ht="60" customHeight="1"/>
    <row r="395" ht="60" customHeight="1"/>
    <row r="396" ht="60" customHeight="1"/>
    <row r="397" ht="60" customHeight="1"/>
    <row r="398" ht="60" customHeight="1"/>
    <row r="399" ht="60" customHeight="1"/>
    <row r="400" ht="60" customHeight="1"/>
    <row r="401" ht="60" customHeight="1"/>
    <row r="402" ht="60" customHeight="1"/>
    <row r="403" ht="60" customHeight="1"/>
    <row r="404" ht="60" customHeight="1"/>
    <row r="405" ht="60" customHeight="1"/>
    <row r="406" ht="60" customHeight="1"/>
    <row r="407" ht="60" customHeight="1"/>
    <row r="408" ht="60" customHeight="1"/>
    <row r="409" ht="60" customHeight="1"/>
    <row r="410" ht="60" customHeight="1"/>
    <row r="411" ht="60" customHeight="1"/>
    <row r="412" ht="60" customHeight="1"/>
    <row r="413" ht="60" customHeight="1"/>
    <row r="414" ht="60" customHeight="1"/>
    <row r="415" ht="60" customHeight="1"/>
    <row r="416" ht="60" customHeight="1"/>
    <row r="417" ht="60" customHeight="1"/>
    <row r="418" ht="60" customHeight="1"/>
    <row r="419" ht="60" customHeight="1"/>
    <row r="420" ht="60" customHeight="1"/>
    <row r="421" ht="60" customHeight="1"/>
    <row r="422" ht="60" customHeight="1"/>
    <row r="423" ht="60" customHeight="1"/>
    <row r="424" ht="60" customHeight="1"/>
    <row r="425" ht="60" customHeight="1"/>
    <row r="426" ht="60" customHeight="1"/>
    <row r="427" ht="60" customHeight="1"/>
    <row r="428" ht="60" customHeight="1"/>
    <row r="429" ht="60" customHeight="1"/>
    <row r="430" ht="60" customHeight="1"/>
    <row r="431" ht="60" customHeight="1"/>
    <row r="432" ht="60" customHeight="1"/>
    <row r="433" ht="60" customHeight="1"/>
    <row r="434" ht="60" customHeight="1"/>
    <row r="435" ht="60" customHeight="1"/>
    <row r="436" ht="60" customHeight="1"/>
    <row r="437" ht="60" customHeight="1"/>
    <row r="438" ht="60" customHeight="1"/>
    <row r="439" ht="60" customHeight="1"/>
    <row r="440" ht="60" customHeight="1"/>
    <row r="441" ht="60" customHeight="1"/>
    <row r="442" ht="60" customHeight="1"/>
    <row r="443" ht="60" customHeight="1"/>
    <row r="444" ht="60" customHeight="1"/>
    <row r="445" ht="60" customHeight="1"/>
    <row r="446" ht="60" customHeight="1"/>
    <row r="447" ht="60" customHeight="1"/>
    <row r="448" ht="60" customHeight="1"/>
    <row r="449" ht="60" customHeight="1"/>
    <row r="450" ht="60" customHeight="1"/>
    <row r="451" ht="60" customHeight="1"/>
    <row r="452" ht="60" customHeight="1"/>
    <row r="453" ht="60" customHeight="1"/>
    <row r="454" ht="60" customHeight="1"/>
    <row r="455" ht="60" customHeight="1"/>
    <row r="456" ht="60" customHeight="1"/>
    <row r="457" ht="60" customHeight="1"/>
    <row r="458" ht="60" customHeight="1"/>
    <row r="459" ht="60" customHeight="1"/>
    <row r="460" ht="60" customHeight="1"/>
    <row r="461" ht="60" customHeight="1"/>
    <row r="462" ht="60" customHeight="1"/>
    <row r="463" ht="60" customHeight="1"/>
    <row r="464" ht="60" customHeight="1"/>
    <row r="465" ht="60" customHeight="1"/>
    <row r="466" ht="60" customHeight="1"/>
    <row r="467" ht="60" customHeight="1"/>
    <row r="468" ht="60" customHeight="1"/>
    <row r="469" ht="60" customHeight="1"/>
    <row r="470" ht="60" customHeight="1"/>
    <row r="471" ht="60" customHeight="1"/>
    <row r="472" ht="60" customHeight="1"/>
    <row r="473" ht="60" customHeight="1"/>
    <row r="474" ht="60" customHeight="1"/>
    <row r="475" ht="60" customHeight="1"/>
    <row r="476" ht="60" customHeight="1"/>
    <row r="477" ht="60" customHeight="1"/>
    <row r="478" ht="60" customHeight="1"/>
    <row r="479" ht="60" customHeight="1"/>
    <row r="480" ht="60" customHeight="1"/>
    <row r="481" ht="60" customHeight="1"/>
    <row r="482" ht="60" customHeight="1"/>
    <row r="483" ht="60" customHeight="1"/>
    <row r="484" ht="60" customHeight="1"/>
    <row r="485" ht="60" customHeight="1"/>
    <row r="486" ht="60" customHeight="1"/>
    <row r="487" ht="60" customHeight="1"/>
    <row r="488" ht="60" customHeight="1"/>
    <row r="489" ht="60" customHeight="1"/>
    <row r="490" ht="60" customHeight="1"/>
    <row r="491" ht="60" customHeight="1"/>
    <row r="492" ht="60" customHeight="1"/>
    <row r="493" ht="60" customHeight="1"/>
    <row r="494" ht="60" customHeight="1"/>
    <row r="495" ht="60" customHeight="1"/>
    <row r="496" ht="60" customHeight="1"/>
    <row r="497" ht="60" customHeight="1"/>
    <row r="498" ht="60" customHeight="1"/>
    <row r="499" ht="60" customHeight="1"/>
    <row r="500" ht="60" customHeight="1"/>
    <row r="501" ht="60" customHeight="1"/>
    <row r="502" ht="60" customHeight="1"/>
    <row r="503" ht="60" customHeight="1"/>
    <row r="504" ht="60" customHeight="1"/>
    <row r="505" ht="60" customHeight="1"/>
    <row r="506" ht="60" customHeight="1"/>
    <row r="507" ht="60" customHeight="1"/>
    <row r="508" ht="60" customHeight="1"/>
    <row r="509" ht="60" customHeight="1"/>
    <row r="510" ht="60" customHeight="1"/>
    <row r="511" ht="60" customHeight="1"/>
    <row r="512" ht="60" customHeight="1"/>
    <row r="513" ht="60" customHeight="1"/>
    <row r="514" ht="60" customHeight="1"/>
    <row r="515" ht="60" customHeight="1"/>
    <row r="516" ht="60" customHeight="1"/>
    <row r="517" ht="60" customHeight="1"/>
    <row r="518" ht="60" customHeight="1"/>
    <row r="519" ht="60" customHeight="1"/>
    <row r="520" ht="60" customHeight="1"/>
    <row r="521" ht="60" customHeight="1"/>
    <row r="522" ht="60" customHeight="1"/>
    <row r="523" ht="60" customHeight="1"/>
    <row r="524" ht="60" customHeight="1"/>
    <row r="525" ht="60" customHeight="1"/>
    <row r="526" ht="60" customHeight="1"/>
    <row r="527" ht="60" customHeight="1"/>
    <row r="528" ht="60" customHeight="1"/>
    <row r="529" ht="60" customHeight="1"/>
    <row r="530" ht="60" customHeight="1"/>
    <row r="531" ht="60" customHeight="1"/>
    <row r="532" ht="60" customHeight="1"/>
    <row r="533" ht="60" customHeight="1"/>
    <row r="534" ht="60" customHeight="1"/>
    <row r="535" ht="60" customHeight="1"/>
    <row r="536" ht="60" customHeight="1"/>
    <row r="537" ht="60" customHeight="1"/>
    <row r="538" ht="60" customHeight="1"/>
    <row r="539" ht="60" customHeight="1"/>
    <row r="540" ht="60" customHeight="1"/>
    <row r="541" ht="60" customHeight="1"/>
    <row r="542" ht="60" customHeight="1"/>
    <row r="543" ht="60" customHeight="1"/>
    <row r="544" ht="60" customHeight="1"/>
    <row r="545" ht="60" customHeight="1"/>
    <row r="546" ht="60" customHeight="1"/>
    <row r="547" ht="60" customHeight="1"/>
    <row r="548" ht="60" customHeight="1"/>
    <row r="549" ht="60" customHeight="1"/>
  </sheetData>
  <mergeCells count="2">
    <mergeCell ref="D3:E3"/>
    <mergeCell ref="A2:E2"/>
  </mergeCells>
  <printOptions/>
  <pageMargins left="1.4" right="0.7874015748031497" top="0.7874015748031497" bottom="0.3937007874015748" header="0.5118110236220472" footer="0.5118110236220472"/>
  <pageSetup horizontalDpi="600" verticalDpi="600" orientation="landscape" paperSize="9" scale="93" r:id="rId1"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Герлиц Денис Валерьевич</dc:creator>
  <cp:keywords/>
  <dc:description/>
  <cp:lastModifiedBy>user</cp:lastModifiedBy>
  <cp:lastPrinted>2007-07-13T13:25:46Z</cp:lastPrinted>
  <dcterms:created xsi:type="dcterms:W3CDTF">2007-06-04T05:14:43Z</dcterms:created>
  <dcterms:modified xsi:type="dcterms:W3CDTF">2007-07-13T13:26:57Z</dcterms:modified>
  <cp:category/>
  <cp:version/>
  <cp:contentType/>
  <cp:contentStatus/>
</cp:coreProperties>
</file>