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2120" windowHeight="8985" tabRatio="601" activeTab="0"/>
  </bookViews>
  <sheets>
    <sheet name="Распоряд." sheetId="1" r:id="rId1"/>
  </sheets>
  <definedNames>
    <definedName name="_xlnm.Print_Area" localSheetId="0">'Распоряд.'!$A$1:$F$158</definedName>
  </definedNames>
  <calcPr fullCalcOnLoad="1"/>
</workbook>
</file>

<file path=xl/sharedStrings.xml><?xml version="1.0" encoding="utf-8"?>
<sst xmlns="http://schemas.openxmlformats.org/spreadsheetml/2006/main" count="430" uniqueCount="154">
  <si>
    <t>1100</t>
  </si>
  <si>
    <t>Межбюджетные трансферты</t>
  </si>
  <si>
    <t>Утверждено на 2007 год</t>
  </si>
  <si>
    <t>Изменения ко  2 чтению</t>
  </si>
  <si>
    <t>Фонд соц.страх.</t>
  </si>
  <si>
    <t>Раздел</t>
  </si>
  <si>
    <t>01</t>
  </si>
  <si>
    <t>02</t>
  </si>
  <si>
    <t>005</t>
  </si>
  <si>
    <t>03</t>
  </si>
  <si>
    <t>04</t>
  </si>
  <si>
    <t>07</t>
  </si>
  <si>
    <t>Национальная оборона</t>
  </si>
  <si>
    <t>09</t>
  </si>
  <si>
    <t>05</t>
  </si>
  <si>
    <t>08</t>
  </si>
  <si>
    <t xml:space="preserve">Национальная экономика                    </t>
  </si>
  <si>
    <t>11</t>
  </si>
  <si>
    <t>06</t>
  </si>
  <si>
    <t>755</t>
  </si>
  <si>
    <t>10</t>
  </si>
  <si>
    <t>всего</t>
  </si>
  <si>
    <t>Бюджет города Калининграда на 2007 год по главным распорядителям, распорядителям и получателям бюджетных средств</t>
  </si>
  <si>
    <t>Ведомственная  кдассификация</t>
  </si>
  <si>
    <t>Изменения ко  3 чтению (Панкратова)</t>
  </si>
  <si>
    <t>Отклонения</t>
  </si>
  <si>
    <t>Мэрия</t>
  </si>
  <si>
    <t>045</t>
  </si>
  <si>
    <t>Городская избирательная комиссия</t>
  </si>
  <si>
    <t>711</t>
  </si>
  <si>
    <t>Городской Совет депутатов</t>
  </si>
  <si>
    <t>710</t>
  </si>
  <si>
    <t>Комитет по финансам и контролю</t>
  </si>
  <si>
    <t>Комитет архитектуры и градостроительства</t>
  </si>
  <si>
    <t>064</t>
  </si>
  <si>
    <t>Мед.вытрезвитель №1</t>
  </si>
  <si>
    <t>006</t>
  </si>
  <si>
    <t>Мед.вытрезвитель №2</t>
  </si>
  <si>
    <t>007</t>
  </si>
  <si>
    <t>Спец.приемник УВД</t>
  </si>
  <si>
    <t>743</t>
  </si>
  <si>
    <t xml:space="preserve">Отдел милиции по борьбе с правонарушениями в сфере потребительского рынка и исполнению административного законодательства </t>
  </si>
  <si>
    <t>744</t>
  </si>
  <si>
    <t>ГОБ ДПС ГИБДД</t>
  </si>
  <si>
    <t>741</t>
  </si>
  <si>
    <t>Отряд ГПС МЧС Калининградской области</t>
  </si>
  <si>
    <t>177</t>
  </si>
  <si>
    <t>Комитет жилищно-коммунального хозяйства</t>
  </si>
  <si>
    <t>038</t>
  </si>
  <si>
    <t>Комитет строительства и транспорта</t>
  </si>
  <si>
    <t>039</t>
  </si>
  <si>
    <t>МУ "Управление по делам ГО и ЧС г.Калининграда"</t>
  </si>
  <si>
    <t>747</t>
  </si>
  <si>
    <t>Управление образования</t>
  </si>
  <si>
    <t>800</t>
  </si>
  <si>
    <t xml:space="preserve">Управление культуры мэрии </t>
  </si>
  <si>
    <t>900</t>
  </si>
  <si>
    <t>Управление здравоохранения</t>
  </si>
  <si>
    <t>940</t>
  </si>
  <si>
    <t>Отдел физкультуры и спорта</t>
  </si>
  <si>
    <t>260</t>
  </si>
  <si>
    <t>Управление социальной политики</t>
  </si>
  <si>
    <t>360</t>
  </si>
  <si>
    <t>018</t>
  </si>
  <si>
    <t>Управление по делам молодежи</t>
  </si>
  <si>
    <t>460</t>
  </si>
  <si>
    <t>Комитет муниципального имущества</t>
  </si>
  <si>
    <t>028</t>
  </si>
  <si>
    <t>Управление внутренних дел Калининградской области</t>
  </si>
  <si>
    <t>188</t>
  </si>
  <si>
    <t>МУ "Калининградский городской архив"</t>
  </si>
  <si>
    <t>752</t>
  </si>
  <si>
    <t>МУ "Центр информационно-коммуникационных технологий"</t>
  </si>
  <si>
    <t>Экологический центр "Екат-Калининград"</t>
  </si>
  <si>
    <t>751</t>
  </si>
  <si>
    <t>МУ"Эксплуатация здания мэрии"</t>
  </si>
  <si>
    <t>754</t>
  </si>
  <si>
    <t>МУ "Центр развития города "Калининград-информ"</t>
  </si>
  <si>
    <t>753</t>
  </si>
  <si>
    <t>Отдел поддержки сельскохозяйственного производства</t>
  </si>
  <si>
    <t>724</t>
  </si>
  <si>
    <t>Администрация Балтийского района</t>
  </si>
  <si>
    <t>600</t>
  </si>
  <si>
    <t>Администрация Ленинградского района</t>
  </si>
  <si>
    <t>200</t>
  </si>
  <si>
    <t>Администрация Московского района</t>
  </si>
  <si>
    <t>300</t>
  </si>
  <si>
    <t>Администрация Октябрьского района</t>
  </si>
  <si>
    <t>400</t>
  </si>
  <si>
    <t>Администрация Центрального района</t>
  </si>
  <si>
    <t>500</t>
  </si>
  <si>
    <t>доп.доходы</t>
  </si>
  <si>
    <t>Приложение  № 14</t>
  </si>
  <si>
    <t>к решению городского Совета</t>
  </si>
  <si>
    <t>депутатов Калининграда</t>
  </si>
  <si>
    <t>перераспред. Лена</t>
  </si>
  <si>
    <t>наташа дох.перераспр.</t>
  </si>
  <si>
    <t>перераспределение приказы</t>
  </si>
  <si>
    <t>остатки областных</t>
  </si>
  <si>
    <t>0100</t>
  </si>
  <si>
    <t>Общегосударственные вопросы</t>
  </si>
  <si>
    <t>0200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</si>
  <si>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</si>
  <si>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</si>
  <si>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</si>
  <si>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</si>
  <si>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</si>
  <si>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</si>
  <si>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</si>
  <si>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</si>
  <si>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перераспрределение ФМХ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</si>
  <si>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</si>
  <si>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</si>
  <si>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</si>
  <si>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</si>
  <si>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</si>
  <si>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</si>
  <si>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</si>
  <si>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</si>
  <si>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Утверждено на 2007 год № 231 от 11.07.2007 г.</t>
  </si>
  <si>
    <t>Социальное обеспечение населения</t>
  </si>
  <si>
    <t>Наименование показателей</t>
  </si>
  <si>
    <t>1004</t>
  </si>
  <si>
    <t>Аренда</t>
  </si>
  <si>
    <t>Областные средства</t>
  </si>
  <si>
    <t>Нина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</si>
  <si>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</si>
  <si>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</si>
  <si>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</si>
  <si>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</si>
  <si>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</si>
  <si>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</si>
  <si>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</si>
  <si>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</si>
  <si>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</si>
  <si>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</si>
  <si>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</si>
  <si>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</t>
  </si>
  <si>
    <t>Елена Конст.</t>
  </si>
  <si>
    <t xml:space="preserve">Наташа </t>
  </si>
  <si>
    <t>Промеж . Реш №306</t>
  </si>
  <si>
    <t>перераспред. Ира, Архитектура</t>
  </si>
  <si>
    <t>Октябр. Район</t>
  </si>
  <si>
    <t>Лена (аппарат)</t>
  </si>
  <si>
    <t>ЖКХ, МА</t>
  </si>
  <si>
    <t>ЦБФ (ПР50.61)</t>
  </si>
  <si>
    <t xml:space="preserve"> ФМХ</t>
  </si>
  <si>
    <t>Перераспреде-ление образования по постановлению (лимиты)</t>
  </si>
  <si>
    <t>Лебедева</t>
  </si>
  <si>
    <t>Приложение  № 6</t>
  </si>
  <si>
    <t>к решению окружного Совета</t>
  </si>
  <si>
    <t>депутатов города Калининграда</t>
  </si>
  <si>
    <t xml:space="preserve">№ 491 от 20 декабря 2006 г. </t>
  </si>
  <si>
    <t xml:space="preserve"> №  316 от  17 октября  2007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</si>
</sst>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15">
    <font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3" fillId="0" borderId="1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5" fillId="0" borderId="9" xfId="0" applyNumberFormat="1" applyFont="1" applyFill="1" applyBorder="1" applyAlignment="1">
      <alignment horizontal="center" vertical="center" wrapText="1"/>
    </xf>
    <xf numFmtId="168" fontId="0" fillId="0" borderId="9" xfId="0" applyNumberForma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6" fillId="0" borderId="9" xfId="0" applyNumberFormat="1" applyFont="1" applyFill="1" applyBorder="1" applyAlignment="1">
      <alignment horizontal="center" vertical="center" wrapText="1"/>
    </xf>
    <xf numFmtId="168" fontId="14" fillId="0" borderId="9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8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0"/>
  <sheetViews>
    <sheetView tabSelected="1" zoomScale="75" zoomScaleNormal="75" zoomScaleSheetLayoutView="75" workbookViewId="0" topLeftCell="A1">
      <selection activeCell="BJ4" sqref="BJ4"/>
    </sheetView>
  </sheetViews>
  <sheetFormatPr defaultColWidth="9.00390625" defaultRowHeight="12.75"/>
  <cols>
    <col min="1" max="1" width="12.375" style="28" customWidth="1"/>
    <col min="2" max="2" width="10.875" style="28" customWidth="1"/>
    <col min="3" max="3" width="38.875" style="23" customWidth="1"/>
    <col min="4" max="4" width="8.375" style="23" customWidth="1"/>
    <col min="5" max="5" width="2.25390625" style="23" hidden="1" customWidth="1"/>
    <col min="6" max="6" width="24.875" style="23" customWidth="1"/>
    <col min="7" max="7" width="0.12890625" style="19" hidden="1" customWidth="1"/>
    <col min="8" max="8" width="13.75390625" style="19" hidden="1" customWidth="1"/>
    <col min="9" max="9" width="0.2421875" style="19" hidden="1" customWidth="1"/>
    <col min="10" max="10" width="13.75390625" style="19" hidden="1" customWidth="1"/>
    <col min="11" max="11" width="0.12890625" style="19" hidden="1" customWidth="1"/>
    <col min="12" max="16" width="13.75390625" style="19" hidden="1" customWidth="1"/>
    <col min="17" max="17" width="15.00390625" style="19" hidden="1" customWidth="1"/>
    <col min="18" max="18" width="0.2421875" style="19" hidden="1" customWidth="1"/>
    <col min="19" max="23" width="13.75390625" style="19" hidden="1" customWidth="1"/>
    <col min="24" max="24" width="4.125" style="19" hidden="1" customWidth="1"/>
    <col min="25" max="26" width="13.75390625" style="19" hidden="1" customWidth="1"/>
    <col min="27" max="27" width="0.2421875" style="19" hidden="1" customWidth="1"/>
    <col min="28" max="28" width="11.00390625" style="19" hidden="1" customWidth="1"/>
    <col min="29" max="41" width="13.75390625" style="19" hidden="1" customWidth="1"/>
    <col min="42" max="42" width="0.12890625" style="19" hidden="1" customWidth="1"/>
    <col min="43" max="43" width="0.2421875" style="19" hidden="1" customWidth="1"/>
    <col min="44" max="53" width="13.75390625" style="19" hidden="1" customWidth="1"/>
    <col min="54" max="55" width="9.125" style="20" hidden="1" customWidth="1"/>
    <col min="56" max="57" width="13.75390625" style="19" hidden="1" customWidth="1"/>
    <col min="58" max="58" width="15.625" style="19" hidden="1" customWidth="1"/>
    <col min="59" max="16384" width="9.125" style="23" customWidth="1"/>
  </cols>
  <sheetData>
    <row r="1" spans="4:7" ht="16.5">
      <c r="D1" s="29" t="s">
        <v>149</v>
      </c>
      <c r="E1" s="29"/>
      <c r="F1" s="29"/>
      <c r="G1" s="25"/>
    </row>
    <row r="2" spans="4:7" ht="16.5">
      <c r="D2" s="29" t="s">
        <v>150</v>
      </c>
      <c r="E2" s="29"/>
      <c r="F2" s="29"/>
      <c r="G2" s="25"/>
    </row>
    <row r="3" spans="4:7" ht="16.5">
      <c r="D3" s="29" t="s">
        <v>151</v>
      </c>
      <c r="E3" s="29"/>
      <c r="F3" s="29"/>
      <c r="G3" s="25"/>
    </row>
    <row r="4" spans="4:7" ht="16.5">
      <c r="D4" s="29" t="s">
        <v>153</v>
      </c>
      <c r="E4" s="29"/>
      <c r="F4" s="29"/>
      <c r="G4" s="25"/>
    </row>
    <row r="6" spans="3:58" ht="15" customHeight="1">
      <c r="C6" s="30"/>
      <c r="D6" s="29" t="s">
        <v>92</v>
      </c>
      <c r="E6" s="29"/>
      <c r="F6" s="29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D6" s="25"/>
      <c r="BE6" s="25"/>
      <c r="BF6" s="25"/>
    </row>
    <row r="7" spans="3:58" ht="15" customHeight="1">
      <c r="C7" s="30"/>
      <c r="D7" s="29" t="s">
        <v>93</v>
      </c>
      <c r="E7" s="29"/>
      <c r="F7" s="2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D7" s="25"/>
      <c r="BE7" s="25"/>
      <c r="BF7" s="25"/>
    </row>
    <row r="8" spans="3:58" ht="15" customHeight="1">
      <c r="C8" s="31"/>
      <c r="D8" s="29" t="s">
        <v>94</v>
      </c>
      <c r="E8" s="29"/>
      <c r="F8" s="2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D8" s="25"/>
      <c r="BE8" s="25"/>
      <c r="BF8" s="25"/>
    </row>
    <row r="9" spans="3:58" ht="15" customHeight="1">
      <c r="C9" s="30"/>
      <c r="D9" s="29" t="s">
        <v>152</v>
      </c>
      <c r="E9" s="29"/>
      <c r="F9" s="2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D9" s="25"/>
      <c r="BE9" s="25"/>
      <c r="BF9" s="25"/>
    </row>
    <row r="10" spans="3:58" ht="15" customHeight="1">
      <c r="C10" s="30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D10" s="25"/>
      <c r="BE10" s="25"/>
      <c r="BF10" s="25"/>
    </row>
    <row r="11" spans="1:7" ht="66.75" customHeight="1" thickBot="1">
      <c r="A11" s="65" t="s">
        <v>22</v>
      </c>
      <c r="B11" s="65"/>
      <c r="C11" s="65"/>
      <c r="D11" s="65"/>
      <c r="E11" s="65"/>
      <c r="F11" s="1"/>
      <c r="G11" s="2"/>
    </row>
    <row r="12" spans="1:79" s="45" customFormat="1" ht="63.75" customHeight="1" thickBot="1">
      <c r="A12" s="32" t="s">
        <v>23</v>
      </c>
      <c r="B12" s="33" t="s">
        <v>5</v>
      </c>
      <c r="C12" s="66" t="s">
        <v>121</v>
      </c>
      <c r="D12" s="67"/>
      <c r="E12" s="34" t="s">
        <v>119</v>
      </c>
      <c r="F12" s="35" t="s">
        <v>2</v>
      </c>
      <c r="G12" s="36" t="s">
        <v>137</v>
      </c>
      <c r="H12" s="37" t="s">
        <v>124</v>
      </c>
      <c r="I12" s="36" t="s">
        <v>123</v>
      </c>
      <c r="J12" s="36" t="s">
        <v>145</v>
      </c>
      <c r="K12" s="38" t="s">
        <v>97</v>
      </c>
      <c r="L12" s="26" t="s">
        <v>91</v>
      </c>
      <c r="M12" s="36" t="s">
        <v>4</v>
      </c>
      <c r="N12" s="36" t="s">
        <v>140</v>
      </c>
      <c r="O12" s="38" t="s">
        <v>141</v>
      </c>
      <c r="P12" s="36" t="s">
        <v>110</v>
      </c>
      <c r="Q12" s="26" t="s">
        <v>146</v>
      </c>
      <c r="R12" s="36" t="s">
        <v>98</v>
      </c>
      <c r="S12" s="39" t="s">
        <v>143</v>
      </c>
      <c r="T12" s="26" t="s">
        <v>95</v>
      </c>
      <c r="U12" s="26" t="s">
        <v>96</v>
      </c>
      <c r="V12" s="26" t="s">
        <v>139</v>
      </c>
      <c r="W12" s="26" t="s">
        <v>138</v>
      </c>
      <c r="X12" s="26" t="s">
        <v>142</v>
      </c>
      <c r="Y12" s="26" t="s">
        <v>125</v>
      </c>
      <c r="Z12" s="39" t="s">
        <v>144</v>
      </c>
      <c r="AA12" s="40" t="s">
        <v>147</v>
      </c>
      <c r="AB12" s="36" t="s">
        <v>148</v>
      </c>
      <c r="AC12" s="39" t="s">
        <v>3</v>
      </c>
      <c r="AD12" s="36" t="s">
        <v>24</v>
      </c>
      <c r="AE12" s="36" t="s">
        <v>130</v>
      </c>
      <c r="AF12" s="36" t="s">
        <v>131</v>
      </c>
      <c r="AG12" s="36" t="s">
        <v>132</v>
      </c>
      <c r="AH12" s="36" t="s">
        <v>133</v>
      </c>
      <c r="AI12" s="37" t="s">
        <v>134</v>
      </c>
      <c r="AJ12" s="36" t="s">
        <v>135</v>
      </c>
      <c r="AK12" s="36" t="s">
        <v>136</v>
      </c>
      <c r="AL12" s="37" t="s">
        <v>127</v>
      </c>
      <c r="AM12" s="37" t="s">
        <v>127</v>
      </c>
      <c r="AN12" s="37" t="s">
        <v>128</v>
      </c>
      <c r="AO12" s="37" t="s">
        <v>129</v>
      </c>
      <c r="AP12" s="36" t="s">
        <v>126</v>
      </c>
      <c r="AQ12" s="36"/>
      <c r="AR12" s="27"/>
      <c r="AS12" s="36"/>
      <c r="AT12" s="36"/>
      <c r="AU12" s="36"/>
      <c r="AV12" s="36"/>
      <c r="AW12" s="36"/>
      <c r="AX12" s="36"/>
      <c r="AY12" s="36"/>
      <c r="AZ12" s="36"/>
      <c r="BA12" s="41"/>
      <c r="BB12" s="42"/>
      <c r="BC12" s="42"/>
      <c r="BD12" s="36"/>
      <c r="BE12" s="36"/>
      <c r="BF12" s="43" t="s">
        <v>25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</row>
    <row r="13" spans="1:58" s="46" customFormat="1" ht="19.5" customHeight="1">
      <c r="A13" s="57" t="s">
        <v>26</v>
      </c>
      <c r="B13" s="59"/>
      <c r="C13" s="59"/>
      <c r="D13" s="58"/>
      <c r="E13" s="3">
        <f>SUM(E14:E21)</f>
        <v>141437.7</v>
      </c>
      <c r="F13" s="4">
        <f>SUM(F14:F21)</f>
        <v>146522.2</v>
      </c>
      <c r="G13" s="4">
        <f>SUM(G14:G21)</f>
        <v>5084.5</v>
      </c>
      <c r="H13" s="4">
        <f>SUM(H14:H21)</f>
        <v>0</v>
      </c>
      <c r="I13" s="4">
        <f aca="true" t="shared" si="0" ref="I13:BA13">SUM(I14:I21)</f>
        <v>0</v>
      </c>
      <c r="J13" s="4">
        <f t="shared" si="0"/>
        <v>1630</v>
      </c>
      <c r="K13" s="4">
        <f t="shared" si="0"/>
        <v>-104.5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3079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480</v>
      </c>
      <c r="Z13" s="4">
        <f t="shared" si="0"/>
        <v>0</v>
      </c>
      <c r="AA13" s="4">
        <f t="shared" si="0"/>
        <v>0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4">
        <f t="shared" si="0"/>
        <v>0</v>
      </c>
      <c r="AF13" s="4">
        <f t="shared" si="0"/>
        <v>0</v>
      </c>
      <c r="AG13" s="4">
        <f t="shared" si="0"/>
        <v>0</v>
      </c>
      <c r="AH13" s="4">
        <f t="shared" si="0"/>
        <v>0</v>
      </c>
      <c r="AI13" s="4">
        <f t="shared" si="0"/>
        <v>0</v>
      </c>
      <c r="AJ13" s="4">
        <f t="shared" si="0"/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 t="shared" si="0"/>
        <v>0</v>
      </c>
      <c r="AP13" s="4">
        <f t="shared" si="0"/>
        <v>0</v>
      </c>
      <c r="AQ13" s="4">
        <f t="shared" si="0"/>
        <v>0</v>
      </c>
      <c r="AR13" s="4">
        <f t="shared" si="0"/>
        <v>0</v>
      </c>
      <c r="AS13" s="4">
        <f t="shared" si="0"/>
        <v>0</v>
      </c>
      <c r="AT13" s="4">
        <f t="shared" si="0"/>
        <v>0</v>
      </c>
      <c r="AU13" s="4">
        <f t="shared" si="0"/>
        <v>0</v>
      </c>
      <c r="AV13" s="4">
        <f t="shared" si="0"/>
        <v>0</v>
      </c>
      <c r="AW13" s="4">
        <f>SUM(AW14:AW21)</f>
        <v>0</v>
      </c>
      <c r="AX13" s="4">
        <f>SUM(AX14:AX21)</f>
        <v>0</v>
      </c>
      <c r="AY13" s="4">
        <f>SUM(AY14:AY21)</f>
        <v>0</v>
      </c>
      <c r="AZ13" s="4">
        <f t="shared" si="0"/>
        <v>0</v>
      </c>
      <c r="BA13" s="4">
        <f t="shared" si="0"/>
        <v>0</v>
      </c>
      <c r="BB13" s="12"/>
      <c r="BC13" s="12"/>
      <c r="BD13" s="3"/>
      <c r="BE13" s="3"/>
      <c r="BF13" s="3">
        <f>SUM(BF14:BF21)</f>
        <v>0</v>
      </c>
    </row>
    <row r="14" spans="1:58" ht="16.5">
      <c r="A14" s="5" t="s">
        <v>27</v>
      </c>
      <c r="B14" s="6" t="s">
        <v>99</v>
      </c>
      <c r="C14" s="55" t="s">
        <v>100</v>
      </c>
      <c r="D14" s="56"/>
      <c r="E14" s="9">
        <v>115799.5</v>
      </c>
      <c r="F14" s="9">
        <f>E14+G14</f>
        <v>118774</v>
      </c>
      <c r="G14" s="9">
        <f aca="true" t="shared" si="1" ref="G14:G21">SUM(H14:BA14)</f>
        <v>2974.5</v>
      </c>
      <c r="H14" s="9"/>
      <c r="I14" s="9"/>
      <c r="J14" s="9"/>
      <c r="K14" s="9">
        <v>-104.5</v>
      </c>
      <c r="L14" s="9"/>
      <c r="M14" s="9"/>
      <c r="N14" s="9"/>
      <c r="O14" s="9"/>
      <c r="P14" s="9"/>
      <c r="Q14" s="9"/>
      <c r="R14" s="9"/>
      <c r="S14" s="9">
        <v>3079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D14" s="9"/>
      <c r="BE14" s="9"/>
      <c r="BF14" s="9">
        <f>BE14-BD14</f>
        <v>0</v>
      </c>
    </row>
    <row r="15" spans="1:58" ht="16.5">
      <c r="A15" s="5" t="s">
        <v>27</v>
      </c>
      <c r="B15" s="6" t="s">
        <v>101</v>
      </c>
      <c r="C15" s="55" t="s">
        <v>12</v>
      </c>
      <c r="D15" s="56"/>
      <c r="E15" s="9">
        <v>460</v>
      </c>
      <c r="F15" s="9">
        <f aca="true" t="shared" si="2" ref="F15:F36">E15+G15</f>
        <v>460</v>
      </c>
      <c r="G15" s="9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D15" s="9"/>
      <c r="BE15" s="9"/>
      <c r="BF15" s="9">
        <f aca="true" t="shared" si="3" ref="BF15:BF82">BE15-BD15</f>
        <v>0</v>
      </c>
    </row>
    <row r="16" spans="1:58" ht="31.5" customHeight="1">
      <c r="A16" s="6" t="s">
        <v>27</v>
      </c>
      <c r="B16" s="6" t="s">
        <v>106</v>
      </c>
      <c r="C16" s="55" t="s">
        <v>107</v>
      </c>
      <c r="D16" s="56"/>
      <c r="E16" s="9">
        <v>0</v>
      </c>
      <c r="F16" s="9">
        <f t="shared" si="2"/>
        <v>263</v>
      </c>
      <c r="G16" s="9">
        <f>SUM(H16:BA16)</f>
        <v>263</v>
      </c>
      <c r="H16" s="9"/>
      <c r="I16" s="9"/>
      <c r="J16" s="9">
        <v>263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D16" s="9"/>
      <c r="BE16" s="9"/>
      <c r="BF16" s="9">
        <f>BE16-BD16</f>
        <v>0</v>
      </c>
    </row>
    <row r="17" spans="1:58" ht="16.5" hidden="1">
      <c r="A17" s="5" t="s">
        <v>27</v>
      </c>
      <c r="B17" s="6" t="s">
        <v>104</v>
      </c>
      <c r="C17" s="55" t="s">
        <v>105</v>
      </c>
      <c r="D17" s="56"/>
      <c r="E17" s="9"/>
      <c r="F17" s="9">
        <f t="shared" si="2"/>
        <v>0</v>
      </c>
      <c r="G17" s="9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D17" s="9"/>
      <c r="BE17" s="9"/>
      <c r="BF17" s="9">
        <f t="shared" si="3"/>
        <v>0</v>
      </c>
    </row>
    <row r="18" spans="1:58" ht="16.5" hidden="1">
      <c r="A18" s="5" t="s">
        <v>27</v>
      </c>
      <c r="B18" s="6" t="s">
        <v>106</v>
      </c>
      <c r="C18" s="55" t="s">
        <v>107</v>
      </c>
      <c r="D18" s="56"/>
      <c r="E18" s="9"/>
      <c r="F18" s="9">
        <f>E18+G18</f>
        <v>0</v>
      </c>
      <c r="G18" s="9">
        <f>SUM(H18:BA18)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D18" s="9"/>
      <c r="BE18" s="9"/>
      <c r="BF18" s="9"/>
    </row>
    <row r="19" spans="1:58" ht="16.5" hidden="1">
      <c r="A19" s="5" t="s">
        <v>27</v>
      </c>
      <c r="B19" s="6" t="s">
        <v>108</v>
      </c>
      <c r="C19" s="55" t="s">
        <v>109</v>
      </c>
      <c r="D19" s="56"/>
      <c r="E19" s="9"/>
      <c r="F19" s="9">
        <f t="shared" si="2"/>
        <v>0</v>
      </c>
      <c r="G19" s="9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D19" s="9"/>
      <c r="BE19" s="9"/>
      <c r="BF19" s="9">
        <f t="shared" si="3"/>
        <v>0</v>
      </c>
    </row>
    <row r="20" spans="1:58" ht="16.5">
      <c r="A20" s="5" t="s">
        <v>27</v>
      </c>
      <c r="B20" s="10" t="s">
        <v>111</v>
      </c>
      <c r="C20" s="55" t="s">
        <v>112</v>
      </c>
      <c r="D20" s="56"/>
      <c r="E20" s="9">
        <v>290</v>
      </c>
      <c r="F20" s="9">
        <f t="shared" si="2"/>
        <v>290</v>
      </c>
      <c r="G20" s="9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D20" s="9"/>
      <c r="BE20" s="9"/>
      <c r="BF20" s="9">
        <f t="shared" si="3"/>
        <v>0</v>
      </c>
    </row>
    <row r="21" spans="1:58" ht="30.75" customHeight="1">
      <c r="A21" s="5" t="s">
        <v>27</v>
      </c>
      <c r="B21" s="10" t="s">
        <v>113</v>
      </c>
      <c r="C21" s="55" t="s">
        <v>114</v>
      </c>
      <c r="D21" s="56"/>
      <c r="E21" s="9">
        <v>24888.2</v>
      </c>
      <c r="F21" s="9">
        <f t="shared" si="2"/>
        <v>26735.2</v>
      </c>
      <c r="G21" s="9">
        <f t="shared" si="1"/>
        <v>1847</v>
      </c>
      <c r="H21" s="9"/>
      <c r="I21" s="9"/>
      <c r="J21" s="9">
        <v>1367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480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D21" s="9"/>
      <c r="BE21" s="9"/>
      <c r="BF21" s="9">
        <f t="shared" si="3"/>
        <v>0</v>
      </c>
    </row>
    <row r="22" spans="1:58" s="46" customFormat="1" ht="16.5">
      <c r="A22" s="57" t="s">
        <v>28</v>
      </c>
      <c r="B22" s="59"/>
      <c r="C22" s="59"/>
      <c r="D22" s="58"/>
      <c r="E22" s="3">
        <f>SUM(E23)</f>
        <v>11901</v>
      </c>
      <c r="F22" s="3">
        <f aca="true" t="shared" si="4" ref="F22:BA22">SUM(F23)</f>
        <v>11971</v>
      </c>
      <c r="G22" s="3">
        <f t="shared" si="4"/>
        <v>70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70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4"/>
        <v>0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0</v>
      </c>
      <c r="AE22" s="3">
        <f t="shared" si="4"/>
        <v>0</v>
      </c>
      <c r="AF22" s="3">
        <f t="shared" si="4"/>
        <v>0</v>
      </c>
      <c r="AG22" s="3">
        <f t="shared" si="4"/>
        <v>0</v>
      </c>
      <c r="AH22" s="3">
        <f t="shared" si="4"/>
        <v>0</v>
      </c>
      <c r="AI22" s="3">
        <f t="shared" si="4"/>
        <v>0</v>
      </c>
      <c r="AJ22" s="3">
        <f t="shared" si="4"/>
        <v>0</v>
      </c>
      <c r="AK22" s="3">
        <f t="shared" si="4"/>
        <v>0</v>
      </c>
      <c r="AL22" s="3">
        <f t="shared" si="4"/>
        <v>0</v>
      </c>
      <c r="AM22" s="3">
        <f t="shared" si="4"/>
        <v>0</v>
      </c>
      <c r="AN22" s="3">
        <f t="shared" si="4"/>
        <v>0</v>
      </c>
      <c r="AO22" s="3">
        <f t="shared" si="4"/>
        <v>0</v>
      </c>
      <c r="AP22" s="3">
        <f t="shared" si="4"/>
        <v>0</v>
      </c>
      <c r="AQ22" s="3">
        <f t="shared" si="4"/>
        <v>0</v>
      </c>
      <c r="AR22" s="3">
        <f t="shared" si="4"/>
        <v>0</v>
      </c>
      <c r="AS22" s="3">
        <f t="shared" si="4"/>
        <v>0</v>
      </c>
      <c r="AT22" s="3">
        <f t="shared" si="4"/>
        <v>0</v>
      </c>
      <c r="AU22" s="3">
        <f t="shared" si="4"/>
        <v>0</v>
      </c>
      <c r="AV22" s="3">
        <f t="shared" si="4"/>
        <v>0</v>
      </c>
      <c r="AW22" s="3">
        <f t="shared" si="4"/>
        <v>0</v>
      </c>
      <c r="AX22" s="3">
        <f t="shared" si="4"/>
        <v>0</v>
      </c>
      <c r="AY22" s="3">
        <f t="shared" si="4"/>
        <v>0</v>
      </c>
      <c r="AZ22" s="3">
        <f t="shared" si="4"/>
        <v>0</v>
      </c>
      <c r="BA22" s="3">
        <f t="shared" si="4"/>
        <v>0</v>
      </c>
      <c r="BB22" s="12"/>
      <c r="BC22" s="12"/>
      <c r="BD22" s="3"/>
      <c r="BE22" s="3"/>
      <c r="BF22" s="11">
        <f t="shared" si="3"/>
        <v>0</v>
      </c>
    </row>
    <row r="23" spans="1:58" ht="16.5">
      <c r="A23" s="6" t="s">
        <v>29</v>
      </c>
      <c r="B23" s="6" t="s">
        <v>99</v>
      </c>
      <c r="C23" s="55" t="s">
        <v>100</v>
      </c>
      <c r="D23" s="56"/>
      <c r="E23" s="9">
        <v>11901</v>
      </c>
      <c r="F23" s="9">
        <f t="shared" si="2"/>
        <v>11971</v>
      </c>
      <c r="G23" s="9">
        <f>SUM(H23:BA23)</f>
        <v>70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70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D23" s="9"/>
      <c r="BE23" s="9"/>
      <c r="BF23" s="9">
        <f t="shared" si="3"/>
        <v>0</v>
      </c>
    </row>
    <row r="24" spans="1:58" s="46" customFormat="1" ht="16.5">
      <c r="A24" s="57" t="s">
        <v>30</v>
      </c>
      <c r="B24" s="59"/>
      <c r="C24" s="59"/>
      <c r="D24" s="58"/>
      <c r="E24" s="3">
        <f>SUM(E25)</f>
        <v>49507</v>
      </c>
      <c r="F24" s="3">
        <f aca="true" t="shared" si="5" ref="F24:BA24">SUM(F25)</f>
        <v>47507</v>
      </c>
      <c r="G24" s="3">
        <f t="shared" si="5"/>
        <v>-2000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-2000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  <c r="AN24" s="3">
        <f t="shared" si="5"/>
        <v>0</v>
      </c>
      <c r="AO24" s="3">
        <f t="shared" si="5"/>
        <v>0</v>
      </c>
      <c r="AP24" s="3">
        <f t="shared" si="5"/>
        <v>0</v>
      </c>
      <c r="AQ24" s="3">
        <f t="shared" si="5"/>
        <v>0</v>
      </c>
      <c r="AR24" s="3">
        <f t="shared" si="5"/>
        <v>0</v>
      </c>
      <c r="AS24" s="3">
        <f t="shared" si="5"/>
        <v>0</v>
      </c>
      <c r="AT24" s="3">
        <f t="shared" si="5"/>
        <v>0</v>
      </c>
      <c r="AU24" s="3">
        <f t="shared" si="5"/>
        <v>0</v>
      </c>
      <c r="AV24" s="3">
        <f t="shared" si="5"/>
        <v>0</v>
      </c>
      <c r="AW24" s="3">
        <f t="shared" si="5"/>
        <v>0</v>
      </c>
      <c r="AX24" s="3">
        <f t="shared" si="5"/>
        <v>0</v>
      </c>
      <c r="AY24" s="3">
        <f t="shared" si="5"/>
        <v>0</v>
      </c>
      <c r="AZ24" s="3">
        <f t="shared" si="5"/>
        <v>0</v>
      </c>
      <c r="BA24" s="3">
        <f t="shared" si="5"/>
        <v>0</v>
      </c>
      <c r="BB24" s="12"/>
      <c r="BC24" s="12"/>
      <c r="BD24" s="3"/>
      <c r="BE24" s="3"/>
      <c r="BF24" s="11">
        <f t="shared" si="3"/>
        <v>0</v>
      </c>
    </row>
    <row r="25" spans="1:58" ht="16.5">
      <c r="A25" s="6" t="s">
        <v>31</v>
      </c>
      <c r="B25" s="6" t="s">
        <v>99</v>
      </c>
      <c r="C25" s="55" t="s">
        <v>100</v>
      </c>
      <c r="D25" s="56"/>
      <c r="E25" s="9">
        <v>49507</v>
      </c>
      <c r="F25" s="9">
        <f t="shared" si="2"/>
        <v>47507</v>
      </c>
      <c r="G25" s="9">
        <f>SUM(H25:BA25)</f>
        <v>-2000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-2000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D25" s="9"/>
      <c r="BE25" s="9"/>
      <c r="BF25" s="9">
        <f t="shared" si="3"/>
        <v>0</v>
      </c>
    </row>
    <row r="26" spans="1:58" s="46" customFormat="1" ht="16.5">
      <c r="A26" s="57" t="s">
        <v>32</v>
      </c>
      <c r="B26" s="59"/>
      <c r="C26" s="59"/>
      <c r="D26" s="58"/>
      <c r="E26" s="3">
        <f>SUM(E27:E32)</f>
        <v>237932.2</v>
      </c>
      <c r="F26" s="3">
        <f>SUM(F27:F33)</f>
        <v>230102.2</v>
      </c>
      <c r="G26" s="3">
        <f>SUM(G27:G33)</f>
        <v>-7830</v>
      </c>
      <c r="H26" s="3">
        <f aca="true" t="shared" si="6" ref="H26:BF26">SUM(H27:H32)</f>
        <v>0</v>
      </c>
      <c r="I26" s="3">
        <f t="shared" si="6"/>
        <v>0</v>
      </c>
      <c r="J26" s="3">
        <f t="shared" si="6"/>
        <v>0</v>
      </c>
      <c r="K26" s="3">
        <f t="shared" si="6"/>
        <v>1650</v>
      </c>
      <c r="L26" s="3">
        <f>SUM(L27:L33)</f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500</v>
      </c>
      <c r="T26" s="3">
        <f t="shared" si="6"/>
        <v>0</v>
      </c>
      <c r="U26" s="3">
        <f t="shared" si="6"/>
        <v>0</v>
      </c>
      <c r="V26" s="3">
        <f t="shared" si="6"/>
        <v>0</v>
      </c>
      <c r="W26" s="3">
        <f t="shared" si="6"/>
        <v>0</v>
      </c>
      <c r="X26" s="3">
        <f t="shared" si="6"/>
        <v>0</v>
      </c>
      <c r="Y26" s="3">
        <f t="shared" si="6"/>
        <v>-9980</v>
      </c>
      <c r="Z26" s="3">
        <f t="shared" si="6"/>
        <v>0</v>
      </c>
      <c r="AA26" s="3">
        <f t="shared" si="6"/>
        <v>0</v>
      </c>
      <c r="AB26" s="3">
        <f t="shared" si="6"/>
        <v>0</v>
      </c>
      <c r="AC26" s="3">
        <f t="shared" si="6"/>
        <v>0</v>
      </c>
      <c r="AD26" s="3">
        <f t="shared" si="6"/>
        <v>0</v>
      </c>
      <c r="AE26" s="3">
        <f t="shared" si="6"/>
        <v>0</v>
      </c>
      <c r="AF26" s="3">
        <f t="shared" si="6"/>
        <v>0</v>
      </c>
      <c r="AG26" s="3">
        <f t="shared" si="6"/>
        <v>0</v>
      </c>
      <c r="AH26" s="3">
        <f t="shared" si="6"/>
        <v>0</v>
      </c>
      <c r="AI26" s="3">
        <f t="shared" si="6"/>
        <v>0</v>
      </c>
      <c r="AJ26" s="3">
        <f t="shared" si="6"/>
        <v>0</v>
      </c>
      <c r="AK26" s="3">
        <f t="shared" si="6"/>
        <v>0</v>
      </c>
      <c r="AL26" s="3">
        <f t="shared" si="6"/>
        <v>0</v>
      </c>
      <c r="AM26" s="3">
        <f t="shared" si="6"/>
        <v>0</v>
      </c>
      <c r="AN26" s="3">
        <f t="shared" si="6"/>
        <v>0</v>
      </c>
      <c r="AO26" s="3">
        <f t="shared" si="6"/>
        <v>0</v>
      </c>
      <c r="AP26" s="3">
        <f t="shared" si="6"/>
        <v>0</v>
      </c>
      <c r="AQ26" s="3">
        <f t="shared" si="6"/>
        <v>0</v>
      </c>
      <c r="AR26" s="3">
        <f t="shared" si="6"/>
        <v>0</v>
      </c>
      <c r="AS26" s="3">
        <f t="shared" si="6"/>
        <v>0</v>
      </c>
      <c r="AT26" s="3">
        <f t="shared" si="6"/>
        <v>0</v>
      </c>
      <c r="AU26" s="3">
        <f t="shared" si="6"/>
        <v>0</v>
      </c>
      <c r="AV26" s="3">
        <f t="shared" si="6"/>
        <v>0</v>
      </c>
      <c r="AW26" s="3">
        <f>SUM(AW27:AW32)</f>
        <v>0</v>
      </c>
      <c r="AX26" s="3">
        <f>SUM(AX27:AX32)</f>
        <v>0</v>
      </c>
      <c r="AY26" s="3">
        <f>SUM(AY27:AY32)</f>
        <v>0</v>
      </c>
      <c r="AZ26" s="3">
        <f t="shared" si="6"/>
        <v>0</v>
      </c>
      <c r="BA26" s="3">
        <f t="shared" si="6"/>
        <v>0</v>
      </c>
      <c r="BB26" s="12"/>
      <c r="BC26" s="12"/>
      <c r="BD26" s="3"/>
      <c r="BE26" s="3"/>
      <c r="BF26" s="3">
        <f t="shared" si="6"/>
        <v>0</v>
      </c>
    </row>
    <row r="27" spans="1:58" ht="16.5">
      <c r="A27" s="5" t="s">
        <v>8</v>
      </c>
      <c r="B27" s="6" t="s">
        <v>99</v>
      </c>
      <c r="C27" s="55" t="s">
        <v>100</v>
      </c>
      <c r="D27" s="56"/>
      <c r="E27" s="9">
        <v>230852.2</v>
      </c>
      <c r="F27" s="9">
        <f t="shared" si="2"/>
        <v>223022.2</v>
      </c>
      <c r="G27" s="9">
        <f aca="true" t="shared" si="7" ref="G27:G33">SUM(H27:BA27)</f>
        <v>-7830</v>
      </c>
      <c r="H27" s="9"/>
      <c r="I27" s="9"/>
      <c r="J27" s="9"/>
      <c r="K27" s="9">
        <v>1650</v>
      </c>
      <c r="L27" s="9"/>
      <c r="M27" s="9"/>
      <c r="N27" s="9"/>
      <c r="O27" s="9"/>
      <c r="P27" s="9"/>
      <c r="Q27" s="9"/>
      <c r="R27" s="9"/>
      <c r="S27" s="9">
        <v>500</v>
      </c>
      <c r="T27" s="9"/>
      <c r="U27" s="9"/>
      <c r="V27" s="9"/>
      <c r="W27" s="9"/>
      <c r="X27" s="9"/>
      <c r="Y27" s="9">
        <v>-9980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D27" s="9"/>
      <c r="BE27" s="9"/>
      <c r="BF27" s="9">
        <f t="shared" si="3"/>
        <v>0</v>
      </c>
    </row>
    <row r="28" spans="1:58" ht="16.5" customHeight="1" hidden="1">
      <c r="A28" s="5" t="s">
        <v>8</v>
      </c>
      <c r="B28" s="6" t="s">
        <v>104</v>
      </c>
      <c r="C28" s="55" t="s">
        <v>105</v>
      </c>
      <c r="D28" s="56"/>
      <c r="E28" s="9"/>
      <c r="F28" s="9">
        <f t="shared" si="2"/>
        <v>0</v>
      </c>
      <c r="G28" s="9">
        <f t="shared" si="7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D28" s="9"/>
      <c r="BE28" s="9"/>
      <c r="BF28" s="9">
        <f t="shared" si="3"/>
        <v>0</v>
      </c>
    </row>
    <row r="29" spans="1:58" ht="16.5" customHeight="1" hidden="1">
      <c r="A29" s="5" t="s">
        <v>8</v>
      </c>
      <c r="B29" s="6" t="s">
        <v>108</v>
      </c>
      <c r="C29" s="55" t="s">
        <v>109</v>
      </c>
      <c r="D29" s="56"/>
      <c r="E29" s="9"/>
      <c r="F29" s="9">
        <f t="shared" si="2"/>
        <v>0</v>
      </c>
      <c r="G29" s="9">
        <f t="shared" si="7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D29" s="9"/>
      <c r="BE29" s="9"/>
      <c r="BF29" s="9">
        <f t="shared" si="3"/>
        <v>0</v>
      </c>
    </row>
    <row r="30" spans="1:58" ht="16.5">
      <c r="A30" s="5" t="s">
        <v>8</v>
      </c>
      <c r="B30" s="10" t="s">
        <v>111</v>
      </c>
      <c r="C30" s="55" t="s">
        <v>112</v>
      </c>
      <c r="D30" s="56"/>
      <c r="E30" s="9">
        <v>80</v>
      </c>
      <c r="F30" s="9">
        <f>E30+G30</f>
        <v>80</v>
      </c>
      <c r="G30" s="9">
        <f t="shared" si="7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D30" s="9"/>
      <c r="BE30" s="9"/>
      <c r="BF30" s="9">
        <f t="shared" si="3"/>
        <v>0</v>
      </c>
    </row>
    <row r="31" spans="1:58" ht="31.5" customHeight="1">
      <c r="A31" s="5" t="s">
        <v>8</v>
      </c>
      <c r="B31" s="10" t="s">
        <v>113</v>
      </c>
      <c r="C31" s="55" t="s">
        <v>114</v>
      </c>
      <c r="D31" s="56"/>
      <c r="E31" s="9"/>
      <c r="F31" s="9">
        <f>E31+G31</f>
        <v>0</v>
      </c>
      <c r="G31" s="9">
        <f t="shared" si="7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D31" s="9"/>
      <c r="BE31" s="9"/>
      <c r="BF31" s="9">
        <f t="shared" si="3"/>
        <v>0</v>
      </c>
    </row>
    <row r="32" spans="1:58" ht="19.5" customHeight="1">
      <c r="A32" s="13" t="s">
        <v>8</v>
      </c>
      <c r="B32" s="10" t="s">
        <v>0</v>
      </c>
      <c r="C32" s="15" t="s">
        <v>1</v>
      </c>
      <c r="D32" s="8"/>
      <c r="E32" s="9">
        <v>7000</v>
      </c>
      <c r="F32" s="9">
        <f>E32+G32</f>
        <v>7000</v>
      </c>
      <c r="G32" s="9">
        <f t="shared" si="7"/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D32" s="9"/>
      <c r="BE32" s="9"/>
      <c r="BF32" s="9"/>
    </row>
    <row r="33" spans="1:58" ht="19.5" customHeight="1" hidden="1">
      <c r="A33" s="13" t="s">
        <v>8</v>
      </c>
      <c r="B33" s="14" t="s">
        <v>0</v>
      </c>
      <c r="C33" s="15" t="s">
        <v>1</v>
      </c>
      <c r="D33" s="8"/>
      <c r="E33" s="9"/>
      <c r="F33" s="9">
        <f>E33+G33</f>
        <v>0</v>
      </c>
      <c r="G33" s="9">
        <f t="shared" si="7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D33" s="9"/>
      <c r="BE33" s="9"/>
      <c r="BF33" s="9"/>
    </row>
    <row r="34" spans="1:58" s="46" customFormat="1" ht="16.5" customHeight="1">
      <c r="A34" s="57" t="s">
        <v>33</v>
      </c>
      <c r="B34" s="59"/>
      <c r="C34" s="59"/>
      <c r="D34" s="58"/>
      <c r="E34" s="3">
        <f>SUM(E35:E36)</f>
        <v>71247</v>
      </c>
      <c r="F34" s="3">
        <f>SUM(F35:F36)</f>
        <v>69630.9</v>
      </c>
      <c r="G34" s="3">
        <f>SUM(G35:G36)</f>
        <v>-1616.1</v>
      </c>
      <c r="H34" s="3">
        <f>SUM(H35:H36)</f>
        <v>0</v>
      </c>
      <c r="I34" s="3">
        <f aca="true" t="shared" si="8" ref="I34:BA34">SUM(I35:I36)</f>
        <v>0</v>
      </c>
      <c r="J34" s="3">
        <f t="shared" si="8"/>
        <v>0</v>
      </c>
      <c r="K34" s="3">
        <f t="shared" si="8"/>
        <v>0</v>
      </c>
      <c r="L34" s="3">
        <f t="shared" si="8"/>
        <v>0</v>
      </c>
      <c r="M34" s="3">
        <f t="shared" si="8"/>
        <v>0</v>
      </c>
      <c r="N34" s="3">
        <f t="shared" si="8"/>
        <v>0</v>
      </c>
      <c r="O34" s="3">
        <f t="shared" si="8"/>
        <v>-2381.1</v>
      </c>
      <c r="P34" s="3">
        <f t="shared" si="8"/>
        <v>0</v>
      </c>
      <c r="Q34" s="3">
        <f t="shared" si="8"/>
        <v>0</v>
      </c>
      <c r="R34" s="3">
        <f t="shared" si="8"/>
        <v>0</v>
      </c>
      <c r="S34" s="3">
        <f t="shared" si="8"/>
        <v>765</v>
      </c>
      <c r="T34" s="3">
        <f t="shared" si="8"/>
        <v>0</v>
      </c>
      <c r="U34" s="3">
        <f t="shared" si="8"/>
        <v>0</v>
      </c>
      <c r="V34" s="3">
        <f t="shared" si="8"/>
        <v>0</v>
      </c>
      <c r="W34" s="3">
        <f t="shared" si="8"/>
        <v>0</v>
      </c>
      <c r="X34" s="3">
        <f t="shared" si="8"/>
        <v>0</v>
      </c>
      <c r="Y34" s="3">
        <f t="shared" si="8"/>
        <v>0</v>
      </c>
      <c r="Z34" s="3">
        <f t="shared" si="8"/>
        <v>0</v>
      </c>
      <c r="AA34" s="3">
        <f t="shared" si="8"/>
        <v>0</v>
      </c>
      <c r="AB34" s="3">
        <f t="shared" si="8"/>
        <v>0</v>
      </c>
      <c r="AC34" s="3">
        <f t="shared" si="8"/>
        <v>0</v>
      </c>
      <c r="AD34" s="3">
        <f t="shared" si="8"/>
        <v>0</v>
      </c>
      <c r="AE34" s="3">
        <f t="shared" si="8"/>
        <v>0</v>
      </c>
      <c r="AF34" s="3">
        <f t="shared" si="8"/>
        <v>0</v>
      </c>
      <c r="AG34" s="3">
        <f t="shared" si="8"/>
        <v>0</v>
      </c>
      <c r="AH34" s="3">
        <f t="shared" si="8"/>
        <v>0</v>
      </c>
      <c r="AI34" s="3">
        <f t="shared" si="8"/>
        <v>0</v>
      </c>
      <c r="AJ34" s="3">
        <f t="shared" si="8"/>
        <v>0</v>
      </c>
      <c r="AK34" s="3">
        <f t="shared" si="8"/>
        <v>0</v>
      </c>
      <c r="AL34" s="3">
        <f t="shared" si="8"/>
        <v>0</v>
      </c>
      <c r="AM34" s="3">
        <f t="shared" si="8"/>
        <v>0</v>
      </c>
      <c r="AN34" s="3">
        <f t="shared" si="8"/>
        <v>0</v>
      </c>
      <c r="AO34" s="3">
        <f t="shared" si="8"/>
        <v>0</v>
      </c>
      <c r="AP34" s="3">
        <f t="shared" si="8"/>
        <v>0</v>
      </c>
      <c r="AQ34" s="3">
        <f t="shared" si="8"/>
        <v>0</v>
      </c>
      <c r="AR34" s="3">
        <f t="shared" si="8"/>
        <v>0</v>
      </c>
      <c r="AS34" s="3">
        <f t="shared" si="8"/>
        <v>0</v>
      </c>
      <c r="AT34" s="3">
        <f t="shared" si="8"/>
        <v>0</v>
      </c>
      <c r="AU34" s="3">
        <f t="shared" si="8"/>
        <v>0</v>
      </c>
      <c r="AV34" s="3">
        <f t="shared" si="8"/>
        <v>0</v>
      </c>
      <c r="AW34" s="3">
        <f>SUM(AW35:AW36)</f>
        <v>0</v>
      </c>
      <c r="AX34" s="3">
        <f>SUM(AX35:AX36)</f>
        <v>0</v>
      </c>
      <c r="AY34" s="3">
        <f>SUM(AY35:AY36)</f>
        <v>0</v>
      </c>
      <c r="AZ34" s="3">
        <f t="shared" si="8"/>
        <v>0</v>
      </c>
      <c r="BA34" s="3">
        <f t="shared" si="8"/>
        <v>0</v>
      </c>
      <c r="BB34" s="12"/>
      <c r="BC34" s="12"/>
      <c r="BD34" s="3"/>
      <c r="BE34" s="3"/>
      <c r="BF34" s="11">
        <f t="shared" si="3"/>
        <v>0</v>
      </c>
    </row>
    <row r="35" spans="1:58" ht="16.5">
      <c r="A35" s="6" t="s">
        <v>34</v>
      </c>
      <c r="B35" s="6" t="s">
        <v>104</v>
      </c>
      <c r="C35" s="55" t="s">
        <v>105</v>
      </c>
      <c r="D35" s="56"/>
      <c r="E35" s="9">
        <v>70147</v>
      </c>
      <c r="F35" s="9">
        <f t="shared" si="2"/>
        <v>68530.9</v>
      </c>
      <c r="G35" s="9">
        <f>SUM(H35:BA35)</f>
        <v>-1616.1</v>
      </c>
      <c r="H35" s="9"/>
      <c r="I35" s="9"/>
      <c r="J35" s="9"/>
      <c r="K35" s="9"/>
      <c r="L35" s="9"/>
      <c r="M35" s="9"/>
      <c r="N35" s="9"/>
      <c r="O35" s="9">
        <v>-2381.1</v>
      </c>
      <c r="P35" s="9"/>
      <c r="Q35" s="9"/>
      <c r="R35" s="9"/>
      <c r="S35" s="9">
        <v>765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D35" s="9"/>
      <c r="BE35" s="9"/>
      <c r="BF35" s="9">
        <f t="shared" si="3"/>
        <v>0</v>
      </c>
    </row>
    <row r="36" spans="1:58" ht="30.75" customHeight="1">
      <c r="A36" s="10" t="s">
        <v>113</v>
      </c>
      <c r="B36" s="10" t="s">
        <v>113</v>
      </c>
      <c r="C36" s="55" t="s">
        <v>114</v>
      </c>
      <c r="D36" s="56"/>
      <c r="E36" s="9">
        <v>1100</v>
      </c>
      <c r="F36" s="9">
        <f t="shared" si="2"/>
        <v>1100</v>
      </c>
      <c r="G36" s="9">
        <f>SUM(H36:BA36)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D36" s="9"/>
      <c r="BE36" s="9"/>
      <c r="BF36" s="9">
        <f t="shared" si="3"/>
        <v>0</v>
      </c>
    </row>
    <row r="37" spans="1:58" s="46" customFormat="1" ht="16.5">
      <c r="A37" s="57" t="s">
        <v>35</v>
      </c>
      <c r="B37" s="59"/>
      <c r="C37" s="59"/>
      <c r="D37" s="58"/>
      <c r="E37" s="3">
        <f>SUM(E38)</f>
        <v>8114</v>
      </c>
      <c r="F37" s="3">
        <f aca="true" t="shared" si="9" ref="F37:BA37">SUM(F38)</f>
        <v>8303</v>
      </c>
      <c r="G37" s="3">
        <f t="shared" si="9"/>
        <v>189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189</v>
      </c>
      <c r="P37" s="3">
        <f t="shared" si="9"/>
        <v>0</v>
      </c>
      <c r="Q37" s="3">
        <f t="shared" si="9"/>
        <v>0</v>
      </c>
      <c r="R37" s="3">
        <f t="shared" si="9"/>
        <v>0</v>
      </c>
      <c r="S37" s="3">
        <f t="shared" si="9"/>
        <v>0</v>
      </c>
      <c r="T37" s="3">
        <f t="shared" si="9"/>
        <v>0</v>
      </c>
      <c r="U37" s="3">
        <f t="shared" si="9"/>
        <v>0</v>
      </c>
      <c r="V37" s="3">
        <f t="shared" si="9"/>
        <v>0</v>
      </c>
      <c r="W37" s="3">
        <f t="shared" si="9"/>
        <v>0</v>
      </c>
      <c r="X37" s="3">
        <f t="shared" si="9"/>
        <v>0</v>
      </c>
      <c r="Y37" s="3">
        <f t="shared" si="9"/>
        <v>0</v>
      </c>
      <c r="Z37" s="3">
        <f t="shared" si="9"/>
        <v>0</v>
      </c>
      <c r="AA37" s="3">
        <f t="shared" si="9"/>
        <v>0</v>
      </c>
      <c r="AB37" s="3">
        <f t="shared" si="9"/>
        <v>0</v>
      </c>
      <c r="AC37" s="3">
        <f t="shared" si="9"/>
        <v>0</v>
      </c>
      <c r="AD37" s="3">
        <f t="shared" si="9"/>
        <v>0</v>
      </c>
      <c r="AE37" s="3">
        <f t="shared" si="9"/>
        <v>0</v>
      </c>
      <c r="AF37" s="3">
        <f t="shared" si="9"/>
        <v>0</v>
      </c>
      <c r="AG37" s="3">
        <f t="shared" si="9"/>
        <v>0</v>
      </c>
      <c r="AH37" s="3">
        <f t="shared" si="9"/>
        <v>0</v>
      </c>
      <c r="AI37" s="3">
        <f t="shared" si="9"/>
        <v>0</v>
      </c>
      <c r="AJ37" s="3">
        <f t="shared" si="9"/>
        <v>0</v>
      </c>
      <c r="AK37" s="3">
        <f t="shared" si="9"/>
        <v>0</v>
      </c>
      <c r="AL37" s="3">
        <f t="shared" si="9"/>
        <v>0</v>
      </c>
      <c r="AM37" s="3">
        <f t="shared" si="9"/>
        <v>0</v>
      </c>
      <c r="AN37" s="3">
        <f t="shared" si="9"/>
        <v>0</v>
      </c>
      <c r="AO37" s="3">
        <f t="shared" si="9"/>
        <v>0</v>
      </c>
      <c r="AP37" s="3">
        <f t="shared" si="9"/>
        <v>0</v>
      </c>
      <c r="AQ37" s="3">
        <f t="shared" si="9"/>
        <v>0</v>
      </c>
      <c r="AR37" s="3">
        <f t="shared" si="9"/>
        <v>0</v>
      </c>
      <c r="AS37" s="3">
        <f t="shared" si="9"/>
        <v>0</v>
      </c>
      <c r="AT37" s="3">
        <f t="shared" si="9"/>
        <v>0</v>
      </c>
      <c r="AU37" s="3">
        <f t="shared" si="9"/>
        <v>0</v>
      </c>
      <c r="AV37" s="3">
        <f t="shared" si="9"/>
        <v>0</v>
      </c>
      <c r="AW37" s="3">
        <f t="shared" si="9"/>
        <v>0</v>
      </c>
      <c r="AX37" s="3">
        <f t="shared" si="9"/>
        <v>0</v>
      </c>
      <c r="AY37" s="3">
        <f t="shared" si="9"/>
        <v>0</v>
      </c>
      <c r="AZ37" s="3">
        <f t="shared" si="9"/>
        <v>0</v>
      </c>
      <c r="BA37" s="3">
        <f t="shared" si="9"/>
        <v>0</v>
      </c>
      <c r="BB37" s="12"/>
      <c r="BC37" s="12"/>
      <c r="BD37" s="3"/>
      <c r="BE37" s="3"/>
      <c r="BF37" s="11">
        <f t="shared" si="3"/>
        <v>0</v>
      </c>
    </row>
    <row r="38" spans="1:58" ht="33" customHeight="1">
      <c r="A38" s="6" t="s">
        <v>36</v>
      </c>
      <c r="B38" s="6" t="s">
        <v>102</v>
      </c>
      <c r="C38" s="55" t="s">
        <v>103</v>
      </c>
      <c r="D38" s="56"/>
      <c r="E38" s="9">
        <v>8114</v>
      </c>
      <c r="F38" s="9">
        <f aca="true" t="shared" si="10" ref="F38:F48">E38+G38</f>
        <v>8303</v>
      </c>
      <c r="G38" s="9">
        <f>SUM(H38:BA38)</f>
        <v>189</v>
      </c>
      <c r="H38" s="9"/>
      <c r="I38" s="9"/>
      <c r="J38" s="9"/>
      <c r="K38" s="9"/>
      <c r="L38" s="9"/>
      <c r="M38" s="9"/>
      <c r="N38" s="9"/>
      <c r="O38" s="9">
        <v>189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D38" s="9"/>
      <c r="BE38" s="9"/>
      <c r="BF38" s="9">
        <f t="shared" si="3"/>
        <v>0</v>
      </c>
    </row>
    <row r="39" spans="1:58" s="46" customFormat="1" ht="16.5">
      <c r="A39" s="57" t="s">
        <v>37</v>
      </c>
      <c r="B39" s="59"/>
      <c r="C39" s="59"/>
      <c r="D39" s="58"/>
      <c r="E39" s="3">
        <f>SUM(E40)</f>
        <v>893.5</v>
      </c>
      <c r="F39" s="3">
        <f aca="true" t="shared" si="11" ref="F39:BA39">SUM(F40)</f>
        <v>893.5</v>
      </c>
      <c r="G39" s="3">
        <f t="shared" si="11"/>
        <v>0</v>
      </c>
      <c r="H39" s="3">
        <f t="shared" si="11"/>
        <v>0</v>
      </c>
      <c r="I39" s="3">
        <f t="shared" si="11"/>
        <v>0</v>
      </c>
      <c r="J39" s="3">
        <f t="shared" si="11"/>
        <v>0</v>
      </c>
      <c r="K39" s="3">
        <f t="shared" si="11"/>
        <v>0</v>
      </c>
      <c r="L39" s="3">
        <f t="shared" si="11"/>
        <v>0</v>
      </c>
      <c r="M39" s="3">
        <f t="shared" si="11"/>
        <v>0</v>
      </c>
      <c r="N39" s="3">
        <f t="shared" si="11"/>
        <v>0</v>
      </c>
      <c r="O39" s="3">
        <f t="shared" si="11"/>
        <v>0</v>
      </c>
      <c r="P39" s="3">
        <f t="shared" si="11"/>
        <v>0</v>
      </c>
      <c r="Q39" s="3">
        <f t="shared" si="11"/>
        <v>0</v>
      </c>
      <c r="R39" s="3">
        <f t="shared" si="11"/>
        <v>0</v>
      </c>
      <c r="S39" s="3">
        <f t="shared" si="11"/>
        <v>0</v>
      </c>
      <c r="T39" s="3">
        <f t="shared" si="11"/>
        <v>0</v>
      </c>
      <c r="U39" s="3">
        <f t="shared" si="11"/>
        <v>0</v>
      </c>
      <c r="V39" s="3">
        <f t="shared" si="11"/>
        <v>0</v>
      </c>
      <c r="W39" s="3">
        <f t="shared" si="11"/>
        <v>0</v>
      </c>
      <c r="X39" s="3">
        <f t="shared" si="11"/>
        <v>0</v>
      </c>
      <c r="Y39" s="3">
        <f t="shared" si="11"/>
        <v>0</v>
      </c>
      <c r="Z39" s="3">
        <f t="shared" si="11"/>
        <v>0</v>
      </c>
      <c r="AA39" s="3">
        <f t="shared" si="11"/>
        <v>0</v>
      </c>
      <c r="AB39" s="3">
        <f t="shared" si="11"/>
        <v>0</v>
      </c>
      <c r="AC39" s="3">
        <f t="shared" si="11"/>
        <v>0</v>
      </c>
      <c r="AD39" s="3">
        <f t="shared" si="11"/>
        <v>0</v>
      </c>
      <c r="AE39" s="3">
        <f t="shared" si="11"/>
        <v>0</v>
      </c>
      <c r="AF39" s="3">
        <f t="shared" si="11"/>
        <v>0</v>
      </c>
      <c r="AG39" s="3">
        <f t="shared" si="11"/>
        <v>0</v>
      </c>
      <c r="AH39" s="3">
        <f t="shared" si="11"/>
        <v>0</v>
      </c>
      <c r="AI39" s="3">
        <f t="shared" si="11"/>
        <v>0</v>
      </c>
      <c r="AJ39" s="3">
        <f t="shared" si="11"/>
        <v>0</v>
      </c>
      <c r="AK39" s="3">
        <f t="shared" si="11"/>
        <v>0</v>
      </c>
      <c r="AL39" s="3">
        <f t="shared" si="11"/>
        <v>0</v>
      </c>
      <c r="AM39" s="3">
        <f t="shared" si="11"/>
        <v>0</v>
      </c>
      <c r="AN39" s="3">
        <f t="shared" si="11"/>
        <v>0</v>
      </c>
      <c r="AO39" s="3">
        <f t="shared" si="11"/>
        <v>0</v>
      </c>
      <c r="AP39" s="3">
        <f t="shared" si="11"/>
        <v>0</v>
      </c>
      <c r="AQ39" s="3">
        <f t="shared" si="11"/>
        <v>0</v>
      </c>
      <c r="AR39" s="3">
        <f t="shared" si="11"/>
        <v>0</v>
      </c>
      <c r="AS39" s="3">
        <f t="shared" si="11"/>
        <v>0</v>
      </c>
      <c r="AT39" s="3">
        <f t="shared" si="11"/>
        <v>0</v>
      </c>
      <c r="AU39" s="3">
        <f t="shared" si="11"/>
        <v>0</v>
      </c>
      <c r="AV39" s="3">
        <f t="shared" si="11"/>
        <v>0</v>
      </c>
      <c r="AW39" s="3">
        <f t="shared" si="11"/>
        <v>0</v>
      </c>
      <c r="AX39" s="3">
        <f t="shared" si="11"/>
        <v>0</v>
      </c>
      <c r="AY39" s="3">
        <f t="shared" si="11"/>
        <v>0</v>
      </c>
      <c r="AZ39" s="3">
        <f t="shared" si="11"/>
        <v>0</v>
      </c>
      <c r="BA39" s="3">
        <f t="shared" si="11"/>
        <v>0</v>
      </c>
      <c r="BB39" s="12"/>
      <c r="BC39" s="12"/>
      <c r="BD39" s="3"/>
      <c r="BE39" s="3"/>
      <c r="BF39" s="11">
        <f t="shared" si="3"/>
        <v>0</v>
      </c>
    </row>
    <row r="40" spans="1:58" ht="31.5" customHeight="1">
      <c r="A40" s="6" t="s">
        <v>38</v>
      </c>
      <c r="B40" s="6" t="s">
        <v>102</v>
      </c>
      <c r="C40" s="55" t="s">
        <v>103</v>
      </c>
      <c r="D40" s="56"/>
      <c r="E40" s="9">
        <v>893.5</v>
      </c>
      <c r="F40" s="9">
        <f t="shared" si="10"/>
        <v>893.5</v>
      </c>
      <c r="G40" s="9">
        <f>SUM(H40:BA40)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D40" s="9"/>
      <c r="BE40" s="9"/>
      <c r="BF40" s="9">
        <f t="shared" si="3"/>
        <v>0</v>
      </c>
    </row>
    <row r="41" spans="1:58" s="46" customFormat="1" ht="16.5">
      <c r="A41" s="57" t="s">
        <v>39</v>
      </c>
      <c r="B41" s="59"/>
      <c r="C41" s="59"/>
      <c r="D41" s="58"/>
      <c r="E41" s="3">
        <f>SUM(E42)</f>
        <v>3416</v>
      </c>
      <c r="F41" s="3">
        <f aca="true" t="shared" si="12" ref="F41:BA41">SUM(F42)</f>
        <v>3416</v>
      </c>
      <c r="G41" s="3">
        <f t="shared" si="12"/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 t="shared" si="12"/>
        <v>0</v>
      </c>
      <c r="S41" s="3">
        <f t="shared" si="12"/>
        <v>0</v>
      </c>
      <c r="T41" s="3">
        <f t="shared" si="12"/>
        <v>0</v>
      </c>
      <c r="U41" s="3">
        <f t="shared" si="12"/>
        <v>0</v>
      </c>
      <c r="V41" s="3">
        <f t="shared" si="12"/>
        <v>0</v>
      </c>
      <c r="W41" s="3">
        <f t="shared" si="12"/>
        <v>0</v>
      </c>
      <c r="X41" s="3">
        <f t="shared" si="12"/>
        <v>0</v>
      </c>
      <c r="Y41" s="3">
        <f t="shared" si="12"/>
        <v>0</v>
      </c>
      <c r="Z41" s="3">
        <f t="shared" si="12"/>
        <v>0</v>
      </c>
      <c r="AA41" s="3">
        <f t="shared" si="12"/>
        <v>0</v>
      </c>
      <c r="AB41" s="3">
        <f t="shared" si="12"/>
        <v>0</v>
      </c>
      <c r="AC41" s="3">
        <f t="shared" si="12"/>
        <v>0</v>
      </c>
      <c r="AD41" s="3">
        <f t="shared" si="12"/>
        <v>0</v>
      </c>
      <c r="AE41" s="3">
        <f t="shared" si="12"/>
        <v>0</v>
      </c>
      <c r="AF41" s="3">
        <f t="shared" si="12"/>
        <v>0</v>
      </c>
      <c r="AG41" s="3">
        <f t="shared" si="12"/>
        <v>0</v>
      </c>
      <c r="AH41" s="3">
        <f t="shared" si="12"/>
        <v>0</v>
      </c>
      <c r="AI41" s="3">
        <f t="shared" si="12"/>
        <v>0</v>
      </c>
      <c r="AJ41" s="3">
        <f t="shared" si="12"/>
        <v>0</v>
      </c>
      <c r="AK41" s="3">
        <f t="shared" si="12"/>
        <v>0</v>
      </c>
      <c r="AL41" s="3">
        <f t="shared" si="12"/>
        <v>0</v>
      </c>
      <c r="AM41" s="3">
        <f t="shared" si="12"/>
        <v>0</v>
      </c>
      <c r="AN41" s="3">
        <f t="shared" si="12"/>
        <v>0</v>
      </c>
      <c r="AO41" s="3">
        <f t="shared" si="12"/>
        <v>0</v>
      </c>
      <c r="AP41" s="3">
        <f t="shared" si="12"/>
        <v>0</v>
      </c>
      <c r="AQ41" s="3">
        <f t="shared" si="12"/>
        <v>0</v>
      </c>
      <c r="AR41" s="3">
        <f t="shared" si="12"/>
        <v>0</v>
      </c>
      <c r="AS41" s="3">
        <f t="shared" si="12"/>
        <v>0</v>
      </c>
      <c r="AT41" s="3">
        <f t="shared" si="12"/>
        <v>0</v>
      </c>
      <c r="AU41" s="3">
        <f t="shared" si="12"/>
        <v>0</v>
      </c>
      <c r="AV41" s="3">
        <f t="shared" si="12"/>
        <v>0</v>
      </c>
      <c r="AW41" s="3">
        <f t="shared" si="12"/>
        <v>0</v>
      </c>
      <c r="AX41" s="3">
        <f t="shared" si="12"/>
        <v>0</v>
      </c>
      <c r="AY41" s="3">
        <f t="shared" si="12"/>
        <v>0</v>
      </c>
      <c r="AZ41" s="3">
        <f t="shared" si="12"/>
        <v>0</v>
      </c>
      <c r="BA41" s="3">
        <f t="shared" si="12"/>
        <v>0</v>
      </c>
      <c r="BB41" s="12"/>
      <c r="BC41" s="12"/>
      <c r="BD41" s="3"/>
      <c r="BE41" s="3"/>
      <c r="BF41" s="11">
        <f t="shared" si="3"/>
        <v>0</v>
      </c>
    </row>
    <row r="42" spans="1:58" ht="33" customHeight="1">
      <c r="A42" s="6" t="s">
        <v>40</v>
      </c>
      <c r="B42" s="6" t="s">
        <v>102</v>
      </c>
      <c r="C42" s="55" t="s">
        <v>103</v>
      </c>
      <c r="D42" s="56"/>
      <c r="E42" s="9">
        <v>3416</v>
      </c>
      <c r="F42" s="9">
        <f t="shared" si="10"/>
        <v>3416</v>
      </c>
      <c r="G42" s="9">
        <f>SUM(H42:BA42)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D42" s="9"/>
      <c r="BE42" s="9"/>
      <c r="BF42" s="9">
        <f t="shared" si="3"/>
        <v>0</v>
      </c>
    </row>
    <row r="43" spans="1:58" s="46" customFormat="1" ht="47.25" customHeight="1">
      <c r="A43" s="62" t="s">
        <v>41</v>
      </c>
      <c r="B43" s="63"/>
      <c r="C43" s="63"/>
      <c r="D43" s="64"/>
      <c r="E43" s="3">
        <f>SUM(E44)</f>
        <v>14654</v>
      </c>
      <c r="F43" s="3">
        <f aca="true" t="shared" si="13" ref="F43:BA43">SUM(F44)</f>
        <v>15041</v>
      </c>
      <c r="G43" s="3">
        <f t="shared" si="13"/>
        <v>387</v>
      </c>
      <c r="H43" s="3">
        <f t="shared" si="13"/>
        <v>0</v>
      </c>
      <c r="I43" s="3">
        <f t="shared" si="13"/>
        <v>0</v>
      </c>
      <c r="J43" s="3">
        <f t="shared" si="13"/>
        <v>0</v>
      </c>
      <c r="K43" s="3">
        <f t="shared" si="13"/>
        <v>0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387</v>
      </c>
      <c r="P43" s="3">
        <f t="shared" si="13"/>
        <v>0</v>
      </c>
      <c r="Q43" s="3">
        <f t="shared" si="13"/>
        <v>0</v>
      </c>
      <c r="R43" s="3">
        <f t="shared" si="13"/>
        <v>0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>
        <f t="shared" si="13"/>
        <v>0</v>
      </c>
      <c r="X43" s="3">
        <f t="shared" si="13"/>
        <v>0</v>
      </c>
      <c r="Y43" s="3">
        <f t="shared" si="13"/>
        <v>0</v>
      </c>
      <c r="Z43" s="3">
        <f t="shared" si="13"/>
        <v>0</v>
      </c>
      <c r="AA43" s="3">
        <f t="shared" si="13"/>
        <v>0</v>
      </c>
      <c r="AB43" s="3">
        <f t="shared" si="13"/>
        <v>0</v>
      </c>
      <c r="AC43" s="3">
        <f t="shared" si="13"/>
        <v>0</v>
      </c>
      <c r="AD43" s="3">
        <f t="shared" si="13"/>
        <v>0</v>
      </c>
      <c r="AE43" s="3">
        <f t="shared" si="13"/>
        <v>0</v>
      </c>
      <c r="AF43" s="3">
        <f t="shared" si="13"/>
        <v>0</v>
      </c>
      <c r="AG43" s="3">
        <f t="shared" si="13"/>
        <v>0</v>
      </c>
      <c r="AH43" s="3">
        <f t="shared" si="13"/>
        <v>0</v>
      </c>
      <c r="AI43" s="3">
        <f t="shared" si="13"/>
        <v>0</v>
      </c>
      <c r="AJ43" s="3">
        <f t="shared" si="13"/>
        <v>0</v>
      </c>
      <c r="AK43" s="3">
        <f t="shared" si="13"/>
        <v>0</v>
      </c>
      <c r="AL43" s="3">
        <f t="shared" si="13"/>
        <v>0</v>
      </c>
      <c r="AM43" s="3">
        <f t="shared" si="13"/>
        <v>0</v>
      </c>
      <c r="AN43" s="3">
        <f t="shared" si="13"/>
        <v>0</v>
      </c>
      <c r="AO43" s="3">
        <f t="shared" si="13"/>
        <v>0</v>
      </c>
      <c r="AP43" s="3">
        <f t="shared" si="13"/>
        <v>0</v>
      </c>
      <c r="AQ43" s="3">
        <f t="shared" si="13"/>
        <v>0</v>
      </c>
      <c r="AR43" s="3">
        <f t="shared" si="13"/>
        <v>0</v>
      </c>
      <c r="AS43" s="3">
        <f t="shared" si="13"/>
        <v>0</v>
      </c>
      <c r="AT43" s="3">
        <f t="shared" si="13"/>
        <v>0</v>
      </c>
      <c r="AU43" s="3">
        <f t="shared" si="13"/>
        <v>0</v>
      </c>
      <c r="AV43" s="3">
        <f t="shared" si="13"/>
        <v>0</v>
      </c>
      <c r="AW43" s="3">
        <f t="shared" si="13"/>
        <v>0</v>
      </c>
      <c r="AX43" s="3">
        <f t="shared" si="13"/>
        <v>0</v>
      </c>
      <c r="AY43" s="3">
        <f t="shared" si="13"/>
        <v>0</v>
      </c>
      <c r="AZ43" s="3">
        <f t="shared" si="13"/>
        <v>0</v>
      </c>
      <c r="BA43" s="3">
        <f t="shared" si="13"/>
        <v>0</v>
      </c>
      <c r="BB43" s="12"/>
      <c r="BC43" s="12"/>
      <c r="BD43" s="3"/>
      <c r="BE43" s="3"/>
      <c r="BF43" s="11">
        <f t="shared" si="3"/>
        <v>0</v>
      </c>
    </row>
    <row r="44" spans="1:58" ht="29.25" customHeight="1">
      <c r="A44" s="6" t="s">
        <v>42</v>
      </c>
      <c r="B44" s="6" t="s">
        <v>102</v>
      </c>
      <c r="C44" s="55" t="s">
        <v>103</v>
      </c>
      <c r="D44" s="56"/>
      <c r="E44" s="9">
        <v>14654</v>
      </c>
      <c r="F44" s="9">
        <f t="shared" si="10"/>
        <v>15041</v>
      </c>
      <c r="G44" s="9">
        <f>SUM(H44:BA44)</f>
        <v>387</v>
      </c>
      <c r="H44" s="9"/>
      <c r="I44" s="9"/>
      <c r="J44" s="9"/>
      <c r="K44" s="9"/>
      <c r="L44" s="9"/>
      <c r="M44" s="9"/>
      <c r="N44" s="9"/>
      <c r="O44" s="9">
        <v>387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D44" s="9"/>
      <c r="BE44" s="9"/>
      <c r="BF44" s="9">
        <f t="shared" si="3"/>
        <v>0</v>
      </c>
    </row>
    <row r="45" spans="1:58" s="46" customFormat="1" ht="16.5">
      <c r="A45" s="57" t="s">
        <v>43</v>
      </c>
      <c r="B45" s="59"/>
      <c r="C45" s="59"/>
      <c r="D45" s="58"/>
      <c r="E45" s="3">
        <f>SUM(E46)</f>
        <v>31896</v>
      </c>
      <c r="F45" s="3">
        <f aca="true" t="shared" si="14" ref="F45:BA45">SUM(F46)</f>
        <v>31896</v>
      </c>
      <c r="G45" s="3">
        <f t="shared" si="14"/>
        <v>0</v>
      </c>
      <c r="H45" s="3">
        <f>SUM(H46)</f>
        <v>0</v>
      </c>
      <c r="I45" s="3">
        <f t="shared" si="14"/>
        <v>0</v>
      </c>
      <c r="J45" s="3">
        <f t="shared" si="14"/>
        <v>0</v>
      </c>
      <c r="K45" s="3">
        <f t="shared" si="14"/>
        <v>0</v>
      </c>
      <c r="L45" s="3">
        <f t="shared" si="14"/>
        <v>0</v>
      </c>
      <c r="M45" s="3">
        <f t="shared" si="14"/>
        <v>0</v>
      </c>
      <c r="N45" s="3">
        <f t="shared" si="14"/>
        <v>0</v>
      </c>
      <c r="O45" s="3">
        <f t="shared" si="14"/>
        <v>0</v>
      </c>
      <c r="P45" s="3">
        <f t="shared" si="14"/>
        <v>0</v>
      </c>
      <c r="Q45" s="3">
        <f t="shared" si="14"/>
        <v>0</v>
      </c>
      <c r="R45" s="3">
        <f t="shared" si="14"/>
        <v>0</v>
      </c>
      <c r="S45" s="3">
        <f t="shared" si="14"/>
        <v>0</v>
      </c>
      <c r="T45" s="3">
        <f t="shared" si="14"/>
        <v>0</v>
      </c>
      <c r="U45" s="3">
        <f t="shared" si="14"/>
        <v>0</v>
      </c>
      <c r="V45" s="3">
        <f t="shared" si="14"/>
        <v>0</v>
      </c>
      <c r="W45" s="3">
        <f t="shared" si="14"/>
        <v>0</v>
      </c>
      <c r="X45" s="3">
        <f t="shared" si="14"/>
        <v>0</v>
      </c>
      <c r="Y45" s="3">
        <f t="shared" si="14"/>
        <v>0</v>
      </c>
      <c r="Z45" s="3">
        <f t="shared" si="14"/>
        <v>0</v>
      </c>
      <c r="AA45" s="3">
        <f t="shared" si="14"/>
        <v>0</v>
      </c>
      <c r="AB45" s="3">
        <f t="shared" si="14"/>
        <v>0</v>
      </c>
      <c r="AC45" s="3">
        <f t="shared" si="14"/>
        <v>0</v>
      </c>
      <c r="AD45" s="3">
        <f t="shared" si="14"/>
        <v>0</v>
      </c>
      <c r="AE45" s="3">
        <f t="shared" si="14"/>
        <v>0</v>
      </c>
      <c r="AF45" s="3">
        <f t="shared" si="14"/>
        <v>0</v>
      </c>
      <c r="AG45" s="3">
        <f t="shared" si="14"/>
        <v>0</v>
      </c>
      <c r="AH45" s="3">
        <f t="shared" si="14"/>
        <v>0</v>
      </c>
      <c r="AI45" s="3">
        <f t="shared" si="14"/>
        <v>0</v>
      </c>
      <c r="AJ45" s="3">
        <f t="shared" si="14"/>
        <v>0</v>
      </c>
      <c r="AK45" s="3">
        <f t="shared" si="14"/>
        <v>0</v>
      </c>
      <c r="AL45" s="3">
        <f t="shared" si="14"/>
        <v>0</v>
      </c>
      <c r="AM45" s="3">
        <f t="shared" si="14"/>
        <v>0</v>
      </c>
      <c r="AN45" s="3">
        <f t="shared" si="14"/>
        <v>0</v>
      </c>
      <c r="AO45" s="3">
        <f t="shared" si="14"/>
        <v>0</v>
      </c>
      <c r="AP45" s="3">
        <f t="shared" si="14"/>
        <v>0</v>
      </c>
      <c r="AQ45" s="3">
        <f t="shared" si="14"/>
        <v>0</v>
      </c>
      <c r="AR45" s="3">
        <f t="shared" si="14"/>
        <v>0</v>
      </c>
      <c r="AS45" s="3">
        <f t="shared" si="14"/>
        <v>0</v>
      </c>
      <c r="AT45" s="3">
        <f t="shared" si="14"/>
        <v>0</v>
      </c>
      <c r="AU45" s="3">
        <f t="shared" si="14"/>
        <v>0</v>
      </c>
      <c r="AV45" s="3">
        <f t="shared" si="14"/>
        <v>0</v>
      </c>
      <c r="AW45" s="3">
        <f t="shared" si="14"/>
        <v>0</v>
      </c>
      <c r="AX45" s="3">
        <f t="shared" si="14"/>
        <v>0</v>
      </c>
      <c r="AY45" s="3">
        <f t="shared" si="14"/>
        <v>0</v>
      </c>
      <c r="AZ45" s="3">
        <f t="shared" si="14"/>
        <v>0</v>
      </c>
      <c r="BA45" s="3">
        <f t="shared" si="14"/>
        <v>0</v>
      </c>
      <c r="BB45" s="12"/>
      <c r="BC45" s="12"/>
      <c r="BD45" s="3"/>
      <c r="BE45" s="3"/>
      <c r="BF45" s="11">
        <f t="shared" si="3"/>
        <v>0</v>
      </c>
    </row>
    <row r="46" spans="1:58" ht="31.5" customHeight="1">
      <c r="A46" s="6" t="s">
        <v>44</v>
      </c>
      <c r="B46" s="6" t="s">
        <v>102</v>
      </c>
      <c r="C46" s="55" t="s">
        <v>103</v>
      </c>
      <c r="D46" s="56"/>
      <c r="E46" s="9">
        <v>31896</v>
      </c>
      <c r="F46" s="9">
        <f t="shared" si="10"/>
        <v>31896</v>
      </c>
      <c r="G46" s="9">
        <f>SUM(H46:BA46)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D46" s="9"/>
      <c r="BE46" s="9"/>
      <c r="BF46" s="9"/>
    </row>
    <row r="47" spans="1:58" s="46" customFormat="1" ht="16.5" customHeight="1">
      <c r="A47" s="57" t="s">
        <v>45</v>
      </c>
      <c r="B47" s="59"/>
      <c r="C47" s="59"/>
      <c r="D47" s="58"/>
      <c r="E47" s="3">
        <f>SUM(E48)</f>
        <v>5051</v>
      </c>
      <c r="F47" s="3">
        <f aca="true" t="shared" si="15" ref="F47:BA47">SUM(F48)</f>
        <v>5051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3">
        <f t="shared" si="15"/>
        <v>0</v>
      </c>
      <c r="K47" s="3">
        <f t="shared" si="15"/>
        <v>0</v>
      </c>
      <c r="L47" s="3">
        <f t="shared" si="15"/>
        <v>0</v>
      </c>
      <c r="M47" s="3">
        <f t="shared" si="15"/>
        <v>0</v>
      </c>
      <c r="N47" s="3">
        <f t="shared" si="15"/>
        <v>0</v>
      </c>
      <c r="O47" s="3">
        <f t="shared" si="15"/>
        <v>0</v>
      </c>
      <c r="P47" s="3">
        <f t="shared" si="15"/>
        <v>0</v>
      </c>
      <c r="Q47" s="3">
        <f t="shared" si="15"/>
        <v>0</v>
      </c>
      <c r="R47" s="3">
        <f t="shared" si="15"/>
        <v>0</v>
      </c>
      <c r="S47" s="3">
        <f t="shared" si="15"/>
        <v>0</v>
      </c>
      <c r="T47" s="3">
        <f t="shared" si="15"/>
        <v>0</v>
      </c>
      <c r="U47" s="3">
        <f t="shared" si="15"/>
        <v>0</v>
      </c>
      <c r="V47" s="3">
        <f t="shared" si="15"/>
        <v>0</v>
      </c>
      <c r="W47" s="3">
        <f t="shared" si="15"/>
        <v>0</v>
      </c>
      <c r="X47" s="3">
        <f t="shared" si="15"/>
        <v>0</v>
      </c>
      <c r="Y47" s="3">
        <f t="shared" si="15"/>
        <v>0</v>
      </c>
      <c r="Z47" s="3">
        <f t="shared" si="15"/>
        <v>0</v>
      </c>
      <c r="AA47" s="3">
        <f t="shared" si="15"/>
        <v>0</v>
      </c>
      <c r="AB47" s="3">
        <f t="shared" si="15"/>
        <v>0</v>
      </c>
      <c r="AC47" s="3">
        <f t="shared" si="15"/>
        <v>0</v>
      </c>
      <c r="AD47" s="3">
        <f t="shared" si="15"/>
        <v>0</v>
      </c>
      <c r="AE47" s="3">
        <f t="shared" si="15"/>
        <v>0</v>
      </c>
      <c r="AF47" s="3">
        <f t="shared" si="15"/>
        <v>0</v>
      </c>
      <c r="AG47" s="3">
        <f t="shared" si="15"/>
        <v>0</v>
      </c>
      <c r="AH47" s="3">
        <f t="shared" si="15"/>
        <v>0</v>
      </c>
      <c r="AI47" s="3">
        <f t="shared" si="15"/>
        <v>0</v>
      </c>
      <c r="AJ47" s="3">
        <f t="shared" si="15"/>
        <v>0</v>
      </c>
      <c r="AK47" s="3">
        <f t="shared" si="15"/>
        <v>0</v>
      </c>
      <c r="AL47" s="3">
        <f t="shared" si="15"/>
        <v>0</v>
      </c>
      <c r="AM47" s="3">
        <f t="shared" si="15"/>
        <v>0</v>
      </c>
      <c r="AN47" s="3">
        <f t="shared" si="15"/>
        <v>0</v>
      </c>
      <c r="AO47" s="3">
        <f t="shared" si="15"/>
        <v>0</v>
      </c>
      <c r="AP47" s="3">
        <f t="shared" si="15"/>
        <v>0</v>
      </c>
      <c r="AQ47" s="3">
        <f t="shared" si="15"/>
        <v>0</v>
      </c>
      <c r="AR47" s="3">
        <f t="shared" si="15"/>
        <v>0</v>
      </c>
      <c r="AS47" s="3">
        <f t="shared" si="15"/>
        <v>0</v>
      </c>
      <c r="AT47" s="3">
        <f t="shared" si="15"/>
        <v>0</v>
      </c>
      <c r="AU47" s="3">
        <f t="shared" si="15"/>
        <v>0</v>
      </c>
      <c r="AV47" s="3">
        <f t="shared" si="15"/>
        <v>0</v>
      </c>
      <c r="AW47" s="3">
        <f t="shared" si="15"/>
        <v>0</v>
      </c>
      <c r="AX47" s="3">
        <f t="shared" si="15"/>
        <v>0</v>
      </c>
      <c r="AY47" s="3">
        <f t="shared" si="15"/>
        <v>0</v>
      </c>
      <c r="AZ47" s="3">
        <f t="shared" si="15"/>
        <v>0</v>
      </c>
      <c r="BA47" s="3">
        <f t="shared" si="15"/>
        <v>0</v>
      </c>
      <c r="BB47" s="12"/>
      <c r="BC47" s="12"/>
      <c r="BD47" s="3"/>
      <c r="BE47" s="3"/>
      <c r="BF47" s="11">
        <f t="shared" si="3"/>
        <v>0</v>
      </c>
    </row>
    <row r="48" spans="1:58" ht="31.5" customHeight="1">
      <c r="A48" s="6" t="s">
        <v>46</v>
      </c>
      <c r="B48" s="6" t="s">
        <v>102</v>
      </c>
      <c r="C48" s="55" t="s">
        <v>103</v>
      </c>
      <c r="D48" s="56"/>
      <c r="E48" s="9">
        <v>5051</v>
      </c>
      <c r="F48" s="9">
        <f t="shared" si="10"/>
        <v>5051</v>
      </c>
      <c r="G48" s="9">
        <f>SUM(H48:BA48)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D48" s="9"/>
      <c r="BE48" s="9"/>
      <c r="BF48" s="9">
        <f t="shared" si="3"/>
        <v>0</v>
      </c>
    </row>
    <row r="49" spans="1:58" s="46" customFormat="1" ht="16.5" customHeight="1">
      <c r="A49" s="57" t="s">
        <v>47</v>
      </c>
      <c r="B49" s="59"/>
      <c r="C49" s="59"/>
      <c r="D49" s="58"/>
      <c r="E49" s="3">
        <f>SUM(E50:E56)</f>
        <v>779040.6</v>
      </c>
      <c r="F49" s="3">
        <f>SUM(F50:F56)</f>
        <v>779227.4999999999</v>
      </c>
      <c r="G49" s="3">
        <f>SUM(G50:G56)</f>
        <v>186.9000000000001</v>
      </c>
      <c r="H49" s="3">
        <f>SUM(H50:H56)</f>
        <v>0</v>
      </c>
      <c r="I49" s="3">
        <f aca="true" t="shared" si="16" ref="I49:BA49">SUM(I50:I56)</f>
        <v>0</v>
      </c>
      <c r="J49" s="3">
        <f t="shared" si="16"/>
        <v>0</v>
      </c>
      <c r="K49" s="3">
        <f t="shared" si="16"/>
        <v>-1020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0</v>
      </c>
      <c r="P49" s="3">
        <f t="shared" si="16"/>
        <v>0</v>
      </c>
      <c r="Q49" s="3">
        <f t="shared" si="16"/>
        <v>18.899999999999977</v>
      </c>
      <c r="R49" s="3">
        <f t="shared" si="16"/>
        <v>0</v>
      </c>
      <c r="S49" s="3">
        <f t="shared" si="16"/>
        <v>1188</v>
      </c>
      <c r="T49" s="3">
        <f t="shared" si="16"/>
        <v>0</v>
      </c>
      <c r="U49" s="3">
        <f t="shared" si="16"/>
        <v>0</v>
      </c>
      <c r="V49" s="3">
        <f t="shared" si="16"/>
        <v>0</v>
      </c>
      <c r="W49" s="3">
        <f t="shared" si="16"/>
        <v>0</v>
      </c>
      <c r="X49" s="3">
        <f t="shared" si="16"/>
        <v>0</v>
      </c>
      <c r="Y49" s="3">
        <f t="shared" si="16"/>
        <v>0</v>
      </c>
      <c r="Z49" s="3">
        <f t="shared" si="16"/>
        <v>0</v>
      </c>
      <c r="AA49" s="3">
        <f t="shared" si="16"/>
        <v>0</v>
      </c>
      <c r="AB49" s="3">
        <f t="shared" si="16"/>
        <v>0</v>
      </c>
      <c r="AC49" s="3">
        <f t="shared" si="16"/>
        <v>0</v>
      </c>
      <c r="AD49" s="3">
        <f t="shared" si="16"/>
        <v>0</v>
      </c>
      <c r="AE49" s="3">
        <f t="shared" si="16"/>
        <v>0</v>
      </c>
      <c r="AF49" s="3">
        <f t="shared" si="16"/>
        <v>0</v>
      </c>
      <c r="AG49" s="3">
        <f t="shared" si="16"/>
        <v>0</v>
      </c>
      <c r="AH49" s="3">
        <f t="shared" si="16"/>
        <v>0</v>
      </c>
      <c r="AI49" s="3">
        <f t="shared" si="16"/>
        <v>0</v>
      </c>
      <c r="AJ49" s="3">
        <f t="shared" si="16"/>
        <v>0</v>
      </c>
      <c r="AK49" s="3">
        <f t="shared" si="16"/>
        <v>0</v>
      </c>
      <c r="AL49" s="3">
        <f t="shared" si="16"/>
        <v>0</v>
      </c>
      <c r="AM49" s="3">
        <f t="shared" si="16"/>
        <v>0</v>
      </c>
      <c r="AN49" s="3">
        <f t="shared" si="16"/>
        <v>0</v>
      </c>
      <c r="AO49" s="3">
        <f t="shared" si="16"/>
        <v>0</v>
      </c>
      <c r="AP49" s="3">
        <f t="shared" si="16"/>
        <v>0</v>
      </c>
      <c r="AQ49" s="3">
        <f t="shared" si="16"/>
        <v>0</v>
      </c>
      <c r="AR49" s="3">
        <f t="shared" si="16"/>
        <v>0</v>
      </c>
      <c r="AS49" s="3">
        <f t="shared" si="16"/>
        <v>0</v>
      </c>
      <c r="AT49" s="3">
        <f t="shared" si="16"/>
        <v>0</v>
      </c>
      <c r="AU49" s="3">
        <f t="shared" si="16"/>
        <v>0</v>
      </c>
      <c r="AV49" s="3">
        <f t="shared" si="16"/>
        <v>0</v>
      </c>
      <c r="AW49" s="3">
        <f>SUM(AW50:AW56)</f>
        <v>0</v>
      </c>
      <c r="AX49" s="3">
        <f>SUM(AX50:AX56)</f>
        <v>0</v>
      </c>
      <c r="AY49" s="3">
        <f>SUM(AY50:AY56)</f>
        <v>0</v>
      </c>
      <c r="AZ49" s="3">
        <f t="shared" si="16"/>
        <v>0</v>
      </c>
      <c r="BA49" s="3">
        <f t="shared" si="16"/>
        <v>0</v>
      </c>
      <c r="BB49" s="12"/>
      <c r="BC49" s="12"/>
      <c r="BD49" s="3"/>
      <c r="BE49" s="3"/>
      <c r="BF49" s="11">
        <f t="shared" si="3"/>
        <v>0</v>
      </c>
    </row>
    <row r="50" spans="1:58" ht="16.5" hidden="1">
      <c r="A50" s="6" t="s">
        <v>106</v>
      </c>
      <c r="B50" s="6" t="s">
        <v>106</v>
      </c>
      <c r="C50" s="55" t="s">
        <v>107</v>
      </c>
      <c r="D50" s="5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D50" s="9"/>
      <c r="BE50" s="9"/>
      <c r="BF50" s="9">
        <f t="shared" si="3"/>
        <v>0</v>
      </c>
    </row>
    <row r="51" spans="1:58" ht="16.5" hidden="1">
      <c r="A51" s="5" t="s">
        <v>48</v>
      </c>
      <c r="B51" s="6" t="s">
        <v>108</v>
      </c>
      <c r="C51" s="55"/>
      <c r="D51" s="56"/>
      <c r="E51" s="9"/>
      <c r="F51" s="9">
        <f aca="true" t="shared" si="17" ref="F51:F56">E51+G51</f>
        <v>0</v>
      </c>
      <c r="G51" s="9">
        <f aca="true" t="shared" si="18" ref="G51:G56">SUM(H51:BA51)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D51" s="9"/>
      <c r="BE51" s="9"/>
      <c r="BF51" s="9">
        <f t="shared" si="3"/>
        <v>0</v>
      </c>
    </row>
    <row r="52" spans="1:58" ht="16.5">
      <c r="A52" s="5" t="s">
        <v>48</v>
      </c>
      <c r="B52" s="6" t="s">
        <v>99</v>
      </c>
      <c r="C52" s="55" t="s">
        <v>100</v>
      </c>
      <c r="D52" s="56"/>
      <c r="E52" s="9">
        <v>500</v>
      </c>
      <c r="F52" s="9">
        <f t="shared" si="17"/>
        <v>500</v>
      </c>
      <c r="G52" s="9">
        <f t="shared" si="18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D52" s="9"/>
      <c r="BE52" s="9"/>
      <c r="BF52" s="9"/>
    </row>
    <row r="53" spans="1:58" ht="31.5" customHeight="1">
      <c r="A53" s="6" t="s">
        <v>48</v>
      </c>
      <c r="B53" s="6" t="s">
        <v>102</v>
      </c>
      <c r="C53" s="55" t="s">
        <v>103</v>
      </c>
      <c r="D53" s="56"/>
      <c r="E53" s="9">
        <v>720</v>
      </c>
      <c r="F53" s="9">
        <f t="shared" si="17"/>
        <v>0</v>
      </c>
      <c r="G53" s="9">
        <f t="shared" si="18"/>
        <v>-720</v>
      </c>
      <c r="H53" s="9"/>
      <c r="I53" s="9"/>
      <c r="J53" s="9"/>
      <c r="K53" s="9">
        <v>-720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D53" s="9"/>
      <c r="BE53" s="9"/>
      <c r="BF53" s="9">
        <f t="shared" si="3"/>
        <v>0</v>
      </c>
    </row>
    <row r="54" spans="1:58" ht="16.5">
      <c r="A54" s="5" t="s">
        <v>48</v>
      </c>
      <c r="B54" s="6" t="s">
        <v>106</v>
      </c>
      <c r="C54" s="55" t="s">
        <v>107</v>
      </c>
      <c r="D54" s="56"/>
      <c r="E54" s="9">
        <v>757821.2</v>
      </c>
      <c r="F54" s="9">
        <f t="shared" si="17"/>
        <v>759864.2</v>
      </c>
      <c r="G54" s="9">
        <f t="shared" si="18"/>
        <v>2043</v>
      </c>
      <c r="H54" s="9"/>
      <c r="I54" s="9"/>
      <c r="J54" s="9"/>
      <c r="K54" s="9"/>
      <c r="L54" s="9"/>
      <c r="M54" s="9"/>
      <c r="N54" s="9"/>
      <c r="O54" s="9"/>
      <c r="P54" s="9"/>
      <c r="Q54" s="9">
        <v>855</v>
      </c>
      <c r="R54" s="9"/>
      <c r="S54" s="9">
        <v>1188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D54" s="9"/>
      <c r="BE54" s="9"/>
      <c r="BF54" s="9">
        <f t="shared" si="3"/>
        <v>0</v>
      </c>
    </row>
    <row r="55" spans="1:58" ht="16.5">
      <c r="A55" s="5" t="s">
        <v>48</v>
      </c>
      <c r="B55" s="6" t="s">
        <v>108</v>
      </c>
      <c r="C55" s="55" t="s">
        <v>109</v>
      </c>
      <c r="D55" s="56"/>
      <c r="E55" s="9">
        <v>17600.3</v>
      </c>
      <c r="F55" s="9">
        <f t="shared" si="17"/>
        <v>16464.2</v>
      </c>
      <c r="G55" s="9">
        <f t="shared" si="18"/>
        <v>-1136.1</v>
      </c>
      <c r="H55" s="9"/>
      <c r="I55" s="9"/>
      <c r="J55" s="9"/>
      <c r="K55" s="9">
        <v>-300</v>
      </c>
      <c r="L55" s="9"/>
      <c r="M55" s="9"/>
      <c r="N55" s="9"/>
      <c r="O55" s="9"/>
      <c r="P55" s="9"/>
      <c r="Q55" s="9">
        <v>-836.1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D55" s="9"/>
      <c r="BE55" s="9"/>
      <c r="BF55" s="9">
        <f>BE55-BD55</f>
        <v>0</v>
      </c>
    </row>
    <row r="56" spans="1:58" ht="16.5">
      <c r="A56" s="5" t="s">
        <v>48</v>
      </c>
      <c r="B56" s="6" t="s">
        <v>117</v>
      </c>
      <c r="C56" s="55" t="s">
        <v>118</v>
      </c>
      <c r="D56" s="56"/>
      <c r="E56" s="9">
        <v>2399.1</v>
      </c>
      <c r="F56" s="9">
        <f t="shared" si="17"/>
        <v>2399.1</v>
      </c>
      <c r="G56" s="9">
        <f t="shared" si="18"/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D56" s="9"/>
      <c r="BE56" s="9"/>
      <c r="BF56" s="9">
        <f t="shared" si="3"/>
        <v>0</v>
      </c>
    </row>
    <row r="57" spans="1:58" s="46" customFormat="1" ht="16.5">
      <c r="A57" s="57" t="s">
        <v>49</v>
      </c>
      <c r="B57" s="59"/>
      <c r="C57" s="59"/>
      <c r="D57" s="58"/>
      <c r="E57" s="3">
        <f>SUM(E58:E63)</f>
        <v>1361738.3</v>
      </c>
      <c r="F57" s="3">
        <f>SUM(F58:F63)</f>
        <v>2213294.4</v>
      </c>
      <c r="G57" s="3">
        <f>SUM(G58:G63)</f>
        <v>851556.1</v>
      </c>
      <c r="H57" s="3">
        <f aca="true" t="shared" si="19" ref="H57:BF57">SUM(H58:H63)</f>
        <v>898252.1</v>
      </c>
      <c r="I57" s="3">
        <f t="shared" si="19"/>
        <v>0</v>
      </c>
      <c r="J57" s="3">
        <f t="shared" si="19"/>
        <v>0</v>
      </c>
      <c r="K57" s="3">
        <f t="shared" si="19"/>
        <v>1000</v>
      </c>
      <c r="L57" s="3">
        <f t="shared" si="19"/>
        <v>0</v>
      </c>
      <c r="M57" s="3">
        <f t="shared" si="19"/>
        <v>0</v>
      </c>
      <c r="N57" s="3">
        <f t="shared" si="19"/>
        <v>0</v>
      </c>
      <c r="O57" s="3">
        <f t="shared" si="19"/>
        <v>0</v>
      </c>
      <c r="P57" s="3">
        <f t="shared" si="19"/>
        <v>0</v>
      </c>
      <c r="Q57" s="3">
        <f t="shared" si="19"/>
        <v>-48072</v>
      </c>
      <c r="R57" s="3">
        <f t="shared" si="19"/>
        <v>0</v>
      </c>
      <c r="S57" s="3">
        <f t="shared" si="19"/>
        <v>376</v>
      </c>
      <c r="T57" s="3">
        <f t="shared" si="19"/>
        <v>0</v>
      </c>
      <c r="U57" s="3">
        <f t="shared" si="19"/>
        <v>0</v>
      </c>
      <c r="V57" s="3">
        <f t="shared" si="19"/>
        <v>0</v>
      </c>
      <c r="W57" s="3">
        <f t="shared" si="19"/>
        <v>0</v>
      </c>
      <c r="X57" s="3">
        <f t="shared" si="19"/>
        <v>0</v>
      </c>
      <c r="Y57" s="3">
        <f t="shared" si="19"/>
        <v>0</v>
      </c>
      <c r="Z57" s="3">
        <f t="shared" si="19"/>
        <v>0</v>
      </c>
      <c r="AA57" s="3">
        <f t="shared" si="19"/>
        <v>0</v>
      </c>
      <c r="AB57" s="3">
        <f t="shared" si="19"/>
        <v>0</v>
      </c>
      <c r="AC57" s="3">
        <f t="shared" si="19"/>
        <v>0</v>
      </c>
      <c r="AD57" s="3">
        <f t="shared" si="19"/>
        <v>0</v>
      </c>
      <c r="AE57" s="3">
        <f t="shared" si="19"/>
        <v>0</v>
      </c>
      <c r="AF57" s="3">
        <f t="shared" si="19"/>
        <v>0</v>
      </c>
      <c r="AG57" s="3">
        <f t="shared" si="19"/>
        <v>0</v>
      </c>
      <c r="AH57" s="3">
        <f t="shared" si="19"/>
        <v>0</v>
      </c>
      <c r="AI57" s="3">
        <f t="shared" si="19"/>
        <v>0</v>
      </c>
      <c r="AJ57" s="3">
        <f t="shared" si="19"/>
        <v>0</v>
      </c>
      <c r="AK57" s="3">
        <f t="shared" si="19"/>
        <v>0</v>
      </c>
      <c r="AL57" s="3">
        <f t="shared" si="19"/>
        <v>0</v>
      </c>
      <c r="AM57" s="3">
        <f t="shared" si="19"/>
        <v>0</v>
      </c>
      <c r="AN57" s="3">
        <f t="shared" si="19"/>
        <v>0</v>
      </c>
      <c r="AO57" s="3">
        <f t="shared" si="19"/>
        <v>0</v>
      </c>
      <c r="AP57" s="3">
        <f t="shared" si="19"/>
        <v>0</v>
      </c>
      <c r="AQ57" s="3">
        <f t="shared" si="19"/>
        <v>0</v>
      </c>
      <c r="AR57" s="3">
        <f t="shared" si="19"/>
        <v>0</v>
      </c>
      <c r="AS57" s="3">
        <f t="shared" si="19"/>
        <v>0</v>
      </c>
      <c r="AT57" s="3">
        <f t="shared" si="19"/>
        <v>0</v>
      </c>
      <c r="AU57" s="3">
        <f t="shared" si="19"/>
        <v>0</v>
      </c>
      <c r="AV57" s="3">
        <f t="shared" si="19"/>
        <v>0</v>
      </c>
      <c r="AW57" s="3">
        <f t="shared" si="19"/>
        <v>0</v>
      </c>
      <c r="AX57" s="3">
        <f t="shared" si="19"/>
        <v>0</v>
      </c>
      <c r="AY57" s="3">
        <f t="shared" si="19"/>
        <v>0</v>
      </c>
      <c r="AZ57" s="3">
        <f t="shared" si="19"/>
        <v>0</v>
      </c>
      <c r="BA57" s="3">
        <f t="shared" si="19"/>
        <v>0</v>
      </c>
      <c r="BB57" s="3">
        <f t="shared" si="19"/>
        <v>0</v>
      </c>
      <c r="BC57" s="3">
        <f t="shared" si="19"/>
        <v>0</v>
      </c>
      <c r="BD57" s="3">
        <f t="shared" si="19"/>
        <v>0</v>
      </c>
      <c r="BE57" s="3">
        <f t="shared" si="19"/>
        <v>0</v>
      </c>
      <c r="BF57" s="3">
        <f t="shared" si="19"/>
        <v>0</v>
      </c>
    </row>
    <row r="58" spans="1:58" ht="16.5">
      <c r="A58" s="5" t="s">
        <v>50</v>
      </c>
      <c r="B58" s="6" t="s">
        <v>104</v>
      </c>
      <c r="C58" s="55" t="s">
        <v>105</v>
      </c>
      <c r="D58" s="56"/>
      <c r="E58" s="9">
        <v>105500.7</v>
      </c>
      <c r="F58" s="9">
        <f aca="true" t="shared" si="20" ref="F58:F63">E58+G58</f>
        <v>579675.2</v>
      </c>
      <c r="G58" s="9">
        <f aca="true" t="shared" si="21" ref="G58:G63">SUM(H58:BA58)</f>
        <v>474174.5</v>
      </c>
      <c r="H58" s="9">
        <v>476678.3</v>
      </c>
      <c r="I58" s="9"/>
      <c r="J58" s="9"/>
      <c r="K58" s="9">
        <v>50</v>
      </c>
      <c r="L58" s="9"/>
      <c r="M58" s="9"/>
      <c r="N58" s="9"/>
      <c r="O58" s="9"/>
      <c r="P58" s="9"/>
      <c r="Q58" s="9">
        <v>-2929.8</v>
      </c>
      <c r="R58" s="9"/>
      <c r="S58" s="9">
        <v>376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D58" s="9"/>
      <c r="BE58" s="9"/>
      <c r="BF58" s="9">
        <f t="shared" si="3"/>
        <v>0</v>
      </c>
    </row>
    <row r="59" spans="1:58" ht="16.5">
      <c r="A59" s="5" t="s">
        <v>50</v>
      </c>
      <c r="B59" s="6" t="s">
        <v>106</v>
      </c>
      <c r="C59" s="55" t="s">
        <v>107</v>
      </c>
      <c r="D59" s="56"/>
      <c r="E59" s="9">
        <v>984312</v>
      </c>
      <c r="F59" s="9">
        <f t="shared" si="20"/>
        <v>1390122.2</v>
      </c>
      <c r="G59" s="9">
        <f t="shared" si="21"/>
        <v>405810.2</v>
      </c>
      <c r="H59" s="9">
        <v>413066</v>
      </c>
      <c r="I59" s="9"/>
      <c r="J59" s="9"/>
      <c r="K59" s="9">
        <v>-50</v>
      </c>
      <c r="L59" s="9"/>
      <c r="M59" s="9"/>
      <c r="N59" s="9"/>
      <c r="O59" s="9"/>
      <c r="P59" s="9"/>
      <c r="Q59" s="9">
        <v>-7205.8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D59" s="9"/>
      <c r="BE59" s="9"/>
      <c r="BF59" s="9">
        <f t="shared" si="3"/>
        <v>0</v>
      </c>
    </row>
    <row r="60" spans="1:58" ht="16.5">
      <c r="A60" s="5" t="s">
        <v>50</v>
      </c>
      <c r="B60" s="6" t="s">
        <v>111</v>
      </c>
      <c r="C60" s="7" t="s">
        <v>112</v>
      </c>
      <c r="D60" s="8"/>
      <c r="E60" s="9">
        <v>169846</v>
      </c>
      <c r="F60" s="9">
        <f t="shared" si="20"/>
        <v>162058.4</v>
      </c>
      <c r="G60" s="9">
        <f t="shared" si="21"/>
        <v>-7787.599999999999</v>
      </c>
      <c r="H60" s="9">
        <v>5090.7</v>
      </c>
      <c r="I60" s="9"/>
      <c r="J60" s="9"/>
      <c r="K60" s="9"/>
      <c r="L60" s="9"/>
      <c r="M60" s="9"/>
      <c r="N60" s="9"/>
      <c r="O60" s="9"/>
      <c r="P60" s="9"/>
      <c r="Q60" s="9">
        <v>-12878.3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D60" s="9"/>
      <c r="BE60" s="9"/>
      <c r="BF60" s="9">
        <f t="shared" si="3"/>
        <v>0</v>
      </c>
    </row>
    <row r="61" spans="1:58" ht="32.25" customHeight="1">
      <c r="A61" s="5" t="s">
        <v>50</v>
      </c>
      <c r="B61" s="10" t="s">
        <v>113</v>
      </c>
      <c r="C61" s="55" t="s">
        <v>114</v>
      </c>
      <c r="D61" s="56"/>
      <c r="E61" s="9">
        <v>25616</v>
      </c>
      <c r="F61" s="9">
        <f t="shared" si="20"/>
        <v>20737.8</v>
      </c>
      <c r="G61" s="9">
        <f t="shared" si="21"/>
        <v>-4878.2</v>
      </c>
      <c r="H61" s="9">
        <v>-3346</v>
      </c>
      <c r="I61" s="9"/>
      <c r="J61" s="9"/>
      <c r="K61" s="9"/>
      <c r="L61" s="9"/>
      <c r="M61" s="9"/>
      <c r="N61" s="9"/>
      <c r="O61" s="9"/>
      <c r="P61" s="9"/>
      <c r="Q61" s="9">
        <v>-1532.2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D61" s="9"/>
      <c r="BE61" s="9"/>
      <c r="BF61" s="9">
        <f t="shared" si="3"/>
        <v>0</v>
      </c>
    </row>
    <row r="62" spans="1:58" ht="16.5">
      <c r="A62" s="5" t="s">
        <v>50</v>
      </c>
      <c r="B62" s="6" t="s">
        <v>115</v>
      </c>
      <c r="C62" s="55" t="s">
        <v>116</v>
      </c>
      <c r="D62" s="56"/>
      <c r="E62" s="9">
        <v>76463.6</v>
      </c>
      <c r="F62" s="9">
        <f t="shared" si="20"/>
        <v>53937.700000000004</v>
      </c>
      <c r="G62" s="9">
        <f t="shared" si="21"/>
        <v>-22525.9</v>
      </c>
      <c r="H62" s="9"/>
      <c r="I62" s="9"/>
      <c r="J62" s="9"/>
      <c r="K62" s="9">
        <v>1000</v>
      </c>
      <c r="L62" s="9"/>
      <c r="M62" s="9"/>
      <c r="N62" s="9"/>
      <c r="O62" s="9"/>
      <c r="P62" s="9"/>
      <c r="Q62" s="9">
        <v>-23525.9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D62" s="9"/>
      <c r="BE62" s="9"/>
      <c r="BF62" s="9">
        <f t="shared" si="3"/>
        <v>0</v>
      </c>
    </row>
    <row r="63" spans="1:58" ht="16.5">
      <c r="A63" s="5" t="s">
        <v>50</v>
      </c>
      <c r="B63" s="6" t="s">
        <v>117</v>
      </c>
      <c r="C63" s="55" t="s">
        <v>118</v>
      </c>
      <c r="D63" s="56"/>
      <c r="E63" s="9">
        <v>0</v>
      </c>
      <c r="F63" s="9">
        <f t="shared" si="20"/>
        <v>6763.1</v>
      </c>
      <c r="G63" s="9">
        <f t="shared" si="21"/>
        <v>6763.1</v>
      </c>
      <c r="H63" s="9">
        <v>6763.1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D63" s="9"/>
      <c r="BE63" s="9"/>
      <c r="BF63" s="9">
        <f>BE63-BD63</f>
        <v>0</v>
      </c>
    </row>
    <row r="64" spans="1:58" s="46" customFormat="1" ht="21" customHeight="1">
      <c r="A64" s="57" t="s">
        <v>51</v>
      </c>
      <c r="B64" s="59"/>
      <c r="C64" s="59"/>
      <c r="D64" s="58"/>
      <c r="E64" s="3">
        <f>SUM(E65:E66)</f>
        <v>22501</v>
      </c>
      <c r="F64" s="3">
        <f>SUM(F65:F66)</f>
        <v>23221</v>
      </c>
      <c r="G64" s="3">
        <f>SUM(G65:G66)</f>
        <v>720</v>
      </c>
      <c r="H64" s="3">
        <f>SUM(H65:H66)</f>
        <v>0</v>
      </c>
      <c r="I64" s="3">
        <f aca="true" t="shared" si="22" ref="I64:BA64">SUM(I65:I66)</f>
        <v>0</v>
      </c>
      <c r="J64" s="3">
        <f t="shared" si="22"/>
        <v>0</v>
      </c>
      <c r="K64" s="3">
        <f t="shared" si="22"/>
        <v>720</v>
      </c>
      <c r="L64" s="3">
        <f t="shared" si="22"/>
        <v>0</v>
      </c>
      <c r="M64" s="3">
        <f t="shared" si="22"/>
        <v>0</v>
      </c>
      <c r="N64" s="3">
        <f t="shared" si="22"/>
        <v>0</v>
      </c>
      <c r="O64" s="3">
        <f t="shared" si="22"/>
        <v>0</v>
      </c>
      <c r="P64" s="3">
        <f t="shared" si="22"/>
        <v>0</v>
      </c>
      <c r="Q64" s="3">
        <f t="shared" si="22"/>
        <v>0</v>
      </c>
      <c r="R64" s="3">
        <f t="shared" si="22"/>
        <v>0</v>
      </c>
      <c r="S64" s="3">
        <f t="shared" si="22"/>
        <v>0</v>
      </c>
      <c r="T64" s="3">
        <f t="shared" si="22"/>
        <v>0</v>
      </c>
      <c r="U64" s="3">
        <f t="shared" si="22"/>
        <v>0</v>
      </c>
      <c r="V64" s="3">
        <f t="shared" si="22"/>
        <v>0</v>
      </c>
      <c r="W64" s="3">
        <f t="shared" si="22"/>
        <v>0</v>
      </c>
      <c r="X64" s="3">
        <f t="shared" si="22"/>
        <v>0</v>
      </c>
      <c r="Y64" s="3">
        <f t="shared" si="22"/>
        <v>0</v>
      </c>
      <c r="Z64" s="3">
        <f t="shared" si="22"/>
        <v>0</v>
      </c>
      <c r="AA64" s="3">
        <f t="shared" si="22"/>
        <v>0</v>
      </c>
      <c r="AB64" s="3">
        <f t="shared" si="22"/>
        <v>0</v>
      </c>
      <c r="AC64" s="3">
        <f t="shared" si="22"/>
        <v>0</v>
      </c>
      <c r="AD64" s="3">
        <f t="shared" si="22"/>
        <v>0</v>
      </c>
      <c r="AE64" s="3">
        <f t="shared" si="22"/>
        <v>0</v>
      </c>
      <c r="AF64" s="3">
        <f t="shared" si="22"/>
        <v>0</v>
      </c>
      <c r="AG64" s="3">
        <f t="shared" si="22"/>
        <v>0</v>
      </c>
      <c r="AH64" s="3">
        <f t="shared" si="22"/>
        <v>0</v>
      </c>
      <c r="AI64" s="3">
        <f t="shared" si="22"/>
        <v>0</v>
      </c>
      <c r="AJ64" s="3">
        <f t="shared" si="22"/>
        <v>0</v>
      </c>
      <c r="AK64" s="3">
        <f t="shared" si="22"/>
        <v>0</v>
      </c>
      <c r="AL64" s="3">
        <f t="shared" si="22"/>
        <v>0</v>
      </c>
      <c r="AM64" s="3">
        <f t="shared" si="22"/>
        <v>0</v>
      </c>
      <c r="AN64" s="3">
        <f t="shared" si="22"/>
        <v>0</v>
      </c>
      <c r="AO64" s="3">
        <f t="shared" si="22"/>
        <v>0</v>
      </c>
      <c r="AP64" s="3">
        <f t="shared" si="22"/>
        <v>0</v>
      </c>
      <c r="AQ64" s="3">
        <f t="shared" si="22"/>
        <v>0</v>
      </c>
      <c r="AR64" s="3">
        <f t="shared" si="22"/>
        <v>0</v>
      </c>
      <c r="AS64" s="3">
        <f t="shared" si="22"/>
        <v>0</v>
      </c>
      <c r="AT64" s="3">
        <f t="shared" si="22"/>
        <v>0</v>
      </c>
      <c r="AU64" s="3">
        <f t="shared" si="22"/>
        <v>0</v>
      </c>
      <c r="AV64" s="3">
        <f t="shared" si="22"/>
        <v>0</v>
      </c>
      <c r="AW64" s="3">
        <f>SUM(AW65:AW66)</f>
        <v>0</v>
      </c>
      <c r="AX64" s="3">
        <f>SUM(AX65:AX66)</f>
        <v>0</v>
      </c>
      <c r="AY64" s="3">
        <f>SUM(AY65:AY66)</f>
        <v>0</v>
      </c>
      <c r="AZ64" s="3">
        <f t="shared" si="22"/>
        <v>0</v>
      </c>
      <c r="BA64" s="3">
        <f t="shared" si="22"/>
        <v>0</v>
      </c>
      <c r="BB64" s="12"/>
      <c r="BC64" s="12"/>
      <c r="BD64" s="3"/>
      <c r="BE64" s="3"/>
      <c r="BF64" s="11">
        <f t="shared" si="3"/>
        <v>0</v>
      </c>
    </row>
    <row r="65" spans="1:58" ht="16.5">
      <c r="A65" s="5" t="s">
        <v>52</v>
      </c>
      <c r="B65" s="6" t="s">
        <v>101</v>
      </c>
      <c r="C65" s="55" t="s">
        <v>12</v>
      </c>
      <c r="D65" s="56"/>
      <c r="E65" s="9">
        <v>1155</v>
      </c>
      <c r="F65" s="9">
        <f aca="true" t="shared" si="23" ref="F65:F128">E65+G65</f>
        <v>1155</v>
      </c>
      <c r="G65" s="9">
        <f>SUM(H65:BA65)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D65" s="9"/>
      <c r="BE65" s="9"/>
      <c r="BF65" s="9"/>
    </row>
    <row r="66" spans="1:58" ht="32.25" customHeight="1">
      <c r="A66" s="5" t="s">
        <v>52</v>
      </c>
      <c r="B66" s="6" t="s">
        <v>102</v>
      </c>
      <c r="C66" s="55" t="s">
        <v>103</v>
      </c>
      <c r="D66" s="56"/>
      <c r="E66" s="9">
        <v>21346</v>
      </c>
      <c r="F66" s="9">
        <f t="shared" si="23"/>
        <v>22066</v>
      </c>
      <c r="G66" s="9">
        <f>SUM(H66:BA66)</f>
        <v>720</v>
      </c>
      <c r="H66" s="9"/>
      <c r="I66" s="9"/>
      <c r="J66" s="9"/>
      <c r="K66" s="9">
        <v>720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D66" s="9"/>
      <c r="BE66" s="9"/>
      <c r="BF66" s="9"/>
    </row>
    <row r="67" spans="1:58" s="46" customFormat="1" ht="16.5">
      <c r="A67" s="57" t="s">
        <v>53</v>
      </c>
      <c r="B67" s="59"/>
      <c r="C67" s="59"/>
      <c r="D67" s="58"/>
      <c r="E67" s="3">
        <f>SUM(E68:E71)</f>
        <v>2356093.2</v>
      </c>
      <c r="F67" s="3">
        <f>SUM(F68:F71)</f>
        <v>2403889.7</v>
      </c>
      <c r="G67" s="3">
        <f>SUM(G68:G71)</f>
        <v>47796.5</v>
      </c>
      <c r="H67" s="3">
        <f>SUM(H68:H71)</f>
        <v>27798.2</v>
      </c>
      <c r="I67" s="3">
        <f aca="true" t="shared" si="24" ref="I67:BA67">SUM(I68:I71)</f>
        <v>745</v>
      </c>
      <c r="J67" s="3">
        <f t="shared" si="24"/>
        <v>2000</v>
      </c>
      <c r="K67" s="3">
        <f t="shared" si="24"/>
        <v>-2750.7</v>
      </c>
      <c r="L67" s="3">
        <f t="shared" si="24"/>
        <v>0</v>
      </c>
      <c r="M67" s="3">
        <f t="shared" si="24"/>
        <v>1663</v>
      </c>
      <c r="N67" s="3">
        <f t="shared" si="24"/>
        <v>0</v>
      </c>
      <c r="O67" s="3">
        <f t="shared" si="24"/>
        <v>0</v>
      </c>
      <c r="P67" s="3">
        <f t="shared" si="24"/>
        <v>0</v>
      </c>
      <c r="Q67" s="3">
        <f t="shared" si="24"/>
        <v>0</v>
      </c>
      <c r="R67" s="3">
        <f t="shared" si="24"/>
        <v>0</v>
      </c>
      <c r="S67" s="3">
        <f t="shared" si="24"/>
        <v>0</v>
      </c>
      <c r="T67" s="3">
        <f t="shared" si="24"/>
        <v>0</v>
      </c>
      <c r="U67" s="3">
        <f t="shared" si="24"/>
        <v>0</v>
      </c>
      <c r="V67" s="3">
        <f t="shared" si="24"/>
        <v>0</v>
      </c>
      <c r="W67" s="3">
        <f t="shared" si="24"/>
        <v>0</v>
      </c>
      <c r="X67" s="3">
        <f t="shared" si="24"/>
        <v>0</v>
      </c>
      <c r="Y67" s="3">
        <f t="shared" si="24"/>
        <v>0</v>
      </c>
      <c r="Z67" s="3">
        <f t="shared" si="24"/>
        <v>22541</v>
      </c>
      <c r="AA67" s="3">
        <f t="shared" si="24"/>
        <v>-4200</v>
      </c>
      <c r="AB67" s="3">
        <f t="shared" si="24"/>
        <v>0</v>
      </c>
      <c r="AC67" s="3">
        <f t="shared" si="24"/>
        <v>0</v>
      </c>
      <c r="AD67" s="3">
        <f t="shared" si="24"/>
        <v>0</v>
      </c>
      <c r="AE67" s="3">
        <f t="shared" si="24"/>
        <v>0</v>
      </c>
      <c r="AF67" s="3">
        <f t="shared" si="24"/>
        <v>0</v>
      </c>
      <c r="AG67" s="3">
        <f t="shared" si="24"/>
        <v>0</v>
      </c>
      <c r="AH67" s="3">
        <f t="shared" si="24"/>
        <v>0</v>
      </c>
      <c r="AI67" s="3">
        <f t="shared" si="24"/>
        <v>0</v>
      </c>
      <c r="AJ67" s="3">
        <f t="shared" si="24"/>
        <v>0</v>
      </c>
      <c r="AK67" s="3">
        <f t="shared" si="24"/>
        <v>0</v>
      </c>
      <c r="AL67" s="3">
        <f t="shared" si="24"/>
        <v>0</v>
      </c>
      <c r="AM67" s="3">
        <f t="shared" si="24"/>
        <v>0</v>
      </c>
      <c r="AN67" s="3">
        <f t="shared" si="24"/>
        <v>0</v>
      </c>
      <c r="AO67" s="3">
        <f t="shared" si="24"/>
        <v>0</v>
      </c>
      <c r="AP67" s="3">
        <f t="shared" si="24"/>
        <v>0</v>
      </c>
      <c r="AQ67" s="3">
        <f t="shared" si="24"/>
        <v>0</v>
      </c>
      <c r="AR67" s="3">
        <f t="shared" si="24"/>
        <v>0</v>
      </c>
      <c r="AS67" s="3">
        <f t="shared" si="24"/>
        <v>0</v>
      </c>
      <c r="AT67" s="3">
        <f t="shared" si="24"/>
        <v>0</v>
      </c>
      <c r="AU67" s="3">
        <f t="shared" si="24"/>
        <v>0</v>
      </c>
      <c r="AV67" s="3">
        <f t="shared" si="24"/>
        <v>0</v>
      </c>
      <c r="AW67" s="3">
        <f>SUM(AW68:AW71)</f>
        <v>0</v>
      </c>
      <c r="AX67" s="3">
        <f>SUM(AX68:AX71)</f>
        <v>0</v>
      </c>
      <c r="AY67" s="3">
        <f>SUM(AY68:AY71)</f>
        <v>0</v>
      </c>
      <c r="AZ67" s="3">
        <f t="shared" si="24"/>
        <v>0</v>
      </c>
      <c r="BA67" s="3">
        <f t="shared" si="24"/>
        <v>0</v>
      </c>
      <c r="BB67" s="12"/>
      <c r="BC67" s="12"/>
      <c r="BD67" s="3"/>
      <c r="BE67" s="3"/>
      <c r="BF67" s="11">
        <f t="shared" si="3"/>
        <v>0</v>
      </c>
    </row>
    <row r="68" spans="1:58" ht="16.5">
      <c r="A68" s="5" t="s">
        <v>54</v>
      </c>
      <c r="B68" s="6" t="s">
        <v>99</v>
      </c>
      <c r="C68" s="55" t="s">
        <v>100</v>
      </c>
      <c r="D68" s="56"/>
      <c r="E68" s="9">
        <v>0</v>
      </c>
      <c r="F68" s="9">
        <f t="shared" si="23"/>
        <v>0</v>
      </c>
      <c r="G68" s="9">
        <f>SUM(H68:BA68)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D68" s="9"/>
      <c r="BE68" s="9"/>
      <c r="BF68" s="9">
        <f t="shared" si="3"/>
        <v>0</v>
      </c>
    </row>
    <row r="69" spans="1:58" ht="32.25" customHeight="1">
      <c r="A69" s="5" t="s">
        <v>54</v>
      </c>
      <c r="B69" s="6" t="s">
        <v>108</v>
      </c>
      <c r="C69" s="55" t="s">
        <v>109</v>
      </c>
      <c r="D69" s="56"/>
      <c r="E69" s="9">
        <v>250</v>
      </c>
      <c r="F69" s="9">
        <f>E69+G69</f>
        <v>500</v>
      </c>
      <c r="G69" s="9">
        <f>SUM(H69:BA69)</f>
        <v>250</v>
      </c>
      <c r="H69" s="9"/>
      <c r="I69" s="9"/>
      <c r="J69" s="9"/>
      <c r="K69" s="9">
        <v>250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D69" s="9"/>
      <c r="BE69" s="9"/>
      <c r="BF69" s="9">
        <f>BE69-BD69</f>
        <v>0</v>
      </c>
    </row>
    <row r="70" spans="1:58" ht="22.5" customHeight="1">
      <c r="A70" s="5" t="s">
        <v>54</v>
      </c>
      <c r="B70" s="6" t="s">
        <v>122</v>
      </c>
      <c r="C70" s="55" t="s">
        <v>120</v>
      </c>
      <c r="D70" s="56"/>
      <c r="E70" s="9">
        <v>26426</v>
      </c>
      <c r="F70" s="9">
        <f>E70+G70</f>
        <v>26458</v>
      </c>
      <c r="G70" s="9">
        <f>SUM(H70:BA70)</f>
        <v>32</v>
      </c>
      <c r="H70" s="9">
        <v>32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D70" s="9"/>
      <c r="BE70" s="9"/>
      <c r="BF70" s="9"/>
    </row>
    <row r="71" spans="1:58" ht="16.5">
      <c r="A71" s="5" t="s">
        <v>54</v>
      </c>
      <c r="B71" s="10" t="s">
        <v>111</v>
      </c>
      <c r="C71" s="55" t="s">
        <v>112</v>
      </c>
      <c r="D71" s="56"/>
      <c r="E71" s="9">
        <v>2329417.2</v>
      </c>
      <c r="F71" s="9">
        <f>E71+G71</f>
        <v>2376931.7</v>
      </c>
      <c r="G71" s="9">
        <f>SUM(H71:BA71)</f>
        <v>47514.5</v>
      </c>
      <c r="H71" s="9">
        <v>27766.2</v>
      </c>
      <c r="I71" s="9">
        <v>745</v>
      </c>
      <c r="J71" s="9">
        <v>2000</v>
      </c>
      <c r="K71" s="9">
        <v>-3000.7</v>
      </c>
      <c r="L71" s="9"/>
      <c r="M71" s="9">
        <v>1663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>
        <v>22541</v>
      </c>
      <c r="AA71" s="9">
        <v>-4200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D71" s="9"/>
      <c r="BE71" s="9"/>
      <c r="BF71" s="9">
        <f>BE71-BD71</f>
        <v>0</v>
      </c>
    </row>
    <row r="72" spans="1:58" s="46" customFormat="1" ht="16.5">
      <c r="A72" s="57" t="s">
        <v>55</v>
      </c>
      <c r="B72" s="59"/>
      <c r="C72" s="59"/>
      <c r="D72" s="58"/>
      <c r="E72" s="3">
        <f>SUM(E73:E75)</f>
        <v>182348.7</v>
      </c>
      <c r="F72" s="3">
        <f>SUM(F73:F75)</f>
        <v>182262.40000000002</v>
      </c>
      <c r="G72" s="3">
        <f>SUM(G73:G75)</f>
        <v>-86.3</v>
      </c>
      <c r="H72" s="3">
        <f>SUM(H73:H75)</f>
        <v>0</v>
      </c>
      <c r="I72" s="3">
        <f aca="true" t="shared" si="25" ref="I72:BA72">SUM(I73:I75)</f>
        <v>-86</v>
      </c>
      <c r="J72" s="3">
        <f t="shared" si="25"/>
        <v>0</v>
      </c>
      <c r="K72" s="3">
        <f t="shared" si="25"/>
        <v>-0.3</v>
      </c>
      <c r="L72" s="3">
        <f t="shared" si="25"/>
        <v>0</v>
      </c>
      <c r="M72" s="3">
        <f t="shared" si="25"/>
        <v>0</v>
      </c>
      <c r="N72" s="3">
        <f t="shared" si="25"/>
        <v>0</v>
      </c>
      <c r="O72" s="3">
        <f t="shared" si="25"/>
        <v>0</v>
      </c>
      <c r="P72" s="3">
        <f t="shared" si="25"/>
        <v>0</v>
      </c>
      <c r="Q72" s="3">
        <f t="shared" si="25"/>
        <v>0</v>
      </c>
      <c r="R72" s="3">
        <f t="shared" si="25"/>
        <v>0</v>
      </c>
      <c r="S72" s="3">
        <f t="shared" si="25"/>
        <v>0</v>
      </c>
      <c r="T72" s="3">
        <f t="shared" si="25"/>
        <v>0</v>
      </c>
      <c r="U72" s="3">
        <f t="shared" si="25"/>
        <v>0</v>
      </c>
      <c r="V72" s="3">
        <f t="shared" si="25"/>
        <v>0</v>
      </c>
      <c r="W72" s="3">
        <f t="shared" si="25"/>
        <v>0</v>
      </c>
      <c r="X72" s="3">
        <f t="shared" si="25"/>
        <v>0</v>
      </c>
      <c r="Y72" s="3">
        <f t="shared" si="25"/>
        <v>0</v>
      </c>
      <c r="Z72" s="3">
        <f t="shared" si="25"/>
        <v>0</v>
      </c>
      <c r="AA72" s="3">
        <f t="shared" si="25"/>
        <v>0</v>
      </c>
      <c r="AB72" s="3">
        <f t="shared" si="25"/>
        <v>0</v>
      </c>
      <c r="AC72" s="3">
        <f t="shared" si="25"/>
        <v>0</v>
      </c>
      <c r="AD72" s="3">
        <f t="shared" si="25"/>
        <v>0</v>
      </c>
      <c r="AE72" s="3">
        <f t="shared" si="25"/>
        <v>0</v>
      </c>
      <c r="AF72" s="3">
        <f t="shared" si="25"/>
        <v>0</v>
      </c>
      <c r="AG72" s="3">
        <f t="shared" si="25"/>
        <v>0</v>
      </c>
      <c r="AH72" s="3">
        <f t="shared" si="25"/>
        <v>0</v>
      </c>
      <c r="AI72" s="3">
        <f t="shared" si="25"/>
        <v>0</v>
      </c>
      <c r="AJ72" s="3">
        <f t="shared" si="25"/>
        <v>0</v>
      </c>
      <c r="AK72" s="3">
        <f t="shared" si="25"/>
        <v>0</v>
      </c>
      <c r="AL72" s="3">
        <f t="shared" si="25"/>
        <v>0</v>
      </c>
      <c r="AM72" s="3">
        <f t="shared" si="25"/>
        <v>0</v>
      </c>
      <c r="AN72" s="3">
        <f t="shared" si="25"/>
        <v>0</v>
      </c>
      <c r="AO72" s="3">
        <f t="shared" si="25"/>
        <v>0</v>
      </c>
      <c r="AP72" s="3">
        <f t="shared" si="25"/>
        <v>0</v>
      </c>
      <c r="AQ72" s="3">
        <f t="shared" si="25"/>
        <v>0</v>
      </c>
      <c r="AR72" s="3">
        <f t="shared" si="25"/>
        <v>0</v>
      </c>
      <c r="AS72" s="3">
        <f t="shared" si="25"/>
        <v>0</v>
      </c>
      <c r="AT72" s="3">
        <f t="shared" si="25"/>
        <v>0</v>
      </c>
      <c r="AU72" s="3">
        <f t="shared" si="25"/>
        <v>0</v>
      </c>
      <c r="AV72" s="3">
        <f t="shared" si="25"/>
        <v>0</v>
      </c>
      <c r="AW72" s="3">
        <f>SUM(AW73:AW75)</f>
        <v>0</v>
      </c>
      <c r="AX72" s="3">
        <f>SUM(AX73:AX75)</f>
        <v>0</v>
      </c>
      <c r="AY72" s="3">
        <f>SUM(AY73:AY75)</f>
        <v>0</v>
      </c>
      <c r="AZ72" s="3">
        <f t="shared" si="25"/>
        <v>0</v>
      </c>
      <c r="BA72" s="3">
        <f t="shared" si="25"/>
        <v>0</v>
      </c>
      <c r="BB72" s="12"/>
      <c r="BC72" s="12"/>
      <c r="BD72" s="3"/>
      <c r="BE72" s="3"/>
      <c r="BF72" s="11">
        <f t="shared" si="3"/>
        <v>0</v>
      </c>
    </row>
    <row r="73" spans="1:58" ht="16.5" hidden="1">
      <c r="A73" s="5" t="s">
        <v>56</v>
      </c>
      <c r="B73" s="6" t="s">
        <v>99</v>
      </c>
      <c r="C73" s="55" t="s">
        <v>100</v>
      </c>
      <c r="D73" s="56"/>
      <c r="E73" s="9"/>
      <c r="F73" s="9">
        <f t="shared" si="23"/>
        <v>0</v>
      </c>
      <c r="G73" s="9">
        <f>SUM(H73:BA73)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D73" s="9"/>
      <c r="BE73" s="9"/>
      <c r="BF73" s="9">
        <f t="shared" si="3"/>
        <v>0</v>
      </c>
    </row>
    <row r="74" spans="1:58" ht="16.5">
      <c r="A74" s="5" t="s">
        <v>56</v>
      </c>
      <c r="B74" s="10" t="s">
        <v>111</v>
      </c>
      <c r="C74" s="55" t="s">
        <v>112</v>
      </c>
      <c r="D74" s="56"/>
      <c r="E74" s="9">
        <v>28477</v>
      </c>
      <c r="F74" s="9">
        <f t="shared" si="23"/>
        <v>28477</v>
      </c>
      <c r="G74" s="9">
        <f>SUM(H74:BA74)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D74" s="9"/>
      <c r="BE74" s="9"/>
      <c r="BF74" s="9">
        <f t="shared" si="3"/>
        <v>0</v>
      </c>
    </row>
    <row r="75" spans="1:58" ht="33" customHeight="1">
      <c r="A75" s="5" t="s">
        <v>56</v>
      </c>
      <c r="B75" s="10" t="s">
        <v>113</v>
      </c>
      <c r="C75" s="55" t="s">
        <v>114</v>
      </c>
      <c r="D75" s="56"/>
      <c r="E75" s="9">
        <v>153871.7</v>
      </c>
      <c r="F75" s="9">
        <f t="shared" si="23"/>
        <v>153785.40000000002</v>
      </c>
      <c r="G75" s="9">
        <f>SUM(H75:BA75)</f>
        <v>-86.3</v>
      </c>
      <c r="H75" s="9"/>
      <c r="I75" s="9">
        <v>-86</v>
      </c>
      <c r="J75" s="9"/>
      <c r="K75" s="9">
        <v>-0.3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D75" s="9"/>
      <c r="BE75" s="9"/>
      <c r="BF75" s="9">
        <f t="shared" si="3"/>
        <v>0</v>
      </c>
    </row>
    <row r="76" spans="1:58" s="46" customFormat="1" ht="16.5">
      <c r="A76" s="57" t="s">
        <v>57</v>
      </c>
      <c r="B76" s="59"/>
      <c r="C76" s="59"/>
      <c r="D76" s="58"/>
      <c r="E76" s="3">
        <f>SUM(E77:E79)</f>
        <v>359871.8</v>
      </c>
      <c r="F76" s="3">
        <f>SUM(F77:F79)</f>
        <v>360007.8</v>
      </c>
      <c r="G76" s="3">
        <f>SUM(G77:G79)</f>
        <v>136</v>
      </c>
      <c r="H76" s="3">
        <f>SUM(H77:H79)</f>
        <v>0</v>
      </c>
      <c r="I76" s="3">
        <f aca="true" t="shared" si="26" ref="I76:BA76">SUM(I77:I79)</f>
        <v>360</v>
      </c>
      <c r="J76" s="3">
        <f t="shared" si="26"/>
        <v>0</v>
      </c>
      <c r="K76" s="3">
        <f t="shared" si="26"/>
        <v>-1000</v>
      </c>
      <c r="L76" s="3">
        <f t="shared" si="26"/>
        <v>0</v>
      </c>
      <c r="M76" s="3">
        <f t="shared" si="26"/>
        <v>0</v>
      </c>
      <c r="N76" s="3">
        <f t="shared" si="26"/>
        <v>0</v>
      </c>
      <c r="O76" s="3">
        <f t="shared" si="26"/>
        <v>0</v>
      </c>
      <c r="P76" s="3">
        <f t="shared" si="26"/>
        <v>0</v>
      </c>
      <c r="Q76" s="3">
        <f t="shared" si="26"/>
        <v>0</v>
      </c>
      <c r="R76" s="3">
        <f t="shared" si="26"/>
        <v>0</v>
      </c>
      <c r="S76" s="3">
        <f t="shared" si="26"/>
        <v>105</v>
      </c>
      <c r="T76" s="3">
        <f t="shared" si="26"/>
        <v>0</v>
      </c>
      <c r="U76" s="3">
        <f t="shared" si="26"/>
        <v>0</v>
      </c>
      <c r="V76" s="3">
        <f t="shared" si="26"/>
        <v>0</v>
      </c>
      <c r="W76" s="3">
        <f t="shared" si="26"/>
        <v>671</v>
      </c>
      <c r="X76" s="3">
        <f t="shared" si="26"/>
        <v>0</v>
      </c>
      <c r="Y76" s="3">
        <f t="shared" si="26"/>
        <v>0</v>
      </c>
      <c r="Z76" s="3">
        <f t="shared" si="26"/>
        <v>0</v>
      </c>
      <c r="AA76" s="3">
        <f t="shared" si="26"/>
        <v>0</v>
      </c>
      <c r="AB76" s="3">
        <f t="shared" si="26"/>
        <v>0</v>
      </c>
      <c r="AC76" s="3">
        <f t="shared" si="26"/>
        <v>0</v>
      </c>
      <c r="AD76" s="3">
        <f t="shared" si="26"/>
        <v>0</v>
      </c>
      <c r="AE76" s="3">
        <f t="shared" si="26"/>
        <v>0</v>
      </c>
      <c r="AF76" s="3">
        <f t="shared" si="26"/>
        <v>0</v>
      </c>
      <c r="AG76" s="3">
        <f t="shared" si="26"/>
        <v>0</v>
      </c>
      <c r="AH76" s="3">
        <f t="shared" si="26"/>
        <v>0</v>
      </c>
      <c r="AI76" s="3">
        <f t="shared" si="26"/>
        <v>0</v>
      </c>
      <c r="AJ76" s="3">
        <f t="shared" si="26"/>
        <v>0</v>
      </c>
      <c r="AK76" s="3">
        <f t="shared" si="26"/>
        <v>0</v>
      </c>
      <c r="AL76" s="3">
        <f t="shared" si="26"/>
        <v>0</v>
      </c>
      <c r="AM76" s="3">
        <f t="shared" si="26"/>
        <v>0</v>
      </c>
      <c r="AN76" s="3">
        <f t="shared" si="26"/>
        <v>0</v>
      </c>
      <c r="AO76" s="3">
        <f t="shared" si="26"/>
        <v>0</v>
      </c>
      <c r="AP76" s="3">
        <f t="shared" si="26"/>
        <v>0</v>
      </c>
      <c r="AQ76" s="3">
        <f t="shared" si="26"/>
        <v>0</v>
      </c>
      <c r="AR76" s="3">
        <f t="shared" si="26"/>
        <v>0</v>
      </c>
      <c r="AS76" s="3">
        <f t="shared" si="26"/>
        <v>0</v>
      </c>
      <c r="AT76" s="3">
        <f t="shared" si="26"/>
        <v>0</v>
      </c>
      <c r="AU76" s="3">
        <f t="shared" si="26"/>
        <v>0</v>
      </c>
      <c r="AV76" s="3">
        <f t="shared" si="26"/>
        <v>0</v>
      </c>
      <c r="AW76" s="3">
        <f>SUM(AW77:AW79)</f>
        <v>0</v>
      </c>
      <c r="AX76" s="3">
        <f>SUM(AX77:AX79)</f>
        <v>0</v>
      </c>
      <c r="AY76" s="3">
        <f>SUM(AY77:AY79)</f>
        <v>0</v>
      </c>
      <c r="AZ76" s="3">
        <f t="shared" si="26"/>
        <v>0</v>
      </c>
      <c r="BA76" s="3">
        <f t="shared" si="26"/>
        <v>0</v>
      </c>
      <c r="BB76" s="12"/>
      <c r="BC76" s="12"/>
      <c r="BD76" s="3"/>
      <c r="BE76" s="3"/>
      <c r="BF76" s="11">
        <f t="shared" si="3"/>
        <v>0</v>
      </c>
    </row>
    <row r="77" spans="1:58" ht="16.5" hidden="1">
      <c r="A77" s="5" t="s">
        <v>58</v>
      </c>
      <c r="B77" s="6" t="s">
        <v>99</v>
      </c>
      <c r="C77" s="55" t="s">
        <v>100</v>
      </c>
      <c r="D77" s="56"/>
      <c r="E77" s="9"/>
      <c r="F77" s="9">
        <f t="shared" si="23"/>
        <v>0</v>
      </c>
      <c r="G77" s="9">
        <f>SUM(H77:BA77)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D77" s="9"/>
      <c r="BE77" s="9"/>
      <c r="BF77" s="9">
        <f t="shared" si="3"/>
        <v>0</v>
      </c>
    </row>
    <row r="78" spans="1:58" ht="16.5" customHeight="1" hidden="1">
      <c r="A78" s="16"/>
      <c r="B78" s="10" t="s">
        <v>111</v>
      </c>
      <c r="C78" s="55" t="s">
        <v>112</v>
      </c>
      <c r="D78" s="56"/>
      <c r="E78" s="9"/>
      <c r="F78" s="9">
        <f t="shared" si="23"/>
        <v>0</v>
      </c>
      <c r="G78" s="9">
        <f>SUM(H78:BA78)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D78" s="9"/>
      <c r="BE78" s="9"/>
      <c r="BF78" s="9">
        <f t="shared" si="3"/>
        <v>0</v>
      </c>
    </row>
    <row r="79" spans="1:58" ht="16.5">
      <c r="A79" s="5" t="s">
        <v>58</v>
      </c>
      <c r="B79" s="6" t="s">
        <v>115</v>
      </c>
      <c r="C79" s="55" t="s">
        <v>116</v>
      </c>
      <c r="D79" s="56"/>
      <c r="E79" s="9">
        <v>359871.8</v>
      </c>
      <c r="F79" s="9">
        <f t="shared" si="23"/>
        <v>360007.8</v>
      </c>
      <c r="G79" s="9">
        <f>SUM(H79:BA79)</f>
        <v>136</v>
      </c>
      <c r="H79" s="9"/>
      <c r="I79" s="9">
        <v>360</v>
      </c>
      <c r="J79" s="9"/>
      <c r="K79" s="9">
        <v>-1000</v>
      </c>
      <c r="L79" s="9"/>
      <c r="M79" s="9"/>
      <c r="N79" s="9"/>
      <c r="O79" s="9"/>
      <c r="P79" s="9"/>
      <c r="Q79" s="9"/>
      <c r="R79" s="9"/>
      <c r="S79" s="9">
        <v>105</v>
      </c>
      <c r="T79" s="9"/>
      <c r="U79" s="9"/>
      <c r="V79" s="9"/>
      <c r="W79" s="9">
        <v>671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D79" s="9"/>
      <c r="BE79" s="9"/>
      <c r="BF79" s="9">
        <f t="shared" si="3"/>
        <v>0</v>
      </c>
    </row>
    <row r="80" spans="1:58" s="46" customFormat="1" ht="16.5">
      <c r="A80" s="57" t="s">
        <v>59</v>
      </c>
      <c r="B80" s="59"/>
      <c r="C80" s="59"/>
      <c r="D80" s="58"/>
      <c r="E80" s="3">
        <f>SUM(E81:E82)</f>
        <v>87325</v>
      </c>
      <c r="F80" s="3">
        <f>SUM(F81:F82)</f>
        <v>87377</v>
      </c>
      <c r="G80" s="3">
        <f>SUM(G81:G82)</f>
        <v>52</v>
      </c>
      <c r="H80" s="3">
        <f>SUM(H81:H82)</f>
        <v>0</v>
      </c>
      <c r="I80" s="3">
        <f aca="true" t="shared" si="27" ref="I80:BA80">SUM(I81:I82)</f>
        <v>0</v>
      </c>
      <c r="J80" s="3">
        <f t="shared" si="27"/>
        <v>0</v>
      </c>
      <c r="K80" s="3">
        <f t="shared" si="27"/>
        <v>0</v>
      </c>
      <c r="L80" s="3">
        <f t="shared" si="27"/>
        <v>0</v>
      </c>
      <c r="M80" s="3">
        <f t="shared" si="27"/>
        <v>52</v>
      </c>
      <c r="N80" s="3">
        <f t="shared" si="27"/>
        <v>0</v>
      </c>
      <c r="O80" s="3">
        <f t="shared" si="27"/>
        <v>0</v>
      </c>
      <c r="P80" s="3">
        <f t="shared" si="27"/>
        <v>0</v>
      </c>
      <c r="Q80" s="3">
        <f t="shared" si="27"/>
        <v>0</v>
      </c>
      <c r="R80" s="3">
        <f t="shared" si="27"/>
        <v>0</v>
      </c>
      <c r="S80" s="3">
        <f t="shared" si="27"/>
        <v>0</v>
      </c>
      <c r="T80" s="3">
        <f t="shared" si="27"/>
        <v>0</v>
      </c>
      <c r="U80" s="3">
        <f t="shared" si="27"/>
        <v>0</v>
      </c>
      <c r="V80" s="3">
        <f t="shared" si="27"/>
        <v>0</v>
      </c>
      <c r="W80" s="3">
        <f t="shared" si="27"/>
        <v>0</v>
      </c>
      <c r="X80" s="3">
        <f t="shared" si="27"/>
        <v>0</v>
      </c>
      <c r="Y80" s="3">
        <f t="shared" si="27"/>
        <v>0</v>
      </c>
      <c r="Z80" s="3">
        <f t="shared" si="27"/>
        <v>0</v>
      </c>
      <c r="AA80" s="3">
        <f t="shared" si="27"/>
        <v>0</v>
      </c>
      <c r="AB80" s="3">
        <f t="shared" si="27"/>
        <v>0</v>
      </c>
      <c r="AC80" s="3">
        <f t="shared" si="27"/>
        <v>0</v>
      </c>
      <c r="AD80" s="3">
        <f t="shared" si="27"/>
        <v>0</v>
      </c>
      <c r="AE80" s="3">
        <f t="shared" si="27"/>
        <v>0</v>
      </c>
      <c r="AF80" s="3">
        <f t="shared" si="27"/>
        <v>0</v>
      </c>
      <c r="AG80" s="3">
        <f t="shared" si="27"/>
        <v>0</v>
      </c>
      <c r="AH80" s="3">
        <f t="shared" si="27"/>
        <v>0</v>
      </c>
      <c r="AI80" s="3">
        <f t="shared" si="27"/>
        <v>0</v>
      </c>
      <c r="AJ80" s="3">
        <f t="shared" si="27"/>
        <v>0</v>
      </c>
      <c r="AK80" s="3">
        <f t="shared" si="27"/>
        <v>0</v>
      </c>
      <c r="AL80" s="3">
        <f t="shared" si="27"/>
        <v>0</v>
      </c>
      <c r="AM80" s="3">
        <f t="shared" si="27"/>
        <v>0</v>
      </c>
      <c r="AN80" s="3">
        <f t="shared" si="27"/>
        <v>0</v>
      </c>
      <c r="AO80" s="3">
        <f t="shared" si="27"/>
        <v>0</v>
      </c>
      <c r="AP80" s="3">
        <f t="shared" si="27"/>
        <v>0</v>
      </c>
      <c r="AQ80" s="3">
        <f t="shared" si="27"/>
        <v>0</v>
      </c>
      <c r="AR80" s="3">
        <f t="shared" si="27"/>
        <v>0</v>
      </c>
      <c r="AS80" s="3">
        <f t="shared" si="27"/>
        <v>0</v>
      </c>
      <c r="AT80" s="3">
        <f t="shared" si="27"/>
        <v>0</v>
      </c>
      <c r="AU80" s="3">
        <f t="shared" si="27"/>
        <v>0</v>
      </c>
      <c r="AV80" s="3">
        <f t="shared" si="27"/>
        <v>0</v>
      </c>
      <c r="AW80" s="3">
        <f>SUM(AW81:AW82)</f>
        <v>0</v>
      </c>
      <c r="AX80" s="3">
        <f>SUM(AX81:AX82)</f>
        <v>0</v>
      </c>
      <c r="AY80" s="3">
        <f>SUM(AY81:AY82)</f>
        <v>0</v>
      </c>
      <c r="AZ80" s="3">
        <f t="shared" si="27"/>
        <v>0</v>
      </c>
      <c r="BA80" s="3">
        <f t="shared" si="27"/>
        <v>0</v>
      </c>
      <c r="BB80" s="12"/>
      <c r="BC80" s="12"/>
      <c r="BD80" s="3"/>
      <c r="BE80" s="3"/>
      <c r="BF80" s="11">
        <f t="shared" si="3"/>
        <v>0</v>
      </c>
    </row>
    <row r="81" spans="1:58" ht="16.5">
      <c r="A81" s="17" t="s">
        <v>60</v>
      </c>
      <c r="B81" s="10" t="s">
        <v>111</v>
      </c>
      <c r="C81" s="55" t="s">
        <v>112</v>
      </c>
      <c r="D81" s="56"/>
      <c r="E81" s="9">
        <v>16822</v>
      </c>
      <c r="F81" s="9">
        <f t="shared" si="23"/>
        <v>16874</v>
      </c>
      <c r="G81" s="9">
        <f>SUM(H81:BA81)</f>
        <v>52</v>
      </c>
      <c r="H81" s="9"/>
      <c r="I81" s="9"/>
      <c r="J81" s="9"/>
      <c r="K81" s="9"/>
      <c r="L81" s="9"/>
      <c r="M81" s="9">
        <v>52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D81" s="9"/>
      <c r="BE81" s="9"/>
      <c r="BF81" s="9">
        <f t="shared" si="3"/>
        <v>0</v>
      </c>
    </row>
    <row r="82" spans="1:58" ht="16.5">
      <c r="A82" s="17" t="s">
        <v>60</v>
      </c>
      <c r="B82" s="6" t="s">
        <v>115</v>
      </c>
      <c r="C82" s="55" t="s">
        <v>116</v>
      </c>
      <c r="D82" s="56"/>
      <c r="E82" s="9">
        <v>70503</v>
      </c>
      <c r="F82" s="9">
        <f t="shared" si="23"/>
        <v>70503</v>
      </c>
      <c r="G82" s="9">
        <f>SUM(H82:BA82)</f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D82" s="9"/>
      <c r="BE82" s="9"/>
      <c r="BF82" s="9">
        <f t="shared" si="3"/>
        <v>0</v>
      </c>
    </row>
    <row r="83" spans="1:58" s="46" customFormat="1" ht="16.5">
      <c r="A83" s="57" t="s">
        <v>61</v>
      </c>
      <c r="B83" s="59"/>
      <c r="C83" s="59"/>
      <c r="D83" s="58"/>
      <c r="E83" s="3">
        <f>SUM(E84:E88)</f>
        <v>360061.8</v>
      </c>
      <c r="F83" s="3">
        <f>SUM(F84:F88)</f>
        <v>371687.8</v>
      </c>
      <c r="G83" s="3">
        <f>SUM(G84:G88)</f>
        <v>11626</v>
      </c>
      <c r="H83" s="3">
        <f>SUM(H84:H88)</f>
        <v>5213</v>
      </c>
      <c r="I83" s="3">
        <f aca="true" t="shared" si="28" ref="I83:BA83">SUM(I84:I88)</f>
        <v>0</v>
      </c>
      <c r="J83" s="3">
        <f t="shared" si="28"/>
        <v>0</v>
      </c>
      <c r="K83" s="3">
        <f t="shared" si="28"/>
        <v>2899</v>
      </c>
      <c r="L83" s="3">
        <f t="shared" si="28"/>
        <v>0</v>
      </c>
      <c r="M83" s="3">
        <f t="shared" si="28"/>
        <v>0</v>
      </c>
      <c r="N83" s="3">
        <f t="shared" si="28"/>
        <v>0</v>
      </c>
      <c r="O83" s="3">
        <f t="shared" si="28"/>
        <v>0</v>
      </c>
      <c r="P83" s="3">
        <f t="shared" si="28"/>
        <v>0</v>
      </c>
      <c r="Q83" s="3">
        <f t="shared" si="28"/>
        <v>0</v>
      </c>
      <c r="R83" s="3">
        <f t="shared" si="28"/>
        <v>0</v>
      </c>
      <c r="S83" s="3">
        <f t="shared" si="28"/>
        <v>60</v>
      </c>
      <c r="T83" s="3">
        <f t="shared" si="28"/>
        <v>0</v>
      </c>
      <c r="U83" s="3">
        <f t="shared" si="28"/>
        <v>0</v>
      </c>
      <c r="V83" s="3">
        <f t="shared" si="28"/>
        <v>3454</v>
      </c>
      <c r="W83" s="3">
        <f t="shared" si="28"/>
        <v>0</v>
      </c>
      <c r="X83" s="3">
        <f t="shared" si="28"/>
        <v>0</v>
      </c>
      <c r="Y83" s="3">
        <f t="shared" si="28"/>
        <v>0</v>
      </c>
      <c r="Z83" s="3">
        <f t="shared" si="28"/>
        <v>0</v>
      </c>
      <c r="AA83" s="3">
        <f t="shared" si="28"/>
        <v>0</v>
      </c>
      <c r="AB83" s="3">
        <f t="shared" si="28"/>
        <v>0</v>
      </c>
      <c r="AC83" s="3">
        <f t="shared" si="28"/>
        <v>0</v>
      </c>
      <c r="AD83" s="3">
        <f t="shared" si="28"/>
        <v>0</v>
      </c>
      <c r="AE83" s="3">
        <f t="shared" si="28"/>
        <v>0</v>
      </c>
      <c r="AF83" s="3">
        <f t="shared" si="28"/>
        <v>0</v>
      </c>
      <c r="AG83" s="3">
        <f t="shared" si="28"/>
        <v>0</v>
      </c>
      <c r="AH83" s="3">
        <f t="shared" si="28"/>
        <v>0</v>
      </c>
      <c r="AI83" s="3">
        <f t="shared" si="28"/>
        <v>0</v>
      </c>
      <c r="AJ83" s="3">
        <f t="shared" si="28"/>
        <v>0</v>
      </c>
      <c r="AK83" s="3">
        <f t="shared" si="28"/>
        <v>0</v>
      </c>
      <c r="AL83" s="3">
        <f t="shared" si="28"/>
        <v>0</v>
      </c>
      <c r="AM83" s="3">
        <f t="shared" si="28"/>
        <v>0</v>
      </c>
      <c r="AN83" s="3">
        <f t="shared" si="28"/>
        <v>0</v>
      </c>
      <c r="AO83" s="3">
        <f t="shared" si="28"/>
        <v>0</v>
      </c>
      <c r="AP83" s="3">
        <f t="shared" si="28"/>
        <v>0</v>
      </c>
      <c r="AQ83" s="3">
        <f t="shared" si="28"/>
        <v>0</v>
      </c>
      <c r="AR83" s="3">
        <f t="shared" si="28"/>
        <v>0</v>
      </c>
      <c r="AS83" s="3">
        <f t="shared" si="28"/>
        <v>0</v>
      </c>
      <c r="AT83" s="3">
        <f t="shared" si="28"/>
        <v>0</v>
      </c>
      <c r="AU83" s="3">
        <f t="shared" si="28"/>
        <v>0</v>
      </c>
      <c r="AV83" s="3">
        <f t="shared" si="28"/>
        <v>0</v>
      </c>
      <c r="AW83" s="3">
        <f>SUM(AW84:AW88)</f>
        <v>0</v>
      </c>
      <c r="AX83" s="3">
        <f>SUM(AX84:AX88)</f>
        <v>0</v>
      </c>
      <c r="AY83" s="3">
        <f>SUM(AY84:AY88)</f>
        <v>0</v>
      </c>
      <c r="AZ83" s="3">
        <f t="shared" si="28"/>
        <v>0</v>
      </c>
      <c r="BA83" s="3">
        <f t="shared" si="28"/>
        <v>0</v>
      </c>
      <c r="BB83" s="12"/>
      <c r="BC83" s="12"/>
      <c r="BD83" s="3"/>
      <c r="BE83" s="3"/>
      <c r="BF83" s="11">
        <f aca="true" t="shared" si="29" ref="BF83:BF146">BE83-BD83</f>
        <v>0</v>
      </c>
    </row>
    <row r="84" spans="1:58" ht="16.5" hidden="1">
      <c r="A84" s="5" t="s">
        <v>62</v>
      </c>
      <c r="B84" s="6" t="s">
        <v>115</v>
      </c>
      <c r="C84" s="55" t="s">
        <v>116</v>
      </c>
      <c r="D84" s="56"/>
      <c r="E84" s="9">
        <v>0</v>
      </c>
      <c r="F84" s="9">
        <f t="shared" si="23"/>
        <v>0</v>
      </c>
      <c r="G84" s="9">
        <f>SUM(H84:BA84)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D84" s="9"/>
      <c r="BE84" s="9"/>
      <c r="BF84" s="9">
        <f t="shared" si="29"/>
        <v>0</v>
      </c>
    </row>
    <row r="85" spans="1:58" ht="16.5" hidden="1">
      <c r="A85" s="5" t="s">
        <v>62</v>
      </c>
      <c r="B85" s="6" t="s">
        <v>99</v>
      </c>
      <c r="C85" s="55" t="s">
        <v>100</v>
      </c>
      <c r="D85" s="56"/>
      <c r="E85" s="9"/>
      <c r="F85" s="9">
        <f t="shared" si="23"/>
        <v>0</v>
      </c>
      <c r="G85" s="9">
        <f>SUM(H85:BA85)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D85" s="9"/>
      <c r="BE85" s="9"/>
      <c r="BF85" s="9">
        <f t="shared" si="29"/>
        <v>0</v>
      </c>
    </row>
    <row r="86" spans="1:58" ht="16.5">
      <c r="A86" s="5" t="s">
        <v>62</v>
      </c>
      <c r="B86" s="6" t="s">
        <v>106</v>
      </c>
      <c r="C86" s="55" t="s">
        <v>107</v>
      </c>
      <c r="D86" s="56"/>
      <c r="E86" s="9">
        <v>0</v>
      </c>
      <c r="F86" s="9">
        <f t="shared" si="23"/>
        <v>0</v>
      </c>
      <c r="G86" s="9">
        <f>SUM(H86:BA86)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D86" s="9"/>
      <c r="BE86" s="9"/>
      <c r="BF86" s="9">
        <f t="shared" si="29"/>
        <v>0</v>
      </c>
    </row>
    <row r="87" spans="1:58" ht="16.5" customHeight="1" hidden="1">
      <c r="A87" s="5" t="s">
        <v>63</v>
      </c>
      <c r="B87" s="10" t="s">
        <v>111</v>
      </c>
      <c r="C87" s="55" t="s">
        <v>112</v>
      </c>
      <c r="D87" s="56"/>
      <c r="E87" s="9"/>
      <c r="F87" s="9">
        <f t="shared" si="23"/>
        <v>0</v>
      </c>
      <c r="G87" s="9">
        <f>SUM(H87:BA87)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D87" s="9"/>
      <c r="BE87" s="9"/>
      <c r="BF87" s="9">
        <f t="shared" si="29"/>
        <v>0</v>
      </c>
    </row>
    <row r="88" spans="1:58" ht="16.5">
      <c r="A88" s="5" t="s">
        <v>62</v>
      </c>
      <c r="B88" s="6" t="s">
        <v>117</v>
      </c>
      <c r="C88" s="55" t="s">
        <v>118</v>
      </c>
      <c r="D88" s="56"/>
      <c r="E88" s="9">
        <v>360061.8</v>
      </c>
      <c r="F88" s="9">
        <f t="shared" si="23"/>
        <v>371687.8</v>
      </c>
      <c r="G88" s="9">
        <f>SUM(H88:BA88)</f>
        <v>11626</v>
      </c>
      <c r="H88" s="9">
        <v>5213</v>
      </c>
      <c r="I88" s="9"/>
      <c r="J88" s="9"/>
      <c r="K88" s="9">
        <v>2899</v>
      </c>
      <c r="L88" s="9"/>
      <c r="M88" s="9"/>
      <c r="N88" s="9"/>
      <c r="O88" s="9"/>
      <c r="P88" s="9"/>
      <c r="Q88" s="9"/>
      <c r="R88" s="9"/>
      <c r="S88" s="9">
        <v>60</v>
      </c>
      <c r="T88" s="9"/>
      <c r="U88" s="9"/>
      <c r="V88" s="9">
        <v>3454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D88" s="9"/>
      <c r="BE88" s="9"/>
      <c r="BF88" s="9">
        <f t="shared" si="29"/>
        <v>0</v>
      </c>
    </row>
    <row r="89" spans="1:58" s="46" customFormat="1" ht="16.5">
      <c r="A89" s="57" t="s">
        <v>64</v>
      </c>
      <c r="B89" s="59"/>
      <c r="C89" s="59"/>
      <c r="D89" s="58"/>
      <c r="E89" s="3">
        <f>SUM(E90:E91)</f>
        <v>54125.7</v>
      </c>
      <c r="F89" s="3">
        <f>SUM(F90:F91)</f>
        <v>54437.7</v>
      </c>
      <c r="G89" s="3">
        <f>SUM(G90:G91)</f>
        <v>312</v>
      </c>
      <c r="H89" s="3">
        <f>SUM(H90:H91)</f>
        <v>0</v>
      </c>
      <c r="I89" s="3">
        <f aca="true" t="shared" si="30" ref="I89:BA89">SUM(I90:I91)</f>
        <v>0</v>
      </c>
      <c r="J89" s="3">
        <f t="shared" si="30"/>
        <v>0</v>
      </c>
      <c r="K89" s="3">
        <f>SUM(K90:K91)</f>
        <v>0</v>
      </c>
      <c r="L89" s="3">
        <f t="shared" si="30"/>
        <v>0</v>
      </c>
      <c r="M89" s="3">
        <f t="shared" si="30"/>
        <v>0</v>
      </c>
      <c r="N89" s="3">
        <f t="shared" si="30"/>
        <v>0</v>
      </c>
      <c r="O89" s="3">
        <f t="shared" si="30"/>
        <v>0</v>
      </c>
      <c r="P89" s="3">
        <f t="shared" si="30"/>
        <v>0</v>
      </c>
      <c r="Q89" s="3">
        <f t="shared" si="30"/>
        <v>0</v>
      </c>
      <c r="R89" s="3">
        <f t="shared" si="30"/>
        <v>0</v>
      </c>
      <c r="S89" s="3">
        <f t="shared" si="30"/>
        <v>312</v>
      </c>
      <c r="T89" s="3">
        <f t="shared" si="30"/>
        <v>0</v>
      </c>
      <c r="U89" s="3">
        <f t="shared" si="30"/>
        <v>0</v>
      </c>
      <c r="V89" s="3">
        <f t="shared" si="30"/>
        <v>0</v>
      </c>
      <c r="W89" s="3">
        <f t="shared" si="30"/>
        <v>0</v>
      </c>
      <c r="X89" s="3">
        <f t="shared" si="30"/>
        <v>0</v>
      </c>
      <c r="Y89" s="3">
        <f t="shared" si="30"/>
        <v>0</v>
      </c>
      <c r="Z89" s="3">
        <f t="shared" si="30"/>
        <v>0</v>
      </c>
      <c r="AA89" s="3">
        <f t="shared" si="30"/>
        <v>0</v>
      </c>
      <c r="AB89" s="3">
        <f t="shared" si="30"/>
        <v>0</v>
      </c>
      <c r="AC89" s="3">
        <f t="shared" si="30"/>
        <v>0</v>
      </c>
      <c r="AD89" s="3">
        <f t="shared" si="30"/>
        <v>0</v>
      </c>
      <c r="AE89" s="3">
        <f t="shared" si="30"/>
        <v>0</v>
      </c>
      <c r="AF89" s="3">
        <f t="shared" si="30"/>
        <v>0</v>
      </c>
      <c r="AG89" s="3">
        <f t="shared" si="30"/>
        <v>0</v>
      </c>
      <c r="AH89" s="3">
        <f t="shared" si="30"/>
        <v>0</v>
      </c>
      <c r="AI89" s="3">
        <f t="shared" si="30"/>
        <v>0</v>
      </c>
      <c r="AJ89" s="3">
        <f t="shared" si="30"/>
        <v>0</v>
      </c>
      <c r="AK89" s="3">
        <f t="shared" si="30"/>
        <v>0</v>
      </c>
      <c r="AL89" s="3">
        <f t="shared" si="30"/>
        <v>0</v>
      </c>
      <c r="AM89" s="3">
        <f t="shared" si="30"/>
        <v>0</v>
      </c>
      <c r="AN89" s="3">
        <f t="shared" si="30"/>
        <v>0</v>
      </c>
      <c r="AO89" s="3">
        <f t="shared" si="30"/>
        <v>0</v>
      </c>
      <c r="AP89" s="3">
        <f t="shared" si="30"/>
        <v>0</v>
      </c>
      <c r="AQ89" s="3">
        <f t="shared" si="30"/>
        <v>0</v>
      </c>
      <c r="AR89" s="3">
        <f t="shared" si="30"/>
        <v>0</v>
      </c>
      <c r="AS89" s="3">
        <f t="shared" si="30"/>
        <v>0</v>
      </c>
      <c r="AT89" s="3">
        <f t="shared" si="30"/>
        <v>0</v>
      </c>
      <c r="AU89" s="3">
        <f t="shared" si="30"/>
        <v>0</v>
      </c>
      <c r="AV89" s="3">
        <f t="shared" si="30"/>
        <v>0</v>
      </c>
      <c r="AW89" s="3">
        <f>SUM(AW90:AW91)</f>
        <v>0</v>
      </c>
      <c r="AX89" s="3">
        <f>SUM(AX90:AX91)</f>
        <v>0</v>
      </c>
      <c r="AY89" s="3">
        <f>SUM(AY90:AY91)</f>
        <v>0</v>
      </c>
      <c r="AZ89" s="3">
        <f t="shared" si="30"/>
        <v>0</v>
      </c>
      <c r="BA89" s="3">
        <f t="shared" si="30"/>
        <v>0</v>
      </c>
      <c r="BB89" s="12"/>
      <c r="BC89" s="12"/>
      <c r="BD89" s="3"/>
      <c r="BE89" s="3"/>
      <c r="BF89" s="11">
        <f t="shared" si="29"/>
        <v>0</v>
      </c>
    </row>
    <row r="90" spans="1:58" ht="16.5">
      <c r="A90" s="5" t="s">
        <v>65</v>
      </c>
      <c r="B90" s="6" t="s">
        <v>106</v>
      </c>
      <c r="C90" s="55" t="s">
        <v>107</v>
      </c>
      <c r="D90" s="56"/>
      <c r="E90" s="9">
        <v>2747</v>
      </c>
      <c r="F90" s="9">
        <f t="shared" si="23"/>
        <v>2747</v>
      </c>
      <c r="G90" s="9">
        <f>SUM(H90:BA90)</f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D90" s="9"/>
      <c r="BE90" s="9"/>
      <c r="BF90" s="9">
        <f t="shared" si="29"/>
        <v>0</v>
      </c>
    </row>
    <row r="91" spans="1:58" ht="16.5">
      <c r="A91" s="5" t="s">
        <v>65</v>
      </c>
      <c r="B91" s="10" t="s">
        <v>111</v>
      </c>
      <c r="C91" s="55" t="s">
        <v>112</v>
      </c>
      <c r="D91" s="56"/>
      <c r="E91" s="9">
        <v>51378.7</v>
      </c>
      <c r="F91" s="9">
        <f t="shared" si="23"/>
        <v>51690.7</v>
      </c>
      <c r="G91" s="9">
        <f>SUM(H91:BA91)</f>
        <v>312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312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D91" s="9"/>
      <c r="BE91" s="9"/>
      <c r="BF91" s="9">
        <f t="shared" si="29"/>
        <v>0</v>
      </c>
    </row>
    <row r="92" spans="1:58" s="46" customFormat="1" ht="16.5">
      <c r="A92" s="57" t="s">
        <v>66</v>
      </c>
      <c r="B92" s="59"/>
      <c r="C92" s="59"/>
      <c r="D92" s="58"/>
      <c r="E92" s="3">
        <f>SUM(E93:E95)</f>
        <v>59937.5</v>
      </c>
      <c r="F92" s="3">
        <f>SUM(F93:F95)</f>
        <v>63840.6</v>
      </c>
      <c r="G92" s="3">
        <f>SUM(G93:G95)</f>
        <v>3903.1</v>
      </c>
      <c r="H92" s="3">
        <f>SUM(H93:H95)</f>
        <v>0</v>
      </c>
      <c r="I92" s="3">
        <f aca="true" t="shared" si="31" ref="I92:BA92">SUM(I93:I95)</f>
        <v>0</v>
      </c>
      <c r="J92" s="3">
        <f t="shared" si="31"/>
        <v>0</v>
      </c>
      <c r="K92" s="3">
        <f t="shared" si="31"/>
        <v>0</v>
      </c>
      <c r="L92" s="3">
        <f t="shared" si="31"/>
        <v>0</v>
      </c>
      <c r="M92" s="3">
        <f t="shared" si="31"/>
        <v>0</v>
      </c>
      <c r="N92" s="3">
        <f t="shared" si="31"/>
        <v>0</v>
      </c>
      <c r="O92" s="3">
        <f t="shared" si="31"/>
        <v>0</v>
      </c>
      <c r="P92" s="3">
        <f t="shared" si="31"/>
        <v>0</v>
      </c>
      <c r="Q92" s="3">
        <f>SUM(Q93:Q95)</f>
        <v>2525.1</v>
      </c>
      <c r="R92" s="3">
        <f t="shared" si="31"/>
        <v>0</v>
      </c>
      <c r="S92" s="3">
        <f t="shared" si="31"/>
        <v>1378</v>
      </c>
      <c r="T92" s="3">
        <f t="shared" si="31"/>
        <v>0</v>
      </c>
      <c r="U92" s="3">
        <f t="shared" si="31"/>
        <v>0</v>
      </c>
      <c r="V92" s="3">
        <f t="shared" si="31"/>
        <v>0</v>
      </c>
      <c r="W92" s="3">
        <f t="shared" si="31"/>
        <v>0</v>
      </c>
      <c r="X92" s="3">
        <f t="shared" si="31"/>
        <v>0</v>
      </c>
      <c r="Y92" s="3">
        <f t="shared" si="31"/>
        <v>0</v>
      </c>
      <c r="Z92" s="3">
        <f t="shared" si="31"/>
        <v>0</v>
      </c>
      <c r="AA92" s="3">
        <f t="shared" si="31"/>
        <v>0</v>
      </c>
      <c r="AB92" s="3">
        <f t="shared" si="31"/>
        <v>0</v>
      </c>
      <c r="AC92" s="3">
        <f t="shared" si="31"/>
        <v>0</v>
      </c>
      <c r="AD92" s="3">
        <f t="shared" si="31"/>
        <v>0</v>
      </c>
      <c r="AE92" s="3">
        <f t="shared" si="31"/>
        <v>0</v>
      </c>
      <c r="AF92" s="3">
        <f t="shared" si="31"/>
        <v>0</v>
      </c>
      <c r="AG92" s="3">
        <f t="shared" si="31"/>
        <v>0</v>
      </c>
      <c r="AH92" s="3">
        <f t="shared" si="31"/>
        <v>0</v>
      </c>
      <c r="AI92" s="3">
        <f t="shared" si="31"/>
        <v>0</v>
      </c>
      <c r="AJ92" s="3">
        <f t="shared" si="31"/>
        <v>0</v>
      </c>
      <c r="AK92" s="3">
        <f t="shared" si="31"/>
        <v>0</v>
      </c>
      <c r="AL92" s="3">
        <f t="shared" si="31"/>
        <v>0</v>
      </c>
      <c r="AM92" s="3">
        <f t="shared" si="31"/>
        <v>0</v>
      </c>
      <c r="AN92" s="3">
        <f t="shared" si="31"/>
        <v>0</v>
      </c>
      <c r="AO92" s="3">
        <f t="shared" si="31"/>
        <v>0</v>
      </c>
      <c r="AP92" s="3">
        <f t="shared" si="31"/>
        <v>0</v>
      </c>
      <c r="AQ92" s="3">
        <f t="shared" si="31"/>
        <v>0</v>
      </c>
      <c r="AR92" s="3">
        <f t="shared" si="31"/>
        <v>0</v>
      </c>
      <c r="AS92" s="3">
        <f t="shared" si="31"/>
        <v>0</v>
      </c>
      <c r="AT92" s="3">
        <f t="shared" si="31"/>
        <v>0</v>
      </c>
      <c r="AU92" s="3">
        <f t="shared" si="31"/>
        <v>0</v>
      </c>
      <c r="AV92" s="3">
        <f t="shared" si="31"/>
        <v>0</v>
      </c>
      <c r="AW92" s="3">
        <f>SUM(AW93:AW95)</f>
        <v>0</v>
      </c>
      <c r="AX92" s="3">
        <f>SUM(AX93:AX95)</f>
        <v>0</v>
      </c>
      <c r="AY92" s="3">
        <f>SUM(AY93:AY95)</f>
        <v>0</v>
      </c>
      <c r="AZ92" s="3">
        <f t="shared" si="31"/>
        <v>0</v>
      </c>
      <c r="BA92" s="3">
        <f t="shared" si="31"/>
        <v>0</v>
      </c>
      <c r="BB92" s="12"/>
      <c r="BC92" s="12"/>
      <c r="BD92" s="3"/>
      <c r="BE92" s="3"/>
      <c r="BF92" s="11">
        <f t="shared" si="29"/>
        <v>0</v>
      </c>
    </row>
    <row r="93" spans="1:58" ht="16.5">
      <c r="A93" s="5" t="s">
        <v>67</v>
      </c>
      <c r="B93" s="6" t="s">
        <v>99</v>
      </c>
      <c r="C93" s="55" t="s">
        <v>100</v>
      </c>
      <c r="D93" s="56"/>
      <c r="E93" s="9">
        <v>41091</v>
      </c>
      <c r="F93" s="9">
        <f t="shared" si="23"/>
        <v>43204</v>
      </c>
      <c r="G93" s="9">
        <f>SUM(H93:BA93)</f>
        <v>2113</v>
      </c>
      <c r="H93" s="9"/>
      <c r="I93" s="9"/>
      <c r="J93" s="9"/>
      <c r="K93" s="9">
        <v>-895</v>
      </c>
      <c r="L93" s="9"/>
      <c r="M93" s="9"/>
      <c r="N93" s="9"/>
      <c r="O93" s="9"/>
      <c r="P93" s="9"/>
      <c r="Q93" s="9">
        <v>1630</v>
      </c>
      <c r="R93" s="9"/>
      <c r="S93" s="9">
        <v>1378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D93" s="9"/>
      <c r="BE93" s="9"/>
      <c r="BF93" s="9">
        <f t="shared" si="29"/>
        <v>0</v>
      </c>
    </row>
    <row r="94" spans="1:58" ht="17.25" customHeight="1">
      <c r="A94" s="5" t="s">
        <v>67</v>
      </c>
      <c r="B94" s="6" t="s">
        <v>104</v>
      </c>
      <c r="C94" s="55" t="s">
        <v>105</v>
      </c>
      <c r="D94" s="56"/>
      <c r="E94" s="9">
        <v>5000</v>
      </c>
      <c r="F94" s="9">
        <f>E94+G94</f>
        <v>5000</v>
      </c>
      <c r="G94" s="9">
        <f>SUM(H94:BA94)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D94" s="9"/>
      <c r="BE94" s="9"/>
      <c r="BF94" s="9">
        <f>BE94-BD94</f>
        <v>0</v>
      </c>
    </row>
    <row r="95" spans="1:58" ht="16.5">
      <c r="A95" s="5" t="s">
        <v>67</v>
      </c>
      <c r="B95" s="6" t="s">
        <v>106</v>
      </c>
      <c r="C95" s="55" t="s">
        <v>107</v>
      </c>
      <c r="D95" s="56"/>
      <c r="E95" s="9">
        <v>13846.5</v>
      </c>
      <c r="F95" s="9">
        <f t="shared" si="23"/>
        <v>15636.6</v>
      </c>
      <c r="G95" s="9">
        <f>SUM(H95:BA95)</f>
        <v>1790.1</v>
      </c>
      <c r="H95" s="9"/>
      <c r="I95" s="9"/>
      <c r="J95" s="9"/>
      <c r="K95" s="9">
        <v>895</v>
      </c>
      <c r="L95" s="9"/>
      <c r="M95" s="9"/>
      <c r="N95" s="9"/>
      <c r="O95" s="9"/>
      <c r="P95" s="9"/>
      <c r="Q95" s="9">
        <v>895.1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D95" s="9"/>
      <c r="BE95" s="9"/>
      <c r="BF95" s="9">
        <f t="shared" si="29"/>
        <v>0</v>
      </c>
    </row>
    <row r="96" spans="1:58" s="46" customFormat="1" ht="23.25" customHeight="1">
      <c r="A96" s="57" t="s">
        <v>68</v>
      </c>
      <c r="B96" s="59"/>
      <c r="C96" s="59"/>
      <c r="D96" s="58"/>
      <c r="E96" s="3">
        <f>SUM(E97)</f>
        <v>19129</v>
      </c>
      <c r="F96" s="3">
        <f aca="true" t="shared" si="32" ref="F96:BA96">SUM(F97)</f>
        <v>50989</v>
      </c>
      <c r="G96" s="3">
        <f t="shared" si="32"/>
        <v>31860</v>
      </c>
      <c r="H96" s="3">
        <f t="shared" si="32"/>
        <v>0</v>
      </c>
      <c r="I96" s="3">
        <f t="shared" si="32"/>
        <v>0</v>
      </c>
      <c r="J96" s="3">
        <f t="shared" si="32"/>
        <v>0</v>
      </c>
      <c r="K96" s="3">
        <f t="shared" si="32"/>
        <v>0</v>
      </c>
      <c r="L96" s="3">
        <f t="shared" si="32"/>
        <v>0</v>
      </c>
      <c r="M96" s="3">
        <f t="shared" si="32"/>
        <v>0</v>
      </c>
      <c r="N96" s="3">
        <f t="shared" si="32"/>
        <v>35000</v>
      </c>
      <c r="O96" s="3">
        <f t="shared" si="32"/>
        <v>-3140</v>
      </c>
      <c r="P96" s="3">
        <f t="shared" si="32"/>
        <v>0</v>
      </c>
      <c r="Q96" s="3">
        <f t="shared" si="32"/>
        <v>0</v>
      </c>
      <c r="R96" s="3">
        <f t="shared" si="32"/>
        <v>0</v>
      </c>
      <c r="S96" s="3">
        <f t="shared" si="32"/>
        <v>0</v>
      </c>
      <c r="T96" s="3">
        <f t="shared" si="32"/>
        <v>0</v>
      </c>
      <c r="U96" s="3">
        <f t="shared" si="32"/>
        <v>0</v>
      </c>
      <c r="V96" s="3">
        <f t="shared" si="32"/>
        <v>0</v>
      </c>
      <c r="W96" s="3">
        <f t="shared" si="32"/>
        <v>0</v>
      </c>
      <c r="X96" s="3">
        <f t="shared" si="32"/>
        <v>0</v>
      </c>
      <c r="Y96" s="3">
        <f t="shared" si="32"/>
        <v>0</v>
      </c>
      <c r="Z96" s="3">
        <f t="shared" si="32"/>
        <v>0</v>
      </c>
      <c r="AA96" s="3">
        <f t="shared" si="32"/>
        <v>0</v>
      </c>
      <c r="AB96" s="3">
        <f t="shared" si="32"/>
        <v>0</v>
      </c>
      <c r="AC96" s="3">
        <f t="shared" si="32"/>
        <v>0</v>
      </c>
      <c r="AD96" s="3">
        <f t="shared" si="32"/>
        <v>0</v>
      </c>
      <c r="AE96" s="3">
        <f t="shared" si="32"/>
        <v>0</v>
      </c>
      <c r="AF96" s="3">
        <f t="shared" si="32"/>
        <v>0</v>
      </c>
      <c r="AG96" s="3">
        <f t="shared" si="32"/>
        <v>0</v>
      </c>
      <c r="AH96" s="3">
        <f t="shared" si="32"/>
        <v>0</v>
      </c>
      <c r="AI96" s="3">
        <f t="shared" si="32"/>
        <v>0</v>
      </c>
      <c r="AJ96" s="3">
        <f t="shared" si="32"/>
        <v>0</v>
      </c>
      <c r="AK96" s="3">
        <f t="shared" si="32"/>
        <v>0</v>
      </c>
      <c r="AL96" s="3">
        <f t="shared" si="32"/>
        <v>0</v>
      </c>
      <c r="AM96" s="3">
        <f t="shared" si="32"/>
        <v>0</v>
      </c>
      <c r="AN96" s="3">
        <f t="shared" si="32"/>
        <v>0</v>
      </c>
      <c r="AO96" s="3">
        <f t="shared" si="32"/>
        <v>0</v>
      </c>
      <c r="AP96" s="3">
        <f t="shared" si="32"/>
        <v>0</v>
      </c>
      <c r="AQ96" s="3">
        <f t="shared" si="32"/>
        <v>0</v>
      </c>
      <c r="AR96" s="3">
        <f t="shared" si="32"/>
        <v>0</v>
      </c>
      <c r="AS96" s="3">
        <f t="shared" si="32"/>
        <v>0</v>
      </c>
      <c r="AT96" s="3">
        <f t="shared" si="32"/>
        <v>0</v>
      </c>
      <c r="AU96" s="3">
        <f t="shared" si="32"/>
        <v>0</v>
      </c>
      <c r="AV96" s="3">
        <f t="shared" si="32"/>
        <v>0</v>
      </c>
      <c r="AW96" s="3">
        <f t="shared" si="32"/>
        <v>0</v>
      </c>
      <c r="AX96" s="3">
        <f t="shared" si="32"/>
        <v>0</v>
      </c>
      <c r="AY96" s="3">
        <f t="shared" si="32"/>
        <v>0</v>
      </c>
      <c r="AZ96" s="3">
        <f t="shared" si="32"/>
        <v>0</v>
      </c>
      <c r="BA96" s="3">
        <f t="shared" si="32"/>
        <v>0</v>
      </c>
      <c r="BB96" s="12"/>
      <c r="BC96" s="12"/>
      <c r="BD96" s="3"/>
      <c r="BE96" s="3"/>
      <c r="BF96" s="11">
        <f t="shared" si="29"/>
        <v>0</v>
      </c>
    </row>
    <row r="97" spans="1:58" ht="30.75" customHeight="1">
      <c r="A97" s="6" t="s">
        <v>69</v>
      </c>
      <c r="B97" s="6" t="s">
        <v>102</v>
      </c>
      <c r="C97" s="55" t="s">
        <v>103</v>
      </c>
      <c r="D97" s="56"/>
      <c r="E97" s="9">
        <v>19129</v>
      </c>
      <c r="F97" s="9">
        <f t="shared" si="23"/>
        <v>50989</v>
      </c>
      <c r="G97" s="9">
        <f>SUM(H97:BA97)</f>
        <v>31860</v>
      </c>
      <c r="H97" s="9"/>
      <c r="I97" s="9"/>
      <c r="J97" s="9"/>
      <c r="K97" s="9"/>
      <c r="L97" s="9"/>
      <c r="M97" s="9"/>
      <c r="N97" s="9">
        <v>35000</v>
      </c>
      <c r="O97" s="9">
        <v>-3140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D97" s="9"/>
      <c r="BE97" s="9"/>
      <c r="BF97" s="9">
        <f t="shared" si="29"/>
        <v>0</v>
      </c>
    </row>
    <row r="98" spans="1:58" s="46" customFormat="1" ht="16.5">
      <c r="A98" s="60" t="s">
        <v>70</v>
      </c>
      <c r="B98" s="60"/>
      <c r="C98" s="60"/>
      <c r="D98" s="61"/>
      <c r="E98" s="3">
        <f>SUM(E99)</f>
        <v>4099</v>
      </c>
      <c r="F98" s="3">
        <f aca="true" t="shared" si="33" ref="F98:BA98">SUM(F99)</f>
        <v>1200</v>
      </c>
      <c r="G98" s="3">
        <f t="shared" si="33"/>
        <v>-2899</v>
      </c>
      <c r="H98" s="3">
        <f t="shared" si="33"/>
        <v>0</v>
      </c>
      <c r="I98" s="3">
        <f t="shared" si="33"/>
        <v>0</v>
      </c>
      <c r="J98" s="3">
        <f t="shared" si="33"/>
        <v>0</v>
      </c>
      <c r="K98" s="3">
        <f t="shared" si="33"/>
        <v>-2899</v>
      </c>
      <c r="L98" s="3">
        <f t="shared" si="33"/>
        <v>0</v>
      </c>
      <c r="M98" s="3">
        <f t="shared" si="33"/>
        <v>0</v>
      </c>
      <c r="N98" s="3">
        <f t="shared" si="33"/>
        <v>0</v>
      </c>
      <c r="O98" s="3">
        <f t="shared" si="33"/>
        <v>0</v>
      </c>
      <c r="P98" s="3">
        <f t="shared" si="33"/>
        <v>0</v>
      </c>
      <c r="Q98" s="3">
        <f t="shared" si="33"/>
        <v>0</v>
      </c>
      <c r="R98" s="3">
        <f t="shared" si="33"/>
        <v>0</v>
      </c>
      <c r="S98" s="3">
        <f t="shared" si="33"/>
        <v>0</v>
      </c>
      <c r="T98" s="3">
        <f t="shared" si="33"/>
        <v>0</v>
      </c>
      <c r="U98" s="3">
        <f t="shared" si="33"/>
        <v>0</v>
      </c>
      <c r="V98" s="3">
        <f t="shared" si="33"/>
        <v>0</v>
      </c>
      <c r="W98" s="3">
        <f t="shared" si="33"/>
        <v>0</v>
      </c>
      <c r="X98" s="3">
        <f t="shared" si="33"/>
        <v>0</v>
      </c>
      <c r="Y98" s="3">
        <f t="shared" si="33"/>
        <v>0</v>
      </c>
      <c r="Z98" s="3">
        <f t="shared" si="33"/>
        <v>0</v>
      </c>
      <c r="AA98" s="3">
        <f t="shared" si="33"/>
        <v>0</v>
      </c>
      <c r="AB98" s="3">
        <f t="shared" si="33"/>
        <v>0</v>
      </c>
      <c r="AC98" s="3">
        <f t="shared" si="33"/>
        <v>0</v>
      </c>
      <c r="AD98" s="3">
        <f t="shared" si="33"/>
        <v>0</v>
      </c>
      <c r="AE98" s="3">
        <f t="shared" si="33"/>
        <v>0</v>
      </c>
      <c r="AF98" s="3">
        <f t="shared" si="33"/>
        <v>0</v>
      </c>
      <c r="AG98" s="3">
        <f t="shared" si="33"/>
        <v>0</v>
      </c>
      <c r="AH98" s="3">
        <f t="shared" si="33"/>
        <v>0</v>
      </c>
      <c r="AI98" s="3">
        <f t="shared" si="33"/>
        <v>0</v>
      </c>
      <c r="AJ98" s="3">
        <f t="shared" si="33"/>
        <v>0</v>
      </c>
      <c r="AK98" s="3">
        <f t="shared" si="33"/>
        <v>0</v>
      </c>
      <c r="AL98" s="3">
        <f t="shared" si="33"/>
        <v>0</v>
      </c>
      <c r="AM98" s="3">
        <f t="shared" si="33"/>
        <v>0</v>
      </c>
      <c r="AN98" s="3">
        <f t="shared" si="33"/>
        <v>0</v>
      </c>
      <c r="AO98" s="3">
        <f t="shared" si="33"/>
        <v>0</v>
      </c>
      <c r="AP98" s="3">
        <f t="shared" si="33"/>
        <v>0</v>
      </c>
      <c r="AQ98" s="3">
        <f t="shared" si="33"/>
        <v>0</v>
      </c>
      <c r="AR98" s="3">
        <f t="shared" si="33"/>
        <v>0</v>
      </c>
      <c r="AS98" s="3">
        <f t="shared" si="33"/>
        <v>0</v>
      </c>
      <c r="AT98" s="3">
        <f t="shared" si="33"/>
        <v>0</v>
      </c>
      <c r="AU98" s="3">
        <f t="shared" si="33"/>
        <v>0</v>
      </c>
      <c r="AV98" s="3">
        <f t="shared" si="33"/>
        <v>0</v>
      </c>
      <c r="AW98" s="3">
        <f t="shared" si="33"/>
        <v>0</v>
      </c>
      <c r="AX98" s="3">
        <f t="shared" si="33"/>
        <v>0</v>
      </c>
      <c r="AY98" s="3">
        <f t="shared" si="33"/>
        <v>0</v>
      </c>
      <c r="AZ98" s="3">
        <f t="shared" si="33"/>
        <v>0</v>
      </c>
      <c r="BA98" s="3">
        <f t="shared" si="33"/>
        <v>0</v>
      </c>
      <c r="BB98" s="12"/>
      <c r="BC98" s="12"/>
      <c r="BD98" s="3"/>
      <c r="BE98" s="3"/>
      <c r="BF98" s="11">
        <f t="shared" si="29"/>
        <v>0</v>
      </c>
    </row>
    <row r="99" spans="1:58" ht="16.5">
      <c r="A99" s="6" t="s">
        <v>71</v>
      </c>
      <c r="B99" s="6" t="s">
        <v>99</v>
      </c>
      <c r="C99" s="55" t="s">
        <v>100</v>
      </c>
      <c r="D99" s="56"/>
      <c r="E99" s="9">
        <v>4099</v>
      </c>
      <c r="F99" s="9">
        <f t="shared" si="23"/>
        <v>1200</v>
      </c>
      <c r="G99" s="9">
        <f>SUM(H99:BA99)</f>
        <v>-2899</v>
      </c>
      <c r="H99" s="9"/>
      <c r="I99" s="9"/>
      <c r="J99" s="9"/>
      <c r="K99" s="9">
        <v>-2899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D99" s="9"/>
      <c r="BE99" s="9"/>
      <c r="BF99" s="9">
        <f t="shared" si="29"/>
        <v>0</v>
      </c>
    </row>
    <row r="100" spans="1:58" s="46" customFormat="1" ht="31.5" customHeight="1">
      <c r="A100" s="57" t="s">
        <v>72</v>
      </c>
      <c r="B100" s="59"/>
      <c r="C100" s="59"/>
      <c r="D100" s="58"/>
      <c r="E100" s="3">
        <f>SUM(E101,E102)</f>
        <v>16045</v>
      </c>
      <c r="F100" s="3">
        <f>SUM(F101,F102)</f>
        <v>16145</v>
      </c>
      <c r="G100" s="3">
        <f>SUM(G101,G102)</f>
        <v>100</v>
      </c>
      <c r="H100" s="3">
        <f aca="true" t="shared" si="34" ref="H100:BA100">SUM(H101,H102)</f>
        <v>0</v>
      </c>
      <c r="I100" s="3">
        <f t="shared" si="34"/>
        <v>0</v>
      </c>
      <c r="J100" s="3">
        <f t="shared" si="34"/>
        <v>0</v>
      </c>
      <c r="K100" s="3">
        <f t="shared" si="34"/>
        <v>100</v>
      </c>
      <c r="L100" s="3">
        <f t="shared" si="34"/>
        <v>0</v>
      </c>
      <c r="M100" s="3">
        <f t="shared" si="34"/>
        <v>0</v>
      </c>
      <c r="N100" s="3">
        <f t="shared" si="34"/>
        <v>0</v>
      </c>
      <c r="O100" s="3">
        <f t="shared" si="34"/>
        <v>0</v>
      </c>
      <c r="P100" s="3">
        <f t="shared" si="34"/>
        <v>0</v>
      </c>
      <c r="Q100" s="3">
        <f t="shared" si="34"/>
        <v>0</v>
      </c>
      <c r="R100" s="3">
        <f t="shared" si="34"/>
        <v>0</v>
      </c>
      <c r="S100" s="3">
        <f t="shared" si="34"/>
        <v>0</v>
      </c>
      <c r="T100" s="3">
        <f t="shared" si="34"/>
        <v>0</v>
      </c>
      <c r="U100" s="3">
        <f t="shared" si="34"/>
        <v>0</v>
      </c>
      <c r="V100" s="3">
        <f t="shared" si="34"/>
        <v>0</v>
      </c>
      <c r="W100" s="3">
        <f t="shared" si="34"/>
        <v>0</v>
      </c>
      <c r="X100" s="3">
        <f t="shared" si="34"/>
        <v>0</v>
      </c>
      <c r="Y100" s="3">
        <f t="shared" si="34"/>
        <v>0</v>
      </c>
      <c r="Z100" s="3">
        <f t="shared" si="34"/>
        <v>0</v>
      </c>
      <c r="AA100" s="3">
        <f t="shared" si="34"/>
        <v>0</v>
      </c>
      <c r="AB100" s="3">
        <f t="shared" si="34"/>
        <v>0</v>
      </c>
      <c r="AC100" s="3">
        <f t="shared" si="34"/>
        <v>0</v>
      </c>
      <c r="AD100" s="3">
        <f t="shared" si="34"/>
        <v>0</v>
      </c>
      <c r="AE100" s="3">
        <f t="shared" si="34"/>
        <v>0</v>
      </c>
      <c r="AF100" s="3">
        <f t="shared" si="34"/>
        <v>0</v>
      </c>
      <c r="AG100" s="3">
        <f t="shared" si="34"/>
        <v>0</v>
      </c>
      <c r="AH100" s="3">
        <f t="shared" si="34"/>
        <v>0</v>
      </c>
      <c r="AI100" s="3">
        <f t="shared" si="34"/>
        <v>0</v>
      </c>
      <c r="AJ100" s="3">
        <f t="shared" si="34"/>
        <v>0</v>
      </c>
      <c r="AK100" s="3">
        <f t="shared" si="34"/>
        <v>0</v>
      </c>
      <c r="AL100" s="3">
        <f t="shared" si="34"/>
        <v>0</v>
      </c>
      <c r="AM100" s="3">
        <f t="shared" si="34"/>
        <v>0</v>
      </c>
      <c r="AN100" s="3">
        <f t="shared" si="34"/>
        <v>0</v>
      </c>
      <c r="AO100" s="3">
        <f t="shared" si="34"/>
        <v>0</v>
      </c>
      <c r="AP100" s="3">
        <f t="shared" si="34"/>
        <v>0</v>
      </c>
      <c r="AQ100" s="3">
        <f t="shared" si="34"/>
        <v>0</v>
      </c>
      <c r="AR100" s="3">
        <f t="shared" si="34"/>
        <v>0</v>
      </c>
      <c r="AS100" s="3">
        <f t="shared" si="34"/>
        <v>0</v>
      </c>
      <c r="AT100" s="3">
        <f t="shared" si="34"/>
        <v>0</v>
      </c>
      <c r="AU100" s="3">
        <f t="shared" si="34"/>
        <v>0</v>
      </c>
      <c r="AV100" s="3">
        <f t="shared" si="34"/>
        <v>0</v>
      </c>
      <c r="AW100" s="3">
        <f>SUM(AW101,AW102)</f>
        <v>0</v>
      </c>
      <c r="AX100" s="3">
        <f>SUM(AX101,AX102)</f>
        <v>0</v>
      </c>
      <c r="AY100" s="3">
        <f>SUM(AY101,AY102)</f>
        <v>0</v>
      </c>
      <c r="AZ100" s="3">
        <f t="shared" si="34"/>
        <v>0</v>
      </c>
      <c r="BA100" s="3">
        <f t="shared" si="34"/>
        <v>0</v>
      </c>
      <c r="BB100" s="12"/>
      <c r="BC100" s="12"/>
      <c r="BD100" s="3"/>
      <c r="BE100" s="3"/>
      <c r="BF100" s="11">
        <f t="shared" si="29"/>
        <v>0</v>
      </c>
    </row>
    <row r="101" spans="1:58" ht="16.5">
      <c r="A101" s="6" t="s">
        <v>19</v>
      </c>
      <c r="B101" s="6" t="s">
        <v>104</v>
      </c>
      <c r="C101" s="55" t="s">
        <v>105</v>
      </c>
      <c r="D101" s="56"/>
      <c r="E101" s="9">
        <v>16045</v>
      </c>
      <c r="F101" s="9">
        <f t="shared" si="23"/>
        <v>16145</v>
      </c>
      <c r="G101" s="9">
        <f>SUM(H101:BA101)</f>
        <v>100</v>
      </c>
      <c r="H101" s="9"/>
      <c r="I101" s="9"/>
      <c r="J101" s="9"/>
      <c r="K101" s="9">
        <v>100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D101" s="9"/>
      <c r="BE101" s="9"/>
      <c r="BF101" s="9">
        <f t="shared" si="29"/>
        <v>0</v>
      </c>
    </row>
    <row r="102" spans="1:58" ht="16.5" hidden="1">
      <c r="A102" s="18" t="s">
        <v>19</v>
      </c>
      <c r="B102" s="6" t="s">
        <v>99</v>
      </c>
      <c r="C102" s="55" t="s">
        <v>100</v>
      </c>
      <c r="D102" s="56"/>
      <c r="E102" s="9"/>
      <c r="F102" s="9">
        <f t="shared" si="23"/>
        <v>0</v>
      </c>
      <c r="G102" s="9">
        <f>SUM(H102:BA102)</f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D102" s="9"/>
      <c r="BE102" s="9"/>
      <c r="BF102" s="9">
        <f t="shared" si="29"/>
        <v>0</v>
      </c>
    </row>
    <row r="103" spans="1:58" s="46" customFormat="1" ht="16.5" customHeight="1">
      <c r="A103" s="57" t="s">
        <v>73</v>
      </c>
      <c r="B103" s="59"/>
      <c r="C103" s="59"/>
      <c r="D103" s="58"/>
      <c r="E103" s="3">
        <f>SUM(E104)</f>
        <v>3815</v>
      </c>
      <c r="F103" s="3">
        <f aca="true" t="shared" si="35" ref="F103:BA103">SUM(F104)</f>
        <v>3865</v>
      </c>
      <c r="G103" s="3">
        <f t="shared" si="35"/>
        <v>50</v>
      </c>
      <c r="H103" s="3">
        <f t="shared" si="35"/>
        <v>0</v>
      </c>
      <c r="I103" s="3">
        <f t="shared" si="35"/>
        <v>0</v>
      </c>
      <c r="J103" s="3">
        <f t="shared" si="35"/>
        <v>0</v>
      </c>
      <c r="K103" s="3">
        <f t="shared" si="35"/>
        <v>50</v>
      </c>
      <c r="L103" s="3">
        <f t="shared" si="35"/>
        <v>0</v>
      </c>
      <c r="M103" s="3">
        <f t="shared" si="35"/>
        <v>0</v>
      </c>
      <c r="N103" s="3">
        <f t="shared" si="35"/>
        <v>0</v>
      </c>
      <c r="O103" s="3">
        <f t="shared" si="35"/>
        <v>0</v>
      </c>
      <c r="P103" s="3">
        <f t="shared" si="35"/>
        <v>0</v>
      </c>
      <c r="Q103" s="3">
        <f t="shared" si="35"/>
        <v>0</v>
      </c>
      <c r="R103" s="3">
        <f t="shared" si="35"/>
        <v>0</v>
      </c>
      <c r="S103" s="3">
        <f t="shared" si="35"/>
        <v>0</v>
      </c>
      <c r="T103" s="3">
        <f t="shared" si="35"/>
        <v>0</v>
      </c>
      <c r="U103" s="3">
        <f t="shared" si="35"/>
        <v>0</v>
      </c>
      <c r="V103" s="3">
        <f t="shared" si="35"/>
        <v>0</v>
      </c>
      <c r="W103" s="3">
        <f t="shared" si="35"/>
        <v>0</v>
      </c>
      <c r="X103" s="3">
        <f t="shared" si="35"/>
        <v>0</v>
      </c>
      <c r="Y103" s="3">
        <f t="shared" si="35"/>
        <v>0</v>
      </c>
      <c r="Z103" s="3">
        <f t="shared" si="35"/>
        <v>0</v>
      </c>
      <c r="AA103" s="3">
        <f t="shared" si="35"/>
        <v>0</v>
      </c>
      <c r="AB103" s="3">
        <f t="shared" si="35"/>
        <v>0</v>
      </c>
      <c r="AC103" s="3">
        <f t="shared" si="35"/>
        <v>0</v>
      </c>
      <c r="AD103" s="3">
        <f t="shared" si="35"/>
        <v>0</v>
      </c>
      <c r="AE103" s="3">
        <f t="shared" si="35"/>
        <v>0</v>
      </c>
      <c r="AF103" s="3">
        <f t="shared" si="35"/>
        <v>0</v>
      </c>
      <c r="AG103" s="3">
        <f t="shared" si="35"/>
        <v>0</v>
      </c>
      <c r="AH103" s="3">
        <f t="shared" si="35"/>
        <v>0</v>
      </c>
      <c r="AI103" s="3">
        <f t="shared" si="35"/>
        <v>0</v>
      </c>
      <c r="AJ103" s="3">
        <f t="shared" si="35"/>
        <v>0</v>
      </c>
      <c r="AK103" s="3">
        <f t="shared" si="35"/>
        <v>0</v>
      </c>
      <c r="AL103" s="3">
        <f t="shared" si="35"/>
        <v>0</v>
      </c>
      <c r="AM103" s="3">
        <f t="shared" si="35"/>
        <v>0</v>
      </c>
      <c r="AN103" s="3">
        <f t="shared" si="35"/>
        <v>0</v>
      </c>
      <c r="AO103" s="3">
        <f t="shared" si="35"/>
        <v>0</v>
      </c>
      <c r="AP103" s="3">
        <f t="shared" si="35"/>
        <v>0</v>
      </c>
      <c r="AQ103" s="3">
        <f t="shared" si="35"/>
        <v>0</v>
      </c>
      <c r="AR103" s="3">
        <f t="shared" si="35"/>
        <v>0</v>
      </c>
      <c r="AS103" s="3">
        <f t="shared" si="35"/>
        <v>0</v>
      </c>
      <c r="AT103" s="3">
        <f t="shared" si="35"/>
        <v>0</v>
      </c>
      <c r="AU103" s="3">
        <f t="shared" si="35"/>
        <v>0</v>
      </c>
      <c r="AV103" s="3">
        <f t="shared" si="35"/>
        <v>0</v>
      </c>
      <c r="AW103" s="3">
        <f t="shared" si="35"/>
        <v>0</v>
      </c>
      <c r="AX103" s="3">
        <f t="shared" si="35"/>
        <v>0</v>
      </c>
      <c r="AY103" s="3">
        <f t="shared" si="35"/>
        <v>0</v>
      </c>
      <c r="AZ103" s="3">
        <f t="shared" si="35"/>
        <v>0</v>
      </c>
      <c r="BA103" s="3">
        <f t="shared" si="35"/>
        <v>0</v>
      </c>
      <c r="BB103" s="12"/>
      <c r="BC103" s="12"/>
      <c r="BD103" s="3"/>
      <c r="BE103" s="3"/>
      <c r="BF103" s="11">
        <f t="shared" si="29"/>
        <v>0</v>
      </c>
    </row>
    <row r="104" spans="1:58" ht="16.5">
      <c r="A104" s="10" t="s">
        <v>74</v>
      </c>
      <c r="B104" s="10" t="s">
        <v>108</v>
      </c>
      <c r="C104" s="55" t="s">
        <v>109</v>
      </c>
      <c r="D104" s="56"/>
      <c r="E104" s="9">
        <v>3815</v>
      </c>
      <c r="F104" s="9">
        <f t="shared" si="23"/>
        <v>3865</v>
      </c>
      <c r="G104" s="9">
        <f>SUM(H104:BA104)</f>
        <v>50</v>
      </c>
      <c r="H104" s="9"/>
      <c r="I104" s="9"/>
      <c r="J104" s="9"/>
      <c r="K104" s="9">
        <v>50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D104" s="9"/>
      <c r="BE104" s="9"/>
      <c r="BF104" s="9">
        <f t="shared" si="29"/>
        <v>0</v>
      </c>
    </row>
    <row r="105" spans="1:58" s="46" customFormat="1" ht="16.5">
      <c r="A105" s="57" t="s">
        <v>75</v>
      </c>
      <c r="B105" s="59"/>
      <c r="C105" s="59"/>
      <c r="D105" s="58"/>
      <c r="E105" s="3">
        <f>SUM(E106:E106)</f>
        <v>22132.8</v>
      </c>
      <c r="F105" s="3">
        <f aca="true" t="shared" si="36" ref="F105:BA105">SUM(F106:F106)</f>
        <v>22132.8</v>
      </c>
      <c r="G105" s="3">
        <f t="shared" si="36"/>
        <v>0</v>
      </c>
      <c r="H105" s="3">
        <f t="shared" si="36"/>
        <v>0</v>
      </c>
      <c r="I105" s="3">
        <f t="shared" si="36"/>
        <v>0</v>
      </c>
      <c r="J105" s="3">
        <f t="shared" si="36"/>
        <v>0</v>
      </c>
      <c r="K105" s="3">
        <f t="shared" si="36"/>
        <v>0</v>
      </c>
      <c r="L105" s="3">
        <f t="shared" si="36"/>
        <v>0</v>
      </c>
      <c r="M105" s="3">
        <f t="shared" si="36"/>
        <v>0</v>
      </c>
      <c r="N105" s="3">
        <f t="shared" si="36"/>
        <v>0</v>
      </c>
      <c r="O105" s="3">
        <f t="shared" si="36"/>
        <v>0</v>
      </c>
      <c r="P105" s="3">
        <f t="shared" si="36"/>
        <v>0</v>
      </c>
      <c r="Q105" s="3">
        <f t="shared" si="36"/>
        <v>0</v>
      </c>
      <c r="R105" s="3">
        <f t="shared" si="36"/>
        <v>0</v>
      </c>
      <c r="S105" s="3">
        <f t="shared" si="36"/>
        <v>0</v>
      </c>
      <c r="T105" s="3">
        <f t="shared" si="36"/>
        <v>0</v>
      </c>
      <c r="U105" s="3">
        <f t="shared" si="36"/>
        <v>0</v>
      </c>
      <c r="V105" s="3">
        <f t="shared" si="36"/>
        <v>0</v>
      </c>
      <c r="W105" s="3">
        <f t="shared" si="36"/>
        <v>0</v>
      </c>
      <c r="X105" s="3">
        <f t="shared" si="36"/>
        <v>0</v>
      </c>
      <c r="Y105" s="3">
        <f t="shared" si="36"/>
        <v>0</v>
      </c>
      <c r="Z105" s="3">
        <f t="shared" si="36"/>
        <v>0</v>
      </c>
      <c r="AA105" s="3">
        <f t="shared" si="36"/>
        <v>0</v>
      </c>
      <c r="AB105" s="3">
        <f t="shared" si="36"/>
        <v>0</v>
      </c>
      <c r="AC105" s="3">
        <f t="shared" si="36"/>
        <v>0</v>
      </c>
      <c r="AD105" s="3">
        <f t="shared" si="36"/>
        <v>0</v>
      </c>
      <c r="AE105" s="3">
        <f t="shared" si="36"/>
        <v>0</v>
      </c>
      <c r="AF105" s="3">
        <f t="shared" si="36"/>
        <v>0</v>
      </c>
      <c r="AG105" s="3">
        <f t="shared" si="36"/>
        <v>0</v>
      </c>
      <c r="AH105" s="3">
        <f t="shared" si="36"/>
        <v>0</v>
      </c>
      <c r="AI105" s="3">
        <f t="shared" si="36"/>
        <v>0</v>
      </c>
      <c r="AJ105" s="3">
        <f t="shared" si="36"/>
        <v>0</v>
      </c>
      <c r="AK105" s="3">
        <f t="shared" si="36"/>
        <v>0</v>
      </c>
      <c r="AL105" s="3">
        <f t="shared" si="36"/>
        <v>0</v>
      </c>
      <c r="AM105" s="3">
        <f t="shared" si="36"/>
        <v>0</v>
      </c>
      <c r="AN105" s="3">
        <f t="shared" si="36"/>
        <v>0</v>
      </c>
      <c r="AO105" s="3">
        <f t="shared" si="36"/>
        <v>0</v>
      </c>
      <c r="AP105" s="3">
        <f t="shared" si="36"/>
        <v>0</v>
      </c>
      <c r="AQ105" s="3">
        <f t="shared" si="36"/>
        <v>0</v>
      </c>
      <c r="AR105" s="3">
        <f t="shared" si="36"/>
        <v>0</v>
      </c>
      <c r="AS105" s="3">
        <f t="shared" si="36"/>
        <v>0</v>
      </c>
      <c r="AT105" s="3">
        <f t="shared" si="36"/>
        <v>0</v>
      </c>
      <c r="AU105" s="3">
        <f t="shared" si="36"/>
        <v>0</v>
      </c>
      <c r="AV105" s="3">
        <f t="shared" si="36"/>
        <v>0</v>
      </c>
      <c r="AW105" s="3">
        <f t="shared" si="36"/>
        <v>0</v>
      </c>
      <c r="AX105" s="3">
        <f t="shared" si="36"/>
        <v>0</v>
      </c>
      <c r="AY105" s="3">
        <f t="shared" si="36"/>
        <v>0</v>
      </c>
      <c r="AZ105" s="3">
        <f t="shared" si="36"/>
        <v>0</v>
      </c>
      <c r="BA105" s="3">
        <f t="shared" si="36"/>
        <v>0</v>
      </c>
      <c r="BB105" s="12"/>
      <c r="BC105" s="12"/>
      <c r="BD105" s="3"/>
      <c r="BE105" s="3"/>
      <c r="BF105" s="11">
        <f t="shared" si="29"/>
        <v>0</v>
      </c>
    </row>
    <row r="106" spans="1:58" ht="16.5">
      <c r="A106" s="6" t="s">
        <v>76</v>
      </c>
      <c r="B106" s="6" t="s">
        <v>99</v>
      </c>
      <c r="C106" s="55" t="s">
        <v>100</v>
      </c>
      <c r="D106" s="56"/>
      <c r="E106" s="9">
        <v>22132.8</v>
      </c>
      <c r="F106" s="9">
        <f t="shared" si="23"/>
        <v>22132.8</v>
      </c>
      <c r="G106" s="9">
        <f>SUM(H106:BA106)</f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D106" s="9"/>
      <c r="BE106" s="9"/>
      <c r="BF106" s="9">
        <f t="shared" si="29"/>
        <v>0</v>
      </c>
    </row>
    <row r="107" spans="1:58" s="46" customFormat="1" ht="27.75" customHeight="1" hidden="1">
      <c r="A107" s="57" t="s">
        <v>77</v>
      </c>
      <c r="B107" s="59"/>
      <c r="C107" s="59"/>
      <c r="D107" s="58"/>
      <c r="E107" s="3">
        <f>SUM(E108)</f>
        <v>0</v>
      </c>
      <c r="F107" s="3">
        <f aca="true" t="shared" si="37" ref="F107:BA107">SUM(F108)</f>
        <v>0</v>
      </c>
      <c r="G107" s="3">
        <f t="shared" si="37"/>
        <v>0</v>
      </c>
      <c r="H107" s="3">
        <f t="shared" si="37"/>
        <v>0</v>
      </c>
      <c r="I107" s="3">
        <f t="shared" si="37"/>
        <v>0</v>
      </c>
      <c r="J107" s="3">
        <f t="shared" si="37"/>
        <v>0</v>
      </c>
      <c r="K107" s="3">
        <f t="shared" si="37"/>
        <v>0</v>
      </c>
      <c r="L107" s="3">
        <f t="shared" si="37"/>
        <v>0</v>
      </c>
      <c r="M107" s="3">
        <f t="shared" si="37"/>
        <v>0</v>
      </c>
      <c r="N107" s="3">
        <f t="shared" si="37"/>
        <v>0</v>
      </c>
      <c r="O107" s="3">
        <f t="shared" si="37"/>
        <v>0</v>
      </c>
      <c r="P107" s="3"/>
      <c r="Q107" s="3">
        <f t="shared" si="37"/>
        <v>0</v>
      </c>
      <c r="R107" s="3">
        <f t="shared" si="37"/>
        <v>0</v>
      </c>
      <c r="S107" s="3">
        <f t="shared" si="37"/>
        <v>0</v>
      </c>
      <c r="T107" s="3">
        <f t="shared" si="37"/>
        <v>0</v>
      </c>
      <c r="U107" s="3">
        <f t="shared" si="37"/>
        <v>0</v>
      </c>
      <c r="V107" s="3">
        <f t="shared" si="37"/>
        <v>0</v>
      </c>
      <c r="W107" s="3">
        <f t="shared" si="37"/>
        <v>0</v>
      </c>
      <c r="X107" s="3">
        <f t="shared" si="37"/>
        <v>0</v>
      </c>
      <c r="Y107" s="3">
        <f t="shared" si="37"/>
        <v>0</v>
      </c>
      <c r="Z107" s="3">
        <f t="shared" si="37"/>
        <v>0</v>
      </c>
      <c r="AA107" s="3">
        <f t="shared" si="37"/>
        <v>0</v>
      </c>
      <c r="AB107" s="3">
        <f t="shared" si="37"/>
        <v>0</v>
      </c>
      <c r="AC107" s="3">
        <f t="shared" si="37"/>
        <v>0</v>
      </c>
      <c r="AD107" s="3">
        <f t="shared" si="37"/>
        <v>0</v>
      </c>
      <c r="AE107" s="3">
        <f t="shared" si="37"/>
        <v>0</v>
      </c>
      <c r="AF107" s="3">
        <f t="shared" si="37"/>
        <v>0</v>
      </c>
      <c r="AG107" s="3">
        <f t="shared" si="37"/>
        <v>0</v>
      </c>
      <c r="AH107" s="3">
        <f t="shared" si="37"/>
        <v>0</v>
      </c>
      <c r="AI107" s="3">
        <f t="shared" si="37"/>
        <v>0</v>
      </c>
      <c r="AJ107" s="3">
        <f t="shared" si="37"/>
        <v>0</v>
      </c>
      <c r="AK107" s="3">
        <f t="shared" si="37"/>
        <v>0</v>
      </c>
      <c r="AL107" s="3">
        <f t="shared" si="37"/>
        <v>0</v>
      </c>
      <c r="AM107" s="3">
        <f t="shared" si="37"/>
        <v>0</v>
      </c>
      <c r="AN107" s="3">
        <f t="shared" si="37"/>
        <v>0</v>
      </c>
      <c r="AO107" s="3">
        <f t="shared" si="37"/>
        <v>0</v>
      </c>
      <c r="AP107" s="3">
        <f t="shared" si="37"/>
        <v>0</v>
      </c>
      <c r="AQ107" s="3">
        <f t="shared" si="37"/>
        <v>0</v>
      </c>
      <c r="AR107" s="3">
        <f t="shared" si="37"/>
        <v>0</v>
      </c>
      <c r="AS107" s="3">
        <f t="shared" si="37"/>
        <v>0</v>
      </c>
      <c r="AT107" s="3">
        <f t="shared" si="37"/>
        <v>0</v>
      </c>
      <c r="AU107" s="3">
        <f t="shared" si="37"/>
        <v>0</v>
      </c>
      <c r="AV107" s="3">
        <f t="shared" si="37"/>
        <v>0</v>
      </c>
      <c r="AW107" s="3">
        <f t="shared" si="37"/>
        <v>0</v>
      </c>
      <c r="AX107" s="3">
        <f t="shared" si="37"/>
        <v>0</v>
      </c>
      <c r="AY107" s="3">
        <f t="shared" si="37"/>
        <v>0</v>
      </c>
      <c r="AZ107" s="3">
        <f t="shared" si="37"/>
        <v>0</v>
      </c>
      <c r="BA107" s="3">
        <f t="shared" si="37"/>
        <v>0</v>
      </c>
      <c r="BB107" s="12"/>
      <c r="BC107" s="12"/>
      <c r="BD107" s="3"/>
      <c r="BE107" s="3"/>
      <c r="BF107" s="11">
        <f t="shared" si="29"/>
        <v>0</v>
      </c>
    </row>
    <row r="108" spans="1:58" ht="16.5" hidden="1">
      <c r="A108" s="10" t="s">
        <v>78</v>
      </c>
      <c r="B108" s="10" t="s">
        <v>104</v>
      </c>
      <c r="C108" s="55" t="s">
        <v>105</v>
      </c>
      <c r="D108" s="56"/>
      <c r="E108" s="9"/>
      <c r="F108" s="9">
        <f t="shared" si="23"/>
        <v>0</v>
      </c>
      <c r="G108" s="9">
        <f>SUM(H108:BA108)</f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D108" s="9"/>
      <c r="BE108" s="9"/>
      <c r="BF108" s="9">
        <f t="shared" si="29"/>
        <v>0</v>
      </c>
    </row>
    <row r="109" spans="1:58" s="46" customFormat="1" ht="16.5" customHeight="1">
      <c r="A109" s="57" t="s">
        <v>79</v>
      </c>
      <c r="B109" s="59"/>
      <c r="C109" s="59"/>
      <c r="D109" s="58"/>
      <c r="E109" s="3">
        <f>SUM(E110:E111)</f>
        <v>51653.3</v>
      </c>
      <c r="F109" s="3">
        <f aca="true" t="shared" si="38" ref="F109:BF109">SUM(F110:F111)</f>
        <v>92605.3</v>
      </c>
      <c r="G109" s="3">
        <f t="shared" si="38"/>
        <v>40952</v>
      </c>
      <c r="H109" s="3">
        <f t="shared" si="38"/>
        <v>40952</v>
      </c>
      <c r="I109" s="3">
        <f t="shared" si="38"/>
        <v>0</v>
      </c>
      <c r="J109" s="3">
        <f t="shared" si="38"/>
        <v>0</v>
      </c>
      <c r="K109" s="3">
        <f t="shared" si="38"/>
        <v>0</v>
      </c>
      <c r="L109" s="3">
        <f t="shared" si="38"/>
        <v>0</v>
      </c>
      <c r="M109" s="3">
        <f t="shared" si="38"/>
        <v>0</v>
      </c>
      <c r="N109" s="3">
        <f t="shared" si="38"/>
        <v>0</v>
      </c>
      <c r="O109" s="3">
        <f t="shared" si="38"/>
        <v>0</v>
      </c>
      <c r="P109" s="3">
        <f t="shared" si="38"/>
        <v>0</v>
      </c>
      <c r="Q109" s="3">
        <f t="shared" si="38"/>
        <v>0</v>
      </c>
      <c r="R109" s="3">
        <f t="shared" si="38"/>
        <v>0</v>
      </c>
      <c r="S109" s="3">
        <f t="shared" si="38"/>
        <v>0</v>
      </c>
      <c r="T109" s="3">
        <f t="shared" si="38"/>
        <v>0</v>
      </c>
      <c r="U109" s="3">
        <f t="shared" si="38"/>
        <v>0</v>
      </c>
      <c r="V109" s="3">
        <f t="shared" si="38"/>
        <v>0</v>
      </c>
      <c r="W109" s="3">
        <f t="shared" si="38"/>
        <v>0</v>
      </c>
      <c r="X109" s="3">
        <f t="shared" si="38"/>
        <v>0</v>
      </c>
      <c r="Y109" s="3">
        <f t="shared" si="38"/>
        <v>0</v>
      </c>
      <c r="Z109" s="3">
        <f t="shared" si="38"/>
        <v>0</v>
      </c>
      <c r="AA109" s="3">
        <f t="shared" si="38"/>
        <v>0</v>
      </c>
      <c r="AB109" s="3">
        <f t="shared" si="38"/>
        <v>0</v>
      </c>
      <c r="AC109" s="3">
        <f t="shared" si="38"/>
        <v>0</v>
      </c>
      <c r="AD109" s="3">
        <f t="shared" si="38"/>
        <v>0</v>
      </c>
      <c r="AE109" s="3">
        <f t="shared" si="38"/>
        <v>0</v>
      </c>
      <c r="AF109" s="3">
        <f t="shared" si="38"/>
        <v>0</v>
      </c>
      <c r="AG109" s="3">
        <f t="shared" si="38"/>
        <v>0</v>
      </c>
      <c r="AH109" s="3">
        <f t="shared" si="38"/>
        <v>0</v>
      </c>
      <c r="AI109" s="3">
        <f t="shared" si="38"/>
        <v>0</v>
      </c>
      <c r="AJ109" s="3">
        <f t="shared" si="38"/>
        <v>0</v>
      </c>
      <c r="AK109" s="3">
        <f t="shared" si="38"/>
        <v>0</v>
      </c>
      <c r="AL109" s="3">
        <f t="shared" si="38"/>
        <v>0</v>
      </c>
      <c r="AM109" s="3">
        <f t="shared" si="38"/>
        <v>0</v>
      </c>
      <c r="AN109" s="3">
        <f t="shared" si="38"/>
        <v>0</v>
      </c>
      <c r="AO109" s="3">
        <f t="shared" si="38"/>
        <v>0</v>
      </c>
      <c r="AP109" s="3">
        <f t="shared" si="38"/>
        <v>0</v>
      </c>
      <c r="AQ109" s="3">
        <f t="shared" si="38"/>
        <v>0</v>
      </c>
      <c r="AR109" s="3">
        <f t="shared" si="38"/>
        <v>0</v>
      </c>
      <c r="AS109" s="3">
        <f t="shared" si="38"/>
        <v>0</v>
      </c>
      <c r="AT109" s="3">
        <f t="shared" si="38"/>
        <v>0</v>
      </c>
      <c r="AU109" s="3">
        <f t="shared" si="38"/>
        <v>0</v>
      </c>
      <c r="AV109" s="3">
        <f t="shared" si="38"/>
        <v>0</v>
      </c>
      <c r="AW109" s="3">
        <f>SUM(AW110:AW111)</f>
        <v>0</v>
      </c>
      <c r="AX109" s="3">
        <f>SUM(AX110:AX111)</f>
        <v>0</v>
      </c>
      <c r="AY109" s="3">
        <f>SUM(AY110:AY111)</f>
        <v>0</v>
      </c>
      <c r="AZ109" s="3">
        <f t="shared" si="38"/>
        <v>0</v>
      </c>
      <c r="BA109" s="3">
        <f t="shared" si="38"/>
        <v>0</v>
      </c>
      <c r="BB109" s="12"/>
      <c r="BC109" s="12"/>
      <c r="BD109" s="3"/>
      <c r="BE109" s="3"/>
      <c r="BF109" s="3">
        <f t="shared" si="38"/>
        <v>0</v>
      </c>
    </row>
    <row r="110" spans="1:58" ht="16.5" hidden="1">
      <c r="A110" s="10" t="s">
        <v>80</v>
      </c>
      <c r="B110" s="6" t="s">
        <v>99</v>
      </c>
      <c r="C110" s="55" t="s">
        <v>100</v>
      </c>
      <c r="D110" s="56"/>
      <c r="E110" s="9"/>
      <c r="F110" s="9">
        <f t="shared" si="23"/>
        <v>0</v>
      </c>
      <c r="G110" s="9">
        <f>SUM(H110:BA110)</f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D110" s="9"/>
      <c r="BE110" s="9"/>
      <c r="BF110" s="9">
        <f t="shared" si="29"/>
        <v>0</v>
      </c>
    </row>
    <row r="111" spans="1:58" ht="16.5">
      <c r="A111" s="10" t="s">
        <v>80</v>
      </c>
      <c r="B111" s="10" t="s">
        <v>104</v>
      </c>
      <c r="C111" s="55" t="s">
        <v>16</v>
      </c>
      <c r="D111" s="56"/>
      <c r="E111" s="9">
        <v>51653.3</v>
      </c>
      <c r="F111" s="9">
        <f>E111+G111</f>
        <v>92605.3</v>
      </c>
      <c r="G111" s="9">
        <f>SUM(H111:BA111)</f>
        <v>40952</v>
      </c>
      <c r="H111" s="9">
        <v>40952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D111" s="9"/>
      <c r="BE111" s="9"/>
      <c r="BF111" s="9">
        <f>BE111-BD111</f>
        <v>0</v>
      </c>
    </row>
    <row r="112" spans="1:58" s="46" customFormat="1" ht="16.5">
      <c r="A112" s="57" t="s">
        <v>81</v>
      </c>
      <c r="B112" s="59"/>
      <c r="C112" s="59"/>
      <c r="D112" s="58"/>
      <c r="E112" s="3">
        <f>SUM(E113:E120)</f>
        <v>232684.6</v>
      </c>
      <c r="F112" s="3">
        <f>SUM(F113:F120)</f>
        <v>256801.6</v>
      </c>
      <c r="G112" s="3">
        <f>SUM(G113:G120)</f>
        <v>24117</v>
      </c>
      <c r="H112" s="3">
        <f>SUM(H113:H120)</f>
        <v>961.8</v>
      </c>
      <c r="I112" s="3">
        <f aca="true" t="shared" si="39" ref="I112:BA112">SUM(I113:I120)</f>
        <v>0</v>
      </c>
      <c r="J112" s="3">
        <f t="shared" si="39"/>
        <v>0</v>
      </c>
      <c r="K112" s="3">
        <f t="shared" si="39"/>
        <v>710.7</v>
      </c>
      <c r="L112" s="3">
        <f t="shared" si="39"/>
        <v>0</v>
      </c>
      <c r="M112" s="3">
        <f t="shared" si="39"/>
        <v>351</v>
      </c>
      <c r="N112" s="3">
        <f t="shared" si="39"/>
        <v>0</v>
      </c>
      <c r="O112" s="3">
        <f t="shared" si="39"/>
        <v>0</v>
      </c>
      <c r="P112" s="3">
        <f t="shared" si="39"/>
        <v>0</v>
      </c>
      <c r="Q112" s="3">
        <f t="shared" si="39"/>
        <v>20453.5</v>
      </c>
      <c r="R112" s="3">
        <f t="shared" si="39"/>
        <v>0</v>
      </c>
      <c r="S112" s="3">
        <f t="shared" si="39"/>
        <v>0</v>
      </c>
      <c r="T112" s="3">
        <f t="shared" si="39"/>
        <v>0</v>
      </c>
      <c r="U112" s="3">
        <f t="shared" si="39"/>
        <v>0</v>
      </c>
      <c r="V112" s="3">
        <f t="shared" si="39"/>
        <v>1640</v>
      </c>
      <c r="W112" s="3">
        <f t="shared" si="39"/>
        <v>0</v>
      </c>
      <c r="X112" s="3">
        <f t="shared" si="39"/>
        <v>0</v>
      </c>
      <c r="Y112" s="3">
        <f t="shared" si="39"/>
        <v>0</v>
      </c>
      <c r="Z112" s="3">
        <f t="shared" si="39"/>
        <v>0</v>
      </c>
      <c r="AA112" s="3">
        <f t="shared" si="39"/>
        <v>0</v>
      </c>
      <c r="AB112" s="3">
        <f t="shared" si="39"/>
        <v>0</v>
      </c>
      <c r="AC112" s="3">
        <f t="shared" si="39"/>
        <v>0</v>
      </c>
      <c r="AD112" s="3">
        <f t="shared" si="39"/>
        <v>0</v>
      </c>
      <c r="AE112" s="3">
        <f t="shared" si="39"/>
        <v>0</v>
      </c>
      <c r="AF112" s="3">
        <f t="shared" si="39"/>
        <v>0</v>
      </c>
      <c r="AG112" s="3">
        <f t="shared" si="39"/>
        <v>0</v>
      </c>
      <c r="AH112" s="3">
        <f t="shared" si="39"/>
        <v>0</v>
      </c>
      <c r="AI112" s="3">
        <f t="shared" si="39"/>
        <v>0</v>
      </c>
      <c r="AJ112" s="3">
        <f t="shared" si="39"/>
        <v>0</v>
      </c>
      <c r="AK112" s="3">
        <f t="shared" si="39"/>
        <v>0</v>
      </c>
      <c r="AL112" s="3">
        <f t="shared" si="39"/>
        <v>0</v>
      </c>
      <c r="AM112" s="3">
        <f t="shared" si="39"/>
        <v>0</v>
      </c>
      <c r="AN112" s="3">
        <f t="shared" si="39"/>
        <v>0</v>
      </c>
      <c r="AO112" s="3">
        <f t="shared" si="39"/>
        <v>0</v>
      </c>
      <c r="AP112" s="3">
        <f t="shared" si="39"/>
        <v>0</v>
      </c>
      <c r="AQ112" s="3">
        <f t="shared" si="39"/>
        <v>0</v>
      </c>
      <c r="AR112" s="3">
        <f t="shared" si="39"/>
        <v>0</v>
      </c>
      <c r="AS112" s="3">
        <f t="shared" si="39"/>
        <v>0</v>
      </c>
      <c r="AT112" s="3">
        <f t="shared" si="39"/>
        <v>0</v>
      </c>
      <c r="AU112" s="3">
        <f t="shared" si="39"/>
        <v>0</v>
      </c>
      <c r="AV112" s="3">
        <f t="shared" si="39"/>
        <v>0</v>
      </c>
      <c r="AW112" s="3">
        <f>SUM(AW113:AW120)</f>
        <v>0</v>
      </c>
      <c r="AX112" s="3">
        <f>SUM(AX113:AX120)</f>
        <v>0</v>
      </c>
      <c r="AY112" s="3">
        <f>SUM(AY113:AY120)</f>
        <v>0</v>
      </c>
      <c r="AZ112" s="3">
        <f t="shared" si="39"/>
        <v>0</v>
      </c>
      <c r="BA112" s="3">
        <f t="shared" si="39"/>
        <v>0</v>
      </c>
      <c r="BB112" s="12"/>
      <c r="BC112" s="12"/>
      <c r="BD112" s="3"/>
      <c r="BE112" s="3"/>
      <c r="BF112" s="11">
        <f t="shared" si="29"/>
        <v>0</v>
      </c>
    </row>
    <row r="113" spans="1:58" ht="16.5">
      <c r="A113" s="5" t="s">
        <v>82</v>
      </c>
      <c r="B113" s="6" t="s">
        <v>99</v>
      </c>
      <c r="C113" s="55" t="s">
        <v>100</v>
      </c>
      <c r="D113" s="56"/>
      <c r="E113" s="9">
        <v>36916.1</v>
      </c>
      <c r="F113" s="9">
        <f t="shared" si="23"/>
        <v>36678.1</v>
      </c>
      <c r="G113" s="9">
        <f>SUM(H113:BA113)</f>
        <v>-238</v>
      </c>
      <c r="H113" s="9"/>
      <c r="I113" s="9"/>
      <c r="J113" s="9"/>
      <c r="K113" s="9">
        <v>-238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D113" s="9"/>
      <c r="BE113" s="9"/>
      <c r="BF113" s="9">
        <f t="shared" si="29"/>
        <v>0</v>
      </c>
    </row>
    <row r="114" spans="1:58" ht="16.5">
      <c r="A114" s="5" t="s">
        <v>82</v>
      </c>
      <c r="B114" s="6" t="s">
        <v>101</v>
      </c>
      <c r="C114" s="55" t="s">
        <v>12</v>
      </c>
      <c r="D114" s="56"/>
      <c r="E114" s="9">
        <v>80</v>
      </c>
      <c r="F114" s="9">
        <f t="shared" si="23"/>
        <v>80</v>
      </c>
      <c r="G114" s="9">
        <f aca="true" t="shared" si="40" ref="G114:G120">SUM(H114:BA114)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D114" s="9"/>
      <c r="BE114" s="9"/>
      <c r="BF114" s="9">
        <f t="shared" si="29"/>
        <v>0</v>
      </c>
    </row>
    <row r="115" spans="1:58" ht="30" customHeight="1">
      <c r="A115" s="5" t="s">
        <v>82</v>
      </c>
      <c r="B115" s="6" t="s">
        <v>102</v>
      </c>
      <c r="C115" s="55" t="s">
        <v>103</v>
      </c>
      <c r="D115" s="56"/>
      <c r="E115" s="9">
        <v>21</v>
      </c>
      <c r="F115" s="9">
        <f t="shared" si="23"/>
        <v>21</v>
      </c>
      <c r="G115" s="9">
        <f t="shared" si="40"/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D115" s="9"/>
      <c r="BE115" s="9"/>
      <c r="BF115" s="9">
        <f t="shared" si="29"/>
        <v>0</v>
      </c>
    </row>
    <row r="116" spans="1:58" ht="16.5">
      <c r="A116" s="5" t="s">
        <v>82</v>
      </c>
      <c r="B116" s="6" t="s">
        <v>106</v>
      </c>
      <c r="C116" s="55" t="s">
        <v>107</v>
      </c>
      <c r="D116" s="56"/>
      <c r="E116" s="9">
        <v>105284.1</v>
      </c>
      <c r="F116" s="9">
        <f t="shared" si="23"/>
        <v>127121.6</v>
      </c>
      <c r="G116" s="9">
        <f t="shared" si="40"/>
        <v>21837.5</v>
      </c>
      <c r="H116" s="9"/>
      <c r="I116" s="9"/>
      <c r="J116" s="9"/>
      <c r="K116" s="9">
        <v>880</v>
      </c>
      <c r="L116" s="9"/>
      <c r="M116" s="9"/>
      <c r="N116" s="9"/>
      <c r="O116" s="9"/>
      <c r="P116" s="9"/>
      <c r="Q116" s="9">
        <v>20957.5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D116" s="9"/>
      <c r="BE116" s="9"/>
      <c r="BF116" s="9">
        <f t="shared" si="29"/>
        <v>0</v>
      </c>
    </row>
    <row r="117" spans="1:58" ht="16.5">
      <c r="A117" s="5" t="s">
        <v>82</v>
      </c>
      <c r="B117" s="10" t="s">
        <v>111</v>
      </c>
      <c r="C117" s="55" t="s">
        <v>112</v>
      </c>
      <c r="D117" s="56"/>
      <c r="E117" s="9">
        <v>32202.2</v>
      </c>
      <c r="F117" s="9">
        <f t="shared" si="23"/>
        <v>33000</v>
      </c>
      <c r="G117" s="9">
        <f t="shared" si="40"/>
        <v>797.8</v>
      </c>
      <c r="H117" s="9">
        <v>950.8</v>
      </c>
      <c r="I117" s="9"/>
      <c r="J117" s="9"/>
      <c r="K117" s="9"/>
      <c r="L117" s="9"/>
      <c r="M117" s="9">
        <v>351</v>
      </c>
      <c r="N117" s="9"/>
      <c r="O117" s="9"/>
      <c r="P117" s="9"/>
      <c r="Q117" s="9">
        <v>-504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D117" s="9"/>
      <c r="BE117" s="9"/>
      <c r="BF117" s="9">
        <f t="shared" si="29"/>
        <v>0</v>
      </c>
    </row>
    <row r="118" spans="1:58" ht="31.5" customHeight="1">
      <c r="A118" s="5" t="s">
        <v>82</v>
      </c>
      <c r="B118" s="10" t="s">
        <v>113</v>
      </c>
      <c r="C118" s="55" t="s">
        <v>114</v>
      </c>
      <c r="D118" s="56"/>
      <c r="E118" s="9">
        <v>3444.3</v>
      </c>
      <c r="F118" s="9">
        <f t="shared" si="23"/>
        <v>3459</v>
      </c>
      <c r="G118" s="9">
        <f t="shared" si="40"/>
        <v>14.7</v>
      </c>
      <c r="H118" s="9"/>
      <c r="I118" s="9"/>
      <c r="J118" s="9"/>
      <c r="K118" s="9">
        <v>14.7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D118" s="9"/>
      <c r="BE118" s="9"/>
      <c r="BF118" s="9">
        <f t="shared" si="29"/>
        <v>0</v>
      </c>
    </row>
    <row r="119" spans="1:58" ht="16.5">
      <c r="A119" s="5" t="s">
        <v>82</v>
      </c>
      <c r="B119" s="6" t="s">
        <v>115</v>
      </c>
      <c r="C119" s="55" t="s">
        <v>116</v>
      </c>
      <c r="D119" s="56"/>
      <c r="E119" s="9">
        <v>158</v>
      </c>
      <c r="F119" s="9">
        <f t="shared" si="23"/>
        <v>158</v>
      </c>
      <c r="G119" s="9">
        <f t="shared" si="40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D119" s="9"/>
      <c r="BE119" s="9"/>
      <c r="BF119" s="9">
        <f t="shared" si="29"/>
        <v>0</v>
      </c>
    </row>
    <row r="120" spans="1:58" ht="16.5">
      <c r="A120" s="5" t="s">
        <v>82</v>
      </c>
      <c r="B120" s="6" t="s">
        <v>117</v>
      </c>
      <c r="C120" s="55" t="s">
        <v>118</v>
      </c>
      <c r="D120" s="56"/>
      <c r="E120" s="9">
        <v>54578.9</v>
      </c>
      <c r="F120" s="9">
        <f t="shared" si="23"/>
        <v>56283.9</v>
      </c>
      <c r="G120" s="9">
        <f t="shared" si="40"/>
        <v>1705</v>
      </c>
      <c r="H120" s="9">
        <v>11</v>
      </c>
      <c r="I120" s="9"/>
      <c r="J120" s="9"/>
      <c r="K120" s="9">
        <v>54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>
        <v>1640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D120" s="9"/>
      <c r="BE120" s="9"/>
      <c r="BF120" s="9">
        <f t="shared" si="29"/>
        <v>0</v>
      </c>
    </row>
    <row r="121" spans="1:58" s="46" customFormat="1" ht="16.5" customHeight="1">
      <c r="A121" s="57" t="s">
        <v>83</v>
      </c>
      <c r="B121" s="59"/>
      <c r="C121" s="59"/>
      <c r="D121" s="58"/>
      <c r="E121" s="3">
        <f>SUM(E122:E129)</f>
        <v>533858.2999999999</v>
      </c>
      <c r="F121" s="3">
        <f>SUM(F122:F129)</f>
        <v>538777.3999999999</v>
      </c>
      <c r="G121" s="3">
        <f>SUM(G122:G129)</f>
        <v>4919.1</v>
      </c>
      <c r="H121" s="3">
        <f>SUM(H122:H129)</f>
        <v>62.2</v>
      </c>
      <c r="I121" s="3">
        <f aca="true" t="shared" si="41" ref="I121:BA121">SUM(I122:I129)</f>
        <v>0</v>
      </c>
      <c r="J121" s="3">
        <f t="shared" si="41"/>
        <v>0</v>
      </c>
      <c r="K121" s="3">
        <f t="shared" si="41"/>
        <v>-447.09999999999997</v>
      </c>
      <c r="L121" s="3">
        <f t="shared" si="41"/>
        <v>0</v>
      </c>
      <c r="M121" s="3">
        <f t="shared" si="41"/>
        <v>332</v>
      </c>
      <c r="N121" s="3">
        <f t="shared" si="41"/>
        <v>0</v>
      </c>
      <c r="O121" s="3">
        <f t="shared" si="41"/>
        <v>0</v>
      </c>
      <c r="P121" s="3">
        <f t="shared" si="41"/>
        <v>0</v>
      </c>
      <c r="Q121" s="3">
        <f t="shared" si="41"/>
        <v>0</v>
      </c>
      <c r="R121" s="3">
        <f t="shared" si="41"/>
        <v>0</v>
      </c>
      <c r="S121" s="3">
        <f t="shared" si="41"/>
        <v>772</v>
      </c>
      <c r="T121" s="3">
        <f t="shared" si="41"/>
        <v>0</v>
      </c>
      <c r="U121" s="3">
        <f t="shared" si="41"/>
        <v>0</v>
      </c>
      <c r="V121" s="3">
        <f t="shared" si="41"/>
        <v>4200</v>
      </c>
      <c r="W121" s="3">
        <f t="shared" si="41"/>
        <v>0</v>
      </c>
      <c r="X121" s="3">
        <f t="shared" si="41"/>
        <v>0</v>
      </c>
      <c r="Y121" s="3">
        <f t="shared" si="41"/>
        <v>0</v>
      </c>
      <c r="Z121" s="3">
        <f t="shared" si="41"/>
        <v>0</v>
      </c>
      <c r="AA121" s="3">
        <f t="shared" si="41"/>
        <v>0</v>
      </c>
      <c r="AB121" s="3">
        <f t="shared" si="41"/>
        <v>0</v>
      </c>
      <c r="AC121" s="3">
        <f t="shared" si="41"/>
        <v>0</v>
      </c>
      <c r="AD121" s="3">
        <f t="shared" si="41"/>
        <v>0</v>
      </c>
      <c r="AE121" s="3">
        <f t="shared" si="41"/>
        <v>0</v>
      </c>
      <c r="AF121" s="3">
        <f t="shared" si="41"/>
        <v>0</v>
      </c>
      <c r="AG121" s="3">
        <f t="shared" si="41"/>
        <v>0</v>
      </c>
      <c r="AH121" s="3">
        <f t="shared" si="41"/>
        <v>0</v>
      </c>
      <c r="AI121" s="3">
        <f t="shared" si="41"/>
        <v>0</v>
      </c>
      <c r="AJ121" s="3">
        <f t="shared" si="41"/>
        <v>0</v>
      </c>
      <c r="AK121" s="3">
        <f t="shared" si="41"/>
        <v>0</v>
      </c>
      <c r="AL121" s="3">
        <f t="shared" si="41"/>
        <v>0</v>
      </c>
      <c r="AM121" s="3">
        <f t="shared" si="41"/>
        <v>0</v>
      </c>
      <c r="AN121" s="3">
        <f t="shared" si="41"/>
        <v>0</v>
      </c>
      <c r="AO121" s="3">
        <f t="shared" si="41"/>
        <v>0</v>
      </c>
      <c r="AP121" s="3">
        <f t="shared" si="41"/>
        <v>0</v>
      </c>
      <c r="AQ121" s="3">
        <f t="shared" si="41"/>
        <v>0</v>
      </c>
      <c r="AR121" s="3">
        <f t="shared" si="41"/>
        <v>0</v>
      </c>
      <c r="AS121" s="3">
        <f t="shared" si="41"/>
        <v>0</v>
      </c>
      <c r="AT121" s="3">
        <f t="shared" si="41"/>
        <v>0</v>
      </c>
      <c r="AU121" s="3">
        <f t="shared" si="41"/>
        <v>0</v>
      </c>
      <c r="AV121" s="3">
        <f t="shared" si="41"/>
        <v>0</v>
      </c>
      <c r="AW121" s="3">
        <f>SUM(AW122:AW129)</f>
        <v>0</v>
      </c>
      <c r="AX121" s="3">
        <f>SUM(AX122:AX129)</f>
        <v>0</v>
      </c>
      <c r="AY121" s="3">
        <f>SUM(AY122:AY129)</f>
        <v>0</v>
      </c>
      <c r="AZ121" s="3">
        <f t="shared" si="41"/>
        <v>0</v>
      </c>
      <c r="BA121" s="3">
        <f t="shared" si="41"/>
        <v>0</v>
      </c>
      <c r="BB121" s="12"/>
      <c r="BC121" s="12"/>
      <c r="BD121" s="3"/>
      <c r="BE121" s="3"/>
      <c r="BF121" s="11">
        <f t="shared" si="29"/>
        <v>0</v>
      </c>
    </row>
    <row r="122" spans="1:58" ht="16.5">
      <c r="A122" s="5" t="s">
        <v>84</v>
      </c>
      <c r="B122" s="6" t="s">
        <v>99</v>
      </c>
      <c r="C122" s="55" t="s">
        <v>100</v>
      </c>
      <c r="D122" s="56"/>
      <c r="E122" s="9">
        <v>51906.1</v>
      </c>
      <c r="F122" s="9">
        <f t="shared" si="23"/>
        <v>52292.1</v>
      </c>
      <c r="G122" s="9">
        <f aca="true" t="shared" si="42" ref="G122:G129">SUM(H122:BA122)</f>
        <v>386</v>
      </c>
      <c r="H122" s="9">
        <v>14.2</v>
      </c>
      <c r="I122" s="9"/>
      <c r="J122" s="9"/>
      <c r="K122" s="9">
        <v>-400.2</v>
      </c>
      <c r="L122" s="9"/>
      <c r="M122" s="9"/>
      <c r="N122" s="9"/>
      <c r="O122" s="9"/>
      <c r="P122" s="9"/>
      <c r="Q122" s="9"/>
      <c r="R122" s="9"/>
      <c r="S122" s="9">
        <v>772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D122" s="9"/>
      <c r="BE122" s="9"/>
      <c r="BF122" s="9">
        <f t="shared" si="29"/>
        <v>0</v>
      </c>
    </row>
    <row r="123" spans="1:58" ht="16.5">
      <c r="A123" s="5" t="s">
        <v>84</v>
      </c>
      <c r="B123" s="6" t="s">
        <v>101</v>
      </c>
      <c r="C123" s="55" t="s">
        <v>12</v>
      </c>
      <c r="D123" s="56"/>
      <c r="E123" s="9">
        <v>72</v>
      </c>
      <c r="F123" s="9">
        <f t="shared" si="23"/>
        <v>72</v>
      </c>
      <c r="G123" s="9">
        <f t="shared" si="42"/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D123" s="9"/>
      <c r="BE123" s="9"/>
      <c r="BF123" s="9">
        <f t="shared" si="29"/>
        <v>0</v>
      </c>
    </row>
    <row r="124" spans="1:58" ht="32.25" customHeight="1">
      <c r="A124" s="5" t="s">
        <v>84</v>
      </c>
      <c r="B124" s="6" t="s">
        <v>102</v>
      </c>
      <c r="C124" s="55" t="s">
        <v>103</v>
      </c>
      <c r="D124" s="56"/>
      <c r="E124" s="9">
        <v>46</v>
      </c>
      <c r="F124" s="9">
        <f t="shared" si="23"/>
        <v>46</v>
      </c>
      <c r="G124" s="9">
        <f t="shared" si="42"/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D124" s="9"/>
      <c r="BE124" s="9"/>
      <c r="BF124" s="9">
        <f t="shared" si="29"/>
        <v>0</v>
      </c>
    </row>
    <row r="125" spans="1:58" ht="16.5">
      <c r="A125" s="5" t="s">
        <v>84</v>
      </c>
      <c r="B125" s="6" t="s">
        <v>106</v>
      </c>
      <c r="C125" s="55" t="s">
        <v>107</v>
      </c>
      <c r="D125" s="56"/>
      <c r="E125" s="9">
        <v>311314.2</v>
      </c>
      <c r="F125" s="9">
        <f t="shared" si="23"/>
        <v>311314.2</v>
      </c>
      <c r="G125" s="9">
        <f t="shared" si="42"/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D125" s="9"/>
      <c r="BE125" s="9"/>
      <c r="BF125" s="9">
        <f t="shared" si="29"/>
        <v>0</v>
      </c>
    </row>
    <row r="126" spans="1:58" ht="16.5">
      <c r="A126" s="5" t="s">
        <v>84</v>
      </c>
      <c r="B126" s="10" t="s">
        <v>111</v>
      </c>
      <c r="C126" s="55" t="s">
        <v>112</v>
      </c>
      <c r="D126" s="56"/>
      <c r="E126" s="9">
        <v>43999.5</v>
      </c>
      <c r="F126" s="9">
        <f t="shared" si="23"/>
        <v>44331.5</v>
      </c>
      <c r="G126" s="9">
        <f t="shared" si="42"/>
        <v>332</v>
      </c>
      <c r="H126" s="9"/>
      <c r="I126" s="9"/>
      <c r="J126" s="9"/>
      <c r="K126" s="9"/>
      <c r="L126" s="9"/>
      <c r="M126" s="9">
        <v>332</v>
      </c>
      <c r="N126" s="9"/>
      <c r="O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D126" s="9"/>
      <c r="BE126" s="9"/>
      <c r="BF126" s="9">
        <f t="shared" si="29"/>
        <v>0</v>
      </c>
    </row>
    <row r="127" spans="1:58" ht="32.25" customHeight="1">
      <c r="A127" s="5" t="s">
        <v>84</v>
      </c>
      <c r="B127" s="10" t="s">
        <v>113</v>
      </c>
      <c r="C127" s="55" t="s">
        <v>114</v>
      </c>
      <c r="D127" s="56"/>
      <c r="E127" s="9">
        <v>584.6</v>
      </c>
      <c r="F127" s="9">
        <f t="shared" si="23"/>
        <v>584.6</v>
      </c>
      <c r="G127" s="9">
        <f t="shared" si="42"/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D127" s="9"/>
      <c r="BE127" s="9"/>
      <c r="BF127" s="9">
        <f t="shared" si="29"/>
        <v>0</v>
      </c>
    </row>
    <row r="128" spans="1:58" ht="16.5">
      <c r="A128" s="5" t="s">
        <v>84</v>
      </c>
      <c r="B128" s="6" t="s">
        <v>115</v>
      </c>
      <c r="C128" s="55" t="s">
        <v>116</v>
      </c>
      <c r="D128" s="56"/>
      <c r="E128" s="9">
        <v>108</v>
      </c>
      <c r="F128" s="9">
        <f t="shared" si="23"/>
        <v>108</v>
      </c>
      <c r="G128" s="9">
        <f t="shared" si="42"/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D128" s="9"/>
      <c r="BE128" s="9"/>
      <c r="BF128" s="9">
        <f t="shared" si="29"/>
        <v>0</v>
      </c>
    </row>
    <row r="129" spans="1:58" ht="16.5">
      <c r="A129" s="5" t="s">
        <v>84</v>
      </c>
      <c r="B129" s="6" t="s">
        <v>117</v>
      </c>
      <c r="C129" s="55" t="s">
        <v>118</v>
      </c>
      <c r="D129" s="56"/>
      <c r="E129" s="9">
        <v>125827.9</v>
      </c>
      <c r="F129" s="9">
        <f aca="true" t="shared" si="43" ref="F129:F157">E129+G129</f>
        <v>130029</v>
      </c>
      <c r="G129" s="9">
        <f t="shared" si="42"/>
        <v>4201.1</v>
      </c>
      <c r="H129" s="9">
        <v>48</v>
      </c>
      <c r="I129" s="9"/>
      <c r="J129" s="9"/>
      <c r="K129" s="9">
        <v>-46.9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v>4200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D129" s="9"/>
      <c r="BE129" s="9"/>
      <c r="BF129" s="9">
        <f t="shared" si="29"/>
        <v>0</v>
      </c>
    </row>
    <row r="130" spans="1:58" s="46" customFormat="1" ht="16.5" customHeight="1">
      <c r="A130" s="57" t="s">
        <v>85</v>
      </c>
      <c r="B130" s="59"/>
      <c r="C130" s="59"/>
      <c r="D130" s="58"/>
      <c r="E130" s="3">
        <f>SUM(E131:E138)</f>
        <v>226742.40000000002</v>
      </c>
      <c r="F130" s="3">
        <f>SUM(F131:F138)</f>
        <v>231465.2</v>
      </c>
      <c r="G130" s="3">
        <f>SUM(G131:G138)</f>
        <v>4722.8</v>
      </c>
      <c r="H130" s="3">
        <f>SUM(H131:H138)</f>
        <v>56</v>
      </c>
      <c r="I130" s="3">
        <f aca="true" t="shared" si="44" ref="I130:BA130">SUM(I131:I138)</f>
        <v>0</v>
      </c>
      <c r="J130" s="3">
        <f t="shared" si="44"/>
        <v>0</v>
      </c>
      <c r="K130" s="3">
        <f t="shared" si="44"/>
        <v>1367.8</v>
      </c>
      <c r="L130" s="3">
        <f t="shared" si="44"/>
        <v>0</v>
      </c>
      <c r="M130" s="3">
        <f t="shared" si="44"/>
        <v>263</v>
      </c>
      <c r="N130" s="3">
        <f t="shared" si="44"/>
        <v>0</v>
      </c>
      <c r="O130" s="3">
        <f t="shared" si="44"/>
        <v>0</v>
      </c>
      <c r="P130" s="3">
        <f t="shared" si="44"/>
        <v>0</v>
      </c>
      <c r="Q130" s="3">
        <f t="shared" si="44"/>
        <v>-1000</v>
      </c>
      <c r="R130" s="3">
        <f t="shared" si="44"/>
        <v>0</v>
      </c>
      <c r="S130" s="3">
        <f t="shared" si="44"/>
        <v>446</v>
      </c>
      <c r="T130" s="3">
        <f t="shared" si="44"/>
        <v>0</v>
      </c>
      <c r="U130" s="3">
        <f t="shared" si="44"/>
        <v>0</v>
      </c>
      <c r="V130" s="3">
        <f t="shared" si="44"/>
        <v>3590</v>
      </c>
      <c r="W130" s="3">
        <f t="shared" si="44"/>
        <v>0</v>
      </c>
      <c r="X130" s="3">
        <f t="shared" si="44"/>
        <v>0</v>
      </c>
      <c r="Y130" s="3">
        <f t="shared" si="44"/>
        <v>0</v>
      </c>
      <c r="Z130" s="3">
        <f t="shared" si="44"/>
        <v>0</v>
      </c>
      <c r="AA130" s="3">
        <f t="shared" si="44"/>
        <v>0</v>
      </c>
      <c r="AB130" s="3">
        <f t="shared" si="44"/>
        <v>0</v>
      </c>
      <c r="AC130" s="3">
        <f t="shared" si="44"/>
        <v>0</v>
      </c>
      <c r="AD130" s="3">
        <f t="shared" si="44"/>
        <v>0</v>
      </c>
      <c r="AE130" s="3">
        <f t="shared" si="44"/>
        <v>0</v>
      </c>
      <c r="AF130" s="3">
        <f t="shared" si="44"/>
        <v>0</v>
      </c>
      <c r="AG130" s="3">
        <f t="shared" si="44"/>
        <v>0</v>
      </c>
      <c r="AH130" s="3">
        <f t="shared" si="44"/>
        <v>0</v>
      </c>
      <c r="AI130" s="3">
        <f t="shared" si="44"/>
        <v>0</v>
      </c>
      <c r="AJ130" s="3">
        <f t="shared" si="44"/>
        <v>0</v>
      </c>
      <c r="AK130" s="3">
        <f t="shared" si="44"/>
        <v>0</v>
      </c>
      <c r="AL130" s="3">
        <f t="shared" si="44"/>
        <v>0</v>
      </c>
      <c r="AM130" s="3">
        <f t="shared" si="44"/>
        <v>0</v>
      </c>
      <c r="AN130" s="3">
        <f t="shared" si="44"/>
        <v>0</v>
      </c>
      <c r="AO130" s="3">
        <f t="shared" si="44"/>
        <v>0</v>
      </c>
      <c r="AP130" s="3">
        <f t="shared" si="44"/>
        <v>0</v>
      </c>
      <c r="AQ130" s="3">
        <f t="shared" si="44"/>
        <v>0</v>
      </c>
      <c r="AR130" s="3">
        <f t="shared" si="44"/>
        <v>0</v>
      </c>
      <c r="AS130" s="3">
        <f t="shared" si="44"/>
        <v>0</v>
      </c>
      <c r="AT130" s="3">
        <f t="shared" si="44"/>
        <v>0</v>
      </c>
      <c r="AU130" s="3">
        <f t="shared" si="44"/>
        <v>0</v>
      </c>
      <c r="AV130" s="3">
        <f t="shared" si="44"/>
        <v>0</v>
      </c>
      <c r="AW130" s="3">
        <f>SUM(AW131:AW138)</f>
        <v>0</v>
      </c>
      <c r="AX130" s="3">
        <f>SUM(AX131:AX138)</f>
        <v>0</v>
      </c>
      <c r="AY130" s="3">
        <f>SUM(AY131:AY138)</f>
        <v>0</v>
      </c>
      <c r="AZ130" s="3">
        <f t="shared" si="44"/>
        <v>0</v>
      </c>
      <c r="BA130" s="3">
        <f t="shared" si="44"/>
        <v>0</v>
      </c>
      <c r="BB130" s="12"/>
      <c r="BC130" s="12"/>
      <c r="BD130" s="3"/>
      <c r="BE130" s="3"/>
      <c r="BF130" s="11">
        <f t="shared" si="29"/>
        <v>0</v>
      </c>
    </row>
    <row r="131" spans="1:58" ht="16.5">
      <c r="A131" s="5" t="s">
        <v>86</v>
      </c>
      <c r="B131" s="6" t="s">
        <v>99</v>
      </c>
      <c r="C131" s="55" t="s">
        <v>100</v>
      </c>
      <c r="D131" s="56"/>
      <c r="E131" s="9">
        <v>37947.3</v>
      </c>
      <c r="F131" s="9">
        <f t="shared" si="43"/>
        <v>38093.3</v>
      </c>
      <c r="G131" s="9">
        <f aca="true" t="shared" si="45" ref="G131:G138">SUM(H131:BA131)</f>
        <v>146</v>
      </c>
      <c r="H131" s="9"/>
      <c r="I131" s="9"/>
      <c r="J131" s="9"/>
      <c r="K131" s="9">
        <v>-300</v>
      </c>
      <c r="L131" s="9"/>
      <c r="M131" s="9"/>
      <c r="N131" s="9"/>
      <c r="O131" s="9"/>
      <c r="P131" s="9"/>
      <c r="Q131" s="9"/>
      <c r="R131" s="9"/>
      <c r="S131" s="9">
        <v>446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D131" s="9"/>
      <c r="BE131" s="9"/>
      <c r="BF131" s="9">
        <f t="shared" si="29"/>
        <v>0</v>
      </c>
    </row>
    <row r="132" spans="1:58" ht="16.5">
      <c r="A132" s="5" t="s">
        <v>86</v>
      </c>
      <c r="B132" s="6" t="s">
        <v>101</v>
      </c>
      <c r="C132" s="55" t="s">
        <v>12</v>
      </c>
      <c r="D132" s="56"/>
      <c r="E132" s="9">
        <v>99</v>
      </c>
      <c r="F132" s="9">
        <f t="shared" si="43"/>
        <v>99</v>
      </c>
      <c r="G132" s="9">
        <f t="shared" si="45"/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D132" s="9"/>
      <c r="BE132" s="9"/>
      <c r="BF132" s="9">
        <f t="shared" si="29"/>
        <v>0</v>
      </c>
    </row>
    <row r="133" spans="1:58" ht="32.25" customHeight="1">
      <c r="A133" s="5" t="s">
        <v>86</v>
      </c>
      <c r="B133" s="6" t="s">
        <v>102</v>
      </c>
      <c r="C133" s="55" t="s">
        <v>103</v>
      </c>
      <c r="D133" s="56"/>
      <c r="E133" s="9">
        <v>21</v>
      </c>
      <c r="F133" s="9">
        <f t="shared" si="43"/>
        <v>21</v>
      </c>
      <c r="G133" s="9">
        <f t="shared" si="45"/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D133" s="9"/>
      <c r="BE133" s="9"/>
      <c r="BF133" s="9">
        <f t="shared" si="29"/>
        <v>0</v>
      </c>
    </row>
    <row r="134" spans="1:58" ht="16.5">
      <c r="A134" s="5" t="s">
        <v>86</v>
      </c>
      <c r="B134" s="6" t="s">
        <v>106</v>
      </c>
      <c r="C134" s="55" t="s">
        <v>107</v>
      </c>
      <c r="D134" s="56"/>
      <c r="E134" s="9">
        <v>87571</v>
      </c>
      <c r="F134" s="9">
        <f t="shared" si="43"/>
        <v>86721</v>
      </c>
      <c r="G134" s="9">
        <f t="shared" si="45"/>
        <v>-850</v>
      </c>
      <c r="H134" s="9"/>
      <c r="I134" s="9"/>
      <c r="J134" s="9"/>
      <c r="K134" s="9"/>
      <c r="L134" s="9"/>
      <c r="M134" s="9"/>
      <c r="N134" s="9"/>
      <c r="O134" s="9"/>
      <c r="P134" s="9"/>
      <c r="Q134" s="9">
        <v>-850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D134" s="9"/>
      <c r="BE134" s="9"/>
      <c r="BF134" s="9">
        <f t="shared" si="29"/>
        <v>0</v>
      </c>
    </row>
    <row r="135" spans="1:58" ht="16.5">
      <c r="A135" s="5" t="s">
        <v>86</v>
      </c>
      <c r="B135" s="10" t="s">
        <v>111</v>
      </c>
      <c r="C135" s="55" t="s">
        <v>112</v>
      </c>
      <c r="D135" s="56"/>
      <c r="E135" s="9">
        <v>24607.8</v>
      </c>
      <c r="F135" s="9">
        <f t="shared" si="43"/>
        <v>24870.8</v>
      </c>
      <c r="G135" s="9">
        <f t="shared" si="45"/>
        <v>263</v>
      </c>
      <c r="H135" s="9"/>
      <c r="I135" s="9"/>
      <c r="J135" s="9"/>
      <c r="K135" s="9"/>
      <c r="L135" s="9"/>
      <c r="M135" s="9">
        <v>263</v>
      </c>
      <c r="N135" s="9"/>
      <c r="O135" s="9"/>
      <c r="P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D135" s="9"/>
      <c r="BE135" s="9"/>
      <c r="BF135" s="9">
        <f t="shared" si="29"/>
        <v>0</v>
      </c>
    </row>
    <row r="136" spans="1:58" ht="31.5" customHeight="1">
      <c r="A136" s="5" t="s">
        <v>86</v>
      </c>
      <c r="B136" s="10" t="s">
        <v>113</v>
      </c>
      <c r="C136" s="55" t="s">
        <v>114</v>
      </c>
      <c r="D136" s="56"/>
      <c r="E136" s="9">
        <v>6377.6</v>
      </c>
      <c r="F136" s="9">
        <f t="shared" si="43"/>
        <v>6377.6</v>
      </c>
      <c r="G136" s="9">
        <f t="shared" si="45"/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D136" s="9"/>
      <c r="BE136" s="9"/>
      <c r="BF136" s="9">
        <f t="shared" si="29"/>
        <v>0</v>
      </c>
    </row>
    <row r="137" spans="1:58" ht="16.5">
      <c r="A137" s="5" t="s">
        <v>86</v>
      </c>
      <c r="B137" s="6" t="s">
        <v>115</v>
      </c>
      <c r="C137" s="55" t="s">
        <v>116</v>
      </c>
      <c r="D137" s="56"/>
      <c r="E137" s="9">
        <v>108</v>
      </c>
      <c r="F137" s="9">
        <f t="shared" si="43"/>
        <v>108</v>
      </c>
      <c r="G137" s="9">
        <f t="shared" si="45"/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D137" s="9"/>
      <c r="BE137" s="9"/>
      <c r="BF137" s="9">
        <f t="shared" si="29"/>
        <v>0</v>
      </c>
    </row>
    <row r="138" spans="1:58" ht="16.5">
      <c r="A138" s="5" t="s">
        <v>86</v>
      </c>
      <c r="B138" s="6" t="s">
        <v>117</v>
      </c>
      <c r="C138" s="55" t="s">
        <v>118</v>
      </c>
      <c r="D138" s="56"/>
      <c r="E138" s="9">
        <v>70010.7</v>
      </c>
      <c r="F138" s="9">
        <f t="shared" si="43"/>
        <v>75174.5</v>
      </c>
      <c r="G138" s="9">
        <f t="shared" si="45"/>
        <v>5163.8</v>
      </c>
      <c r="H138" s="9">
        <v>56</v>
      </c>
      <c r="I138" s="9"/>
      <c r="J138" s="9"/>
      <c r="K138" s="9">
        <v>1667.8</v>
      </c>
      <c r="L138" s="9"/>
      <c r="M138" s="9"/>
      <c r="N138" s="9"/>
      <c r="O138" s="9"/>
      <c r="P138" s="9"/>
      <c r="Q138" s="9">
        <v>-150</v>
      </c>
      <c r="R138" s="9"/>
      <c r="S138" s="9"/>
      <c r="T138" s="9"/>
      <c r="U138" s="9"/>
      <c r="V138" s="9">
        <v>3590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D138" s="9"/>
      <c r="BE138" s="9"/>
      <c r="BF138" s="9">
        <f t="shared" si="29"/>
        <v>0</v>
      </c>
    </row>
    <row r="139" spans="1:58" s="48" customFormat="1" ht="16.5" customHeight="1">
      <c r="A139" s="57" t="s">
        <v>87</v>
      </c>
      <c r="B139" s="59"/>
      <c r="C139" s="59"/>
      <c r="D139" s="58"/>
      <c r="E139" s="3">
        <f>SUM(E140:E148)</f>
        <v>172060.5</v>
      </c>
      <c r="F139" s="3">
        <f>SUM(F140:F148)</f>
        <v>171532.80000000002</v>
      </c>
      <c r="G139" s="3">
        <f>SUM(G140:G148)</f>
        <v>-527.7</v>
      </c>
      <c r="H139" s="3">
        <f>SUM(H140:H148)</f>
        <v>7.6</v>
      </c>
      <c r="I139" s="3">
        <f aca="true" t="shared" si="46" ref="I139:BA139">SUM(I140:I148)</f>
        <v>0</v>
      </c>
      <c r="J139" s="3">
        <f t="shared" si="46"/>
        <v>0</v>
      </c>
      <c r="K139" s="3">
        <f t="shared" si="46"/>
        <v>177.10000000000002</v>
      </c>
      <c r="L139" s="3">
        <f t="shared" si="46"/>
        <v>0</v>
      </c>
      <c r="M139" s="3">
        <f t="shared" si="46"/>
        <v>189</v>
      </c>
      <c r="N139" s="3">
        <f t="shared" si="46"/>
        <v>0</v>
      </c>
      <c r="O139" s="3">
        <f t="shared" si="46"/>
        <v>0</v>
      </c>
      <c r="P139" s="3">
        <f t="shared" si="46"/>
        <v>0</v>
      </c>
      <c r="Q139" s="3">
        <f t="shared" si="46"/>
        <v>-2117.4</v>
      </c>
      <c r="R139" s="3">
        <f t="shared" si="46"/>
        <v>0</v>
      </c>
      <c r="S139" s="3">
        <f t="shared" si="46"/>
        <v>0</v>
      </c>
      <c r="T139" s="3">
        <f t="shared" si="46"/>
        <v>0</v>
      </c>
      <c r="U139" s="3">
        <f t="shared" si="46"/>
        <v>0</v>
      </c>
      <c r="V139" s="3">
        <f t="shared" si="46"/>
        <v>740</v>
      </c>
      <c r="W139" s="3">
        <f t="shared" si="46"/>
        <v>0</v>
      </c>
      <c r="X139" s="3">
        <f t="shared" si="46"/>
        <v>476</v>
      </c>
      <c r="Y139" s="3">
        <f t="shared" si="46"/>
        <v>0</v>
      </c>
      <c r="Z139" s="3">
        <f t="shared" si="46"/>
        <v>0</v>
      </c>
      <c r="AA139" s="3">
        <f t="shared" si="46"/>
        <v>0</v>
      </c>
      <c r="AB139" s="3">
        <f t="shared" si="46"/>
        <v>0</v>
      </c>
      <c r="AC139" s="3">
        <f>SUM(AC140:AC148)</f>
        <v>0</v>
      </c>
      <c r="AD139" s="3">
        <f t="shared" si="46"/>
        <v>0</v>
      </c>
      <c r="AE139" s="3">
        <f t="shared" si="46"/>
        <v>0</v>
      </c>
      <c r="AF139" s="3">
        <f t="shared" si="46"/>
        <v>0</v>
      </c>
      <c r="AG139" s="3">
        <f t="shared" si="46"/>
        <v>0</v>
      </c>
      <c r="AH139" s="3">
        <f t="shared" si="46"/>
        <v>0</v>
      </c>
      <c r="AI139" s="3">
        <f t="shared" si="46"/>
        <v>0</v>
      </c>
      <c r="AJ139" s="3">
        <f t="shared" si="46"/>
        <v>0</v>
      </c>
      <c r="AK139" s="3">
        <f t="shared" si="46"/>
        <v>0</v>
      </c>
      <c r="AL139" s="3">
        <f t="shared" si="46"/>
        <v>0</v>
      </c>
      <c r="AM139" s="3">
        <f t="shared" si="46"/>
        <v>0</v>
      </c>
      <c r="AN139" s="3">
        <f t="shared" si="46"/>
        <v>0</v>
      </c>
      <c r="AO139" s="3">
        <f t="shared" si="46"/>
        <v>0</v>
      </c>
      <c r="AP139" s="3">
        <f t="shared" si="46"/>
        <v>0</v>
      </c>
      <c r="AQ139" s="3">
        <f t="shared" si="46"/>
        <v>0</v>
      </c>
      <c r="AR139" s="3">
        <f t="shared" si="46"/>
        <v>0</v>
      </c>
      <c r="AS139" s="3">
        <f t="shared" si="46"/>
        <v>0</v>
      </c>
      <c r="AT139" s="3">
        <f t="shared" si="46"/>
        <v>0</v>
      </c>
      <c r="AU139" s="3">
        <f t="shared" si="46"/>
        <v>0</v>
      </c>
      <c r="AV139" s="3">
        <f t="shared" si="46"/>
        <v>0</v>
      </c>
      <c r="AW139" s="3">
        <f>SUM(AW140:AW148)</f>
        <v>0</v>
      </c>
      <c r="AX139" s="3">
        <f>SUM(AX140:AX148)</f>
        <v>0</v>
      </c>
      <c r="AY139" s="3">
        <f>SUM(AY140:AY148)</f>
        <v>0</v>
      </c>
      <c r="AZ139" s="3">
        <f t="shared" si="46"/>
        <v>0</v>
      </c>
      <c r="BA139" s="3">
        <f t="shared" si="46"/>
        <v>0</v>
      </c>
      <c r="BB139" s="47"/>
      <c r="BC139" s="47"/>
      <c r="BD139" s="3"/>
      <c r="BE139" s="3"/>
      <c r="BF139" s="11">
        <f t="shared" si="29"/>
        <v>0</v>
      </c>
    </row>
    <row r="140" spans="1:58" ht="16.5">
      <c r="A140" s="5" t="s">
        <v>88</v>
      </c>
      <c r="B140" s="6" t="s">
        <v>99</v>
      </c>
      <c r="C140" s="55" t="s">
        <v>100</v>
      </c>
      <c r="D140" s="56"/>
      <c r="E140" s="9">
        <v>30689.7</v>
      </c>
      <c r="F140" s="9">
        <f t="shared" si="43"/>
        <v>31274</v>
      </c>
      <c r="G140" s="9">
        <f aca="true" t="shared" si="47" ref="G140:G148">SUM(H140:BA140)</f>
        <v>584.3</v>
      </c>
      <c r="H140" s="9"/>
      <c r="I140" s="9"/>
      <c r="J140" s="9"/>
      <c r="K140" s="9">
        <v>-300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>
        <v>884.3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D140" s="9"/>
      <c r="BE140" s="9"/>
      <c r="BF140" s="9">
        <f t="shared" si="29"/>
        <v>0</v>
      </c>
    </row>
    <row r="141" spans="1:58" ht="16.5">
      <c r="A141" s="5" t="s">
        <v>88</v>
      </c>
      <c r="B141" s="6" t="s">
        <v>101</v>
      </c>
      <c r="C141" s="55" t="s">
        <v>12</v>
      </c>
      <c r="D141" s="56"/>
      <c r="E141" s="9">
        <v>66</v>
      </c>
      <c r="F141" s="9">
        <f t="shared" si="43"/>
        <v>66</v>
      </c>
      <c r="G141" s="9">
        <f t="shared" si="47"/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D141" s="9"/>
      <c r="BE141" s="9"/>
      <c r="BF141" s="9">
        <f t="shared" si="29"/>
        <v>0</v>
      </c>
    </row>
    <row r="142" spans="1:58" ht="30.75" customHeight="1">
      <c r="A142" s="5" t="s">
        <v>88</v>
      </c>
      <c r="B142" s="6" t="s">
        <v>102</v>
      </c>
      <c r="C142" s="55" t="s">
        <v>103</v>
      </c>
      <c r="D142" s="56"/>
      <c r="E142" s="9">
        <v>18</v>
      </c>
      <c r="F142" s="9">
        <f t="shared" si="43"/>
        <v>18</v>
      </c>
      <c r="G142" s="9">
        <f t="shared" si="47"/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D142" s="9"/>
      <c r="BE142" s="9"/>
      <c r="BF142" s="9">
        <f t="shared" si="29"/>
        <v>0</v>
      </c>
    </row>
    <row r="143" spans="1:58" ht="30.75" customHeight="1">
      <c r="A143" s="5" t="s">
        <v>88</v>
      </c>
      <c r="B143" s="6" t="s">
        <v>104</v>
      </c>
      <c r="C143" s="55" t="s">
        <v>105</v>
      </c>
      <c r="D143" s="56"/>
      <c r="E143" s="9">
        <v>0</v>
      </c>
      <c r="F143" s="9">
        <f>E143+G143</f>
        <v>0</v>
      </c>
      <c r="G143" s="9">
        <f>SUM(H143:BA143)</f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D143" s="9"/>
      <c r="BE143" s="9"/>
      <c r="BF143" s="9">
        <f>BE143-BD143</f>
        <v>0</v>
      </c>
    </row>
    <row r="144" spans="1:58" ht="16.5">
      <c r="A144" s="5" t="s">
        <v>88</v>
      </c>
      <c r="B144" s="6" t="s">
        <v>106</v>
      </c>
      <c r="C144" s="55" t="s">
        <v>107</v>
      </c>
      <c r="D144" s="56"/>
      <c r="E144" s="9">
        <v>81850.5</v>
      </c>
      <c r="F144" s="9">
        <f t="shared" si="43"/>
        <v>79730.1</v>
      </c>
      <c r="G144" s="9">
        <f t="shared" si="47"/>
        <v>-2120.4</v>
      </c>
      <c r="H144" s="9"/>
      <c r="I144" s="9"/>
      <c r="J144" s="9"/>
      <c r="K144" s="9">
        <v>-75</v>
      </c>
      <c r="L144" s="9"/>
      <c r="M144" s="9"/>
      <c r="N144" s="9"/>
      <c r="O144" s="9"/>
      <c r="P144" s="9"/>
      <c r="Q144" s="9">
        <v>-2045.4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D144" s="9"/>
      <c r="BE144" s="9"/>
      <c r="BF144" s="9">
        <f t="shared" si="29"/>
        <v>0</v>
      </c>
    </row>
    <row r="145" spans="1:58" ht="16.5">
      <c r="A145" s="5" t="s">
        <v>88</v>
      </c>
      <c r="B145" s="10" t="s">
        <v>111</v>
      </c>
      <c r="C145" s="55" t="s">
        <v>112</v>
      </c>
      <c r="D145" s="56"/>
      <c r="E145" s="9">
        <v>17156.3</v>
      </c>
      <c r="F145" s="9">
        <f t="shared" si="43"/>
        <v>16516.899999999998</v>
      </c>
      <c r="G145" s="9">
        <f t="shared" si="47"/>
        <v>-639.4</v>
      </c>
      <c r="H145" s="9"/>
      <c r="I145" s="9"/>
      <c r="J145" s="9"/>
      <c r="K145" s="9"/>
      <c r="L145" s="9"/>
      <c r="M145" s="9">
        <v>189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>
        <v>-828.4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D145" s="9"/>
      <c r="BE145" s="9"/>
      <c r="BF145" s="9">
        <f t="shared" si="29"/>
        <v>0</v>
      </c>
    </row>
    <row r="146" spans="1:58" ht="29.25" customHeight="1">
      <c r="A146" s="5" t="s">
        <v>88</v>
      </c>
      <c r="B146" s="10" t="s">
        <v>113</v>
      </c>
      <c r="C146" s="55" t="s">
        <v>114</v>
      </c>
      <c r="D146" s="56"/>
      <c r="E146" s="9">
        <v>7721.1</v>
      </c>
      <c r="F146" s="9">
        <f t="shared" si="43"/>
        <v>8141.200000000001</v>
      </c>
      <c r="G146" s="9">
        <f t="shared" si="47"/>
        <v>420.1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>
        <v>420.1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D146" s="9"/>
      <c r="BE146" s="9"/>
      <c r="BF146" s="9">
        <f t="shared" si="29"/>
        <v>0</v>
      </c>
    </row>
    <row r="147" spans="1:58" ht="16.5">
      <c r="A147" s="5" t="s">
        <v>88</v>
      </c>
      <c r="B147" s="6" t="s">
        <v>115</v>
      </c>
      <c r="C147" s="55" t="s">
        <v>116</v>
      </c>
      <c r="D147" s="56"/>
      <c r="E147" s="9">
        <v>108</v>
      </c>
      <c r="F147" s="9">
        <f t="shared" si="43"/>
        <v>108</v>
      </c>
      <c r="G147" s="9">
        <f t="shared" si="47"/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D147" s="9"/>
      <c r="BE147" s="9"/>
      <c r="BF147" s="9">
        <f aca="true" t="shared" si="48" ref="BF147:BF154">BE147-BD147</f>
        <v>0</v>
      </c>
    </row>
    <row r="148" spans="1:58" ht="16.5">
      <c r="A148" s="5" t="s">
        <v>88</v>
      </c>
      <c r="B148" s="6" t="s">
        <v>117</v>
      </c>
      <c r="C148" s="55" t="s">
        <v>118</v>
      </c>
      <c r="D148" s="56"/>
      <c r="E148" s="9">
        <v>34450.9</v>
      </c>
      <c r="F148" s="9">
        <f t="shared" si="43"/>
        <v>35678.6</v>
      </c>
      <c r="G148" s="9">
        <f t="shared" si="47"/>
        <v>1227.7</v>
      </c>
      <c r="H148" s="9">
        <v>7.6</v>
      </c>
      <c r="I148" s="9"/>
      <c r="J148" s="9"/>
      <c r="K148" s="9">
        <v>552.1</v>
      </c>
      <c r="L148" s="9"/>
      <c r="M148" s="9"/>
      <c r="N148" s="9"/>
      <c r="O148" s="9"/>
      <c r="P148" s="9"/>
      <c r="Q148" s="9">
        <v>-72</v>
      </c>
      <c r="R148" s="9"/>
      <c r="S148" s="9"/>
      <c r="T148" s="9"/>
      <c r="U148" s="9"/>
      <c r="V148" s="9">
        <v>740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D148" s="9"/>
      <c r="BE148" s="9"/>
      <c r="BF148" s="9">
        <f t="shared" si="48"/>
        <v>0</v>
      </c>
    </row>
    <row r="149" spans="1:58" s="46" customFormat="1" ht="16.5" customHeight="1">
      <c r="A149" s="57" t="s">
        <v>89</v>
      </c>
      <c r="B149" s="59"/>
      <c r="C149" s="59"/>
      <c r="D149" s="58"/>
      <c r="E149" s="3">
        <f>SUM(E150:E157)</f>
        <v>298055.9</v>
      </c>
      <c r="F149" s="3">
        <f>SUM(F150:F157)</f>
        <v>300637.4</v>
      </c>
      <c r="G149" s="3">
        <f>SUM(G150:G157)</f>
        <v>2581.5</v>
      </c>
      <c r="H149" s="3">
        <f>SUM(H150:H157)</f>
        <v>282.5</v>
      </c>
      <c r="I149" s="3">
        <f aca="true" t="shared" si="49" ref="I149:BA149">SUM(I150:I157)</f>
        <v>0</v>
      </c>
      <c r="J149" s="3">
        <f t="shared" si="49"/>
        <v>0</v>
      </c>
      <c r="K149" s="3">
        <f t="shared" si="49"/>
        <v>-453</v>
      </c>
      <c r="L149" s="3">
        <f t="shared" si="49"/>
        <v>0</v>
      </c>
      <c r="M149" s="3">
        <f t="shared" si="49"/>
        <v>278</v>
      </c>
      <c r="N149" s="3">
        <f t="shared" si="49"/>
        <v>0</v>
      </c>
      <c r="O149" s="3">
        <f t="shared" si="49"/>
        <v>0</v>
      </c>
      <c r="P149" s="3">
        <f t="shared" si="49"/>
        <v>0</v>
      </c>
      <c r="Q149" s="3">
        <f t="shared" si="49"/>
        <v>0</v>
      </c>
      <c r="R149" s="3">
        <f t="shared" si="49"/>
        <v>0</v>
      </c>
      <c r="S149" s="3">
        <f t="shared" si="49"/>
        <v>549</v>
      </c>
      <c r="T149" s="3">
        <f t="shared" si="49"/>
        <v>0</v>
      </c>
      <c r="U149" s="3">
        <f t="shared" si="49"/>
        <v>0</v>
      </c>
      <c r="V149" s="3">
        <f t="shared" si="49"/>
        <v>1925</v>
      </c>
      <c r="W149" s="3">
        <f t="shared" si="49"/>
        <v>0</v>
      </c>
      <c r="X149" s="3">
        <f t="shared" si="49"/>
        <v>0</v>
      </c>
      <c r="Y149" s="3">
        <f t="shared" si="49"/>
        <v>0</v>
      </c>
      <c r="Z149" s="3">
        <f t="shared" si="49"/>
        <v>0</v>
      </c>
      <c r="AA149" s="3">
        <f t="shared" si="49"/>
        <v>0</v>
      </c>
      <c r="AB149" s="3">
        <f t="shared" si="49"/>
        <v>0</v>
      </c>
      <c r="AC149" s="3">
        <f t="shared" si="49"/>
        <v>0</v>
      </c>
      <c r="AD149" s="3">
        <f t="shared" si="49"/>
        <v>0</v>
      </c>
      <c r="AE149" s="3">
        <f t="shared" si="49"/>
        <v>0</v>
      </c>
      <c r="AF149" s="3">
        <f t="shared" si="49"/>
        <v>0</v>
      </c>
      <c r="AG149" s="3">
        <f t="shared" si="49"/>
        <v>0</v>
      </c>
      <c r="AH149" s="3">
        <f t="shared" si="49"/>
        <v>0</v>
      </c>
      <c r="AI149" s="3">
        <f t="shared" si="49"/>
        <v>0</v>
      </c>
      <c r="AJ149" s="3">
        <f t="shared" si="49"/>
        <v>0</v>
      </c>
      <c r="AK149" s="3">
        <f t="shared" si="49"/>
        <v>0</v>
      </c>
      <c r="AL149" s="3">
        <f t="shared" si="49"/>
        <v>0</v>
      </c>
      <c r="AM149" s="3">
        <f t="shared" si="49"/>
        <v>0</v>
      </c>
      <c r="AN149" s="3">
        <f t="shared" si="49"/>
        <v>0</v>
      </c>
      <c r="AO149" s="3">
        <f t="shared" si="49"/>
        <v>0</v>
      </c>
      <c r="AP149" s="3">
        <f t="shared" si="49"/>
        <v>0</v>
      </c>
      <c r="AQ149" s="3">
        <f t="shared" si="49"/>
        <v>0</v>
      </c>
      <c r="AR149" s="3">
        <f t="shared" si="49"/>
        <v>0</v>
      </c>
      <c r="AS149" s="3">
        <f t="shared" si="49"/>
        <v>0</v>
      </c>
      <c r="AT149" s="3">
        <f t="shared" si="49"/>
        <v>0</v>
      </c>
      <c r="AU149" s="3">
        <f t="shared" si="49"/>
        <v>0</v>
      </c>
      <c r="AV149" s="3">
        <f t="shared" si="49"/>
        <v>0</v>
      </c>
      <c r="AW149" s="3">
        <f>SUM(AW150:AW157)</f>
        <v>0</v>
      </c>
      <c r="AX149" s="3">
        <f>SUM(AX150:AX157)</f>
        <v>0</v>
      </c>
      <c r="AY149" s="3">
        <f>SUM(AY150:AY157)</f>
        <v>0</v>
      </c>
      <c r="AZ149" s="3">
        <f t="shared" si="49"/>
        <v>0</v>
      </c>
      <c r="BA149" s="3">
        <f t="shared" si="49"/>
        <v>0</v>
      </c>
      <c r="BB149" s="12"/>
      <c r="BC149" s="12"/>
      <c r="BD149" s="3"/>
      <c r="BE149" s="3"/>
      <c r="BF149" s="11">
        <f t="shared" si="48"/>
        <v>0</v>
      </c>
    </row>
    <row r="150" spans="1:58" ht="16.5">
      <c r="A150" s="5" t="s">
        <v>90</v>
      </c>
      <c r="B150" s="6" t="s">
        <v>99</v>
      </c>
      <c r="C150" s="55" t="s">
        <v>100</v>
      </c>
      <c r="D150" s="56"/>
      <c r="E150" s="9">
        <v>40835</v>
      </c>
      <c r="F150" s="9">
        <f t="shared" si="43"/>
        <v>40845</v>
      </c>
      <c r="G150" s="9">
        <f aca="true" t="shared" si="50" ref="G150:G157">SUM(H150:BA150)</f>
        <v>10</v>
      </c>
      <c r="H150" s="9"/>
      <c r="I150" s="9"/>
      <c r="J150" s="9"/>
      <c r="K150" s="9">
        <v>-539</v>
      </c>
      <c r="L150" s="9"/>
      <c r="M150" s="9"/>
      <c r="N150" s="9"/>
      <c r="O150" s="9"/>
      <c r="P150" s="9"/>
      <c r="Q150" s="9"/>
      <c r="R150" s="9"/>
      <c r="S150" s="9">
        <v>549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D150" s="9"/>
      <c r="BE150" s="9"/>
      <c r="BF150" s="9">
        <f t="shared" si="48"/>
        <v>0</v>
      </c>
    </row>
    <row r="151" spans="1:58" ht="16.5">
      <c r="A151" s="5" t="s">
        <v>90</v>
      </c>
      <c r="B151" s="6" t="s">
        <v>101</v>
      </c>
      <c r="C151" s="55" t="s">
        <v>12</v>
      </c>
      <c r="D151" s="56"/>
      <c r="E151" s="9">
        <v>115</v>
      </c>
      <c r="F151" s="9">
        <f t="shared" si="43"/>
        <v>115</v>
      </c>
      <c r="G151" s="9">
        <f t="shared" si="50"/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D151" s="9"/>
      <c r="BE151" s="9"/>
      <c r="BF151" s="9">
        <f t="shared" si="48"/>
        <v>0</v>
      </c>
    </row>
    <row r="152" spans="1:58" ht="29.25" customHeight="1">
      <c r="A152" s="5" t="s">
        <v>90</v>
      </c>
      <c r="B152" s="6" t="s">
        <v>102</v>
      </c>
      <c r="C152" s="55" t="s">
        <v>103</v>
      </c>
      <c r="D152" s="56"/>
      <c r="E152" s="9">
        <v>54</v>
      </c>
      <c r="F152" s="9">
        <f t="shared" si="43"/>
        <v>54</v>
      </c>
      <c r="G152" s="9">
        <f t="shared" si="50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D152" s="9"/>
      <c r="BE152" s="9"/>
      <c r="BF152" s="9">
        <f t="shared" si="48"/>
        <v>0</v>
      </c>
    </row>
    <row r="153" spans="1:58" ht="16.5">
      <c r="A153" s="5" t="s">
        <v>90</v>
      </c>
      <c r="B153" s="6" t="s">
        <v>106</v>
      </c>
      <c r="C153" s="55" t="s">
        <v>107</v>
      </c>
      <c r="D153" s="56"/>
      <c r="E153" s="9">
        <v>161268.3</v>
      </c>
      <c r="F153" s="9">
        <f t="shared" si="43"/>
        <v>161461.3</v>
      </c>
      <c r="G153" s="9">
        <f t="shared" si="50"/>
        <v>193</v>
      </c>
      <c r="H153" s="9"/>
      <c r="I153" s="9"/>
      <c r="J153" s="9"/>
      <c r="K153" s="9">
        <v>193</v>
      </c>
      <c r="L153" s="9"/>
      <c r="M153" s="9"/>
      <c r="N153" s="9"/>
      <c r="O153" s="9"/>
      <c r="P153" s="9"/>
      <c r="Q153" s="9"/>
      <c r="R153" s="9"/>
      <c r="S153" s="9"/>
      <c r="T153" s="24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D153" s="9"/>
      <c r="BE153" s="9"/>
      <c r="BF153" s="9">
        <f t="shared" si="48"/>
        <v>0</v>
      </c>
    </row>
    <row r="154" spans="1:58" ht="16.5">
      <c r="A154" s="5" t="s">
        <v>90</v>
      </c>
      <c r="B154" s="10" t="s">
        <v>111</v>
      </c>
      <c r="C154" s="55" t="s">
        <v>112</v>
      </c>
      <c r="D154" s="56"/>
      <c r="E154" s="9">
        <v>25386.2</v>
      </c>
      <c r="F154" s="9">
        <f t="shared" si="43"/>
        <v>25938.7</v>
      </c>
      <c r="G154" s="9">
        <f t="shared" si="50"/>
        <v>552.5</v>
      </c>
      <c r="H154" s="9">
        <v>274.5</v>
      </c>
      <c r="I154" s="9"/>
      <c r="J154" s="9"/>
      <c r="K154" s="9"/>
      <c r="L154" s="9"/>
      <c r="M154" s="9">
        <v>278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D154" s="9"/>
      <c r="BE154" s="9"/>
      <c r="BF154" s="9">
        <f t="shared" si="48"/>
        <v>0</v>
      </c>
    </row>
    <row r="155" spans="1:58" ht="29.25" customHeight="1">
      <c r="A155" s="5" t="s">
        <v>90</v>
      </c>
      <c r="B155" s="10" t="s">
        <v>113</v>
      </c>
      <c r="C155" s="55" t="s">
        <v>114</v>
      </c>
      <c r="D155" s="56"/>
      <c r="E155" s="9">
        <v>261.4</v>
      </c>
      <c r="F155" s="9">
        <f t="shared" si="43"/>
        <v>142.89999999999998</v>
      </c>
      <c r="G155" s="9">
        <f t="shared" si="50"/>
        <v>-118.5</v>
      </c>
      <c r="H155" s="9"/>
      <c r="I155" s="9"/>
      <c r="J155" s="9"/>
      <c r="K155" s="9">
        <v>-118.5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D155" s="9"/>
      <c r="BE155" s="9"/>
      <c r="BF155" s="9">
        <f>BE155-BD155</f>
        <v>0</v>
      </c>
    </row>
    <row r="156" spans="1:58" ht="16.5">
      <c r="A156" s="5" t="s">
        <v>90</v>
      </c>
      <c r="B156" s="6" t="s">
        <v>115</v>
      </c>
      <c r="C156" s="55" t="s">
        <v>116</v>
      </c>
      <c r="D156" s="56"/>
      <c r="E156" s="9">
        <v>108</v>
      </c>
      <c r="F156" s="9">
        <f t="shared" si="43"/>
        <v>108</v>
      </c>
      <c r="G156" s="9">
        <f t="shared" si="50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D156" s="9"/>
      <c r="BE156" s="9"/>
      <c r="BF156" s="9">
        <f>BE156-BD156</f>
        <v>0</v>
      </c>
    </row>
    <row r="157" spans="1:58" ht="16.5">
      <c r="A157" s="5" t="s">
        <v>90</v>
      </c>
      <c r="B157" s="6" t="s">
        <v>117</v>
      </c>
      <c r="C157" s="55" t="s">
        <v>118</v>
      </c>
      <c r="D157" s="56"/>
      <c r="E157" s="9">
        <v>70028</v>
      </c>
      <c r="F157" s="9">
        <f t="shared" si="43"/>
        <v>71972.5</v>
      </c>
      <c r="G157" s="9">
        <f t="shared" si="50"/>
        <v>1944.5</v>
      </c>
      <c r="H157" s="9">
        <v>8</v>
      </c>
      <c r="I157" s="9"/>
      <c r="J157" s="9"/>
      <c r="K157" s="9">
        <v>11.5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>
        <v>1925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D157" s="9"/>
      <c r="BE157" s="9"/>
      <c r="BF157" s="9">
        <f>BE157-BD157</f>
        <v>0</v>
      </c>
    </row>
    <row r="158" spans="1:58" s="46" customFormat="1" ht="30" customHeight="1">
      <c r="A158" s="49"/>
      <c r="B158" s="49"/>
      <c r="C158" s="57" t="s">
        <v>21</v>
      </c>
      <c r="D158" s="58"/>
      <c r="E158" s="3">
        <f aca="true" t="shared" si="51" ref="E158:AJ158">E13+E22+E24+E26+E34+E37+E39+E41+E43+E45+E47+E49+E57+E64+E67+E72+E76+E80+E83+E89+E92+E96+E98+E100+E103+E105+E107+E112+E121+E130+E139+E149+E109</f>
        <v>7779368.8</v>
      </c>
      <c r="F158" s="3">
        <f t="shared" si="51"/>
        <v>8795731.200000001</v>
      </c>
      <c r="G158" s="3">
        <f t="shared" si="51"/>
        <v>1016362.4</v>
      </c>
      <c r="H158" s="3">
        <f t="shared" si="51"/>
        <v>973585.3999999999</v>
      </c>
      <c r="I158" s="3">
        <f t="shared" si="51"/>
        <v>1019</v>
      </c>
      <c r="J158" s="3">
        <f t="shared" si="51"/>
        <v>3630</v>
      </c>
      <c r="K158" s="3">
        <f t="shared" si="51"/>
        <v>3.410605131648481E-13</v>
      </c>
      <c r="L158" s="3">
        <f t="shared" si="51"/>
        <v>0</v>
      </c>
      <c r="M158" s="3">
        <f t="shared" si="51"/>
        <v>3128</v>
      </c>
      <c r="N158" s="3">
        <f t="shared" si="51"/>
        <v>35000</v>
      </c>
      <c r="O158" s="3">
        <f t="shared" si="51"/>
        <v>-4945.1</v>
      </c>
      <c r="P158" s="3">
        <f t="shared" si="51"/>
        <v>0</v>
      </c>
      <c r="Q158" s="3">
        <f t="shared" si="51"/>
        <v>-28191.9</v>
      </c>
      <c r="R158" s="3">
        <f t="shared" si="51"/>
        <v>0</v>
      </c>
      <c r="S158" s="3">
        <f t="shared" si="51"/>
        <v>9600</v>
      </c>
      <c r="T158" s="3">
        <f t="shared" si="51"/>
        <v>0</v>
      </c>
      <c r="U158" s="3">
        <f t="shared" si="51"/>
        <v>0</v>
      </c>
      <c r="V158" s="3">
        <f t="shared" si="51"/>
        <v>15549</v>
      </c>
      <c r="W158" s="3">
        <f t="shared" si="51"/>
        <v>671</v>
      </c>
      <c r="X158" s="3">
        <f t="shared" si="51"/>
        <v>476</v>
      </c>
      <c r="Y158" s="3">
        <f t="shared" si="51"/>
        <v>-11500</v>
      </c>
      <c r="Z158" s="3">
        <f t="shared" si="51"/>
        <v>22541</v>
      </c>
      <c r="AA158" s="3">
        <f t="shared" si="51"/>
        <v>-4200</v>
      </c>
      <c r="AB158" s="3">
        <f t="shared" si="51"/>
        <v>0</v>
      </c>
      <c r="AC158" s="3">
        <f t="shared" si="51"/>
        <v>0</v>
      </c>
      <c r="AD158" s="3">
        <f t="shared" si="51"/>
        <v>0</v>
      </c>
      <c r="AE158" s="3">
        <f t="shared" si="51"/>
        <v>0</v>
      </c>
      <c r="AF158" s="3">
        <f t="shared" si="51"/>
        <v>0</v>
      </c>
      <c r="AG158" s="3">
        <f t="shared" si="51"/>
        <v>0</v>
      </c>
      <c r="AH158" s="3">
        <f t="shared" si="51"/>
        <v>0</v>
      </c>
      <c r="AI158" s="3">
        <f t="shared" si="51"/>
        <v>0</v>
      </c>
      <c r="AJ158" s="3">
        <f t="shared" si="51"/>
        <v>0</v>
      </c>
      <c r="AK158" s="3">
        <f aca="true" t="shared" si="52" ref="AK158:BA158">AK13+AK22+AK24+AK26+AK34+AK37+AK39+AK41+AK43+AK45+AK47+AK49+AK57+AK64+AK67+AK72+AK76+AK80+AK83+AK89+AK92+AK96+AK98+AK100+AK103+AK105+AK107+AK112+AK121+AK130+AK139+AK149+AK109</f>
        <v>0</v>
      </c>
      <c r="AL158" s="3">
        <f t="shared" si="52"/>
        <v>0</v>
      </c>
      <c r="AM158" s="3">
        <f t="shared" si="52"/>
        <v>0</v>
      </c>
      <c r="AN158" s="3">
        <f t="shared" si="52"/>
        <v>0</v>
      </c>
      <c r="AO158" s="3">
        <f t="shared" si="52"/>
        <v>0</v>
      </c>
      <c r="AP158" s="3">
        <f t="shared" si="52"/>
        <v>0</v>
      </c>
      <c r="AQ158" s="3">
        <f t="shared" si="52"/>
        <v>0</v>
      </c>
      <c r="AR158" s="3">
        <f t="shared" si="52"/>
        <v>0</v>
      </c>
      <c r="AS158" s="3">
        <f t="shared" si="52"/>
        <v>0</v>
      </c>
      <c r="AT158" s="3">
        <f t="shared" si="52"/>
        <v>0</v>
      </c>
      <c r="AU158" s="3">
        <f t="shared" si="52"/>
        <v>0</v>
      </c>
      <c r="AV158" s="3">
        <f t="shared" si="52"/>
        <v>0</v>
      </c>
      <c r="AW158" s="3">
        <f t="shared" si="52"/>
        <v>0</v>
      </c>
      <c r="AX158" s="3">
        <f t="shared" si="52"/>
        <v>0</v>
      </c>
      <c r="AY158" s="3">
        <f t="shared" si="52"/>
        <v>0</v>
      </c>
      <c r="AZ158" s="3">
        <f t="shared" si="52"/>
        <v>0</v>
      </c>
      <c r="BA158" s="3">
        <f t="shared" si="52"/>
        <v>0</v>
      </c>
      <c r="BB158" s="12"/>
      <c r="BC158" s="12"/>
      <c r="BD158" s="3"/>
      <c r="BE158" s="3"/>
      <c r="BF158" s="3">
        <f>BF13+BF22+BF24+BF26+BF34+BF37+BF39+BF41+BF43+BF45+BF47+BF49+BF57+BF64+BF67+BF72+BF76+BF80+BF83+BF89+BF92+BF96+BF98+BF100+BF103+BF105+BF107+BF112+BF121+BF130+BF139+BF149+BF109</f>
        <v>0</v>
      </c>
    </row>
    <row r="159" spans="3:58" ht="21.75" customHeight="1" hidden="1">
      <c r="C159" s="50" t="s">
        <v>6</v>
      </c>
      <c r="D159" s="50"/>
      <c r="E159" s="19">
        <f>SUM(E14,E23,E25,E27,E68,E73,E77,E93,E99,E106,E113,E122,E131,E140,E150,E85,E110,E52)</f>
        <v>674176.7</v>
      </c>
      <c r="F159" s="19">
        <f>SUM(F14,F23,F25,F27,F68,F73,F77,F93,F99,F106,F113,F122,F131,F140,F150,F85,F110,F52)</f>
        <v>667493.5</v>
      </c>
      <c r="G159" s="19">
        <f>SUM(G14,G23,G25,G27,G68,G73,G77,G93,G99,G106,G113,G122,G131,G140,G150,G85,G110+G52)</f>
        <v>-6683.2</v>
      </c>
      <c r="H159" s="19">
        <f>SUM(H14,H23,H25,H27,H68,H73,H77,H93,H99,H106,H113,H122,H131,H140,H150,H85,H110)</f>
        <v>14.2</v>
      </c>
      <c r="I159" s="19">
        <f>SUM(I14,I23,I25,I27,I68,I73,I77,I93,I99,I106,I113,I122,I131,I140,I150,I85,I110)</f>
        <v>0</v>
      </c>
      <c r="J159" s="19">
        <f>SUM(J14,J23,J25,J27,J68,J73,J77,J93,J99,J106,J113,J122,J131,J140,J150,J85,J110)</f>
        <v>0</v>
      </c>
      <c r="K159" s="19">
        <f>SUM(K14,K23,K25,K27,K68,K73,K77,K93,K99,K106,K113,K122,K131,K140,K150,K85,K110)</f>
        <v>-4025.7</v>
      </c>
      <c r="L159" s="19">
        <f>SUM(L14,L23,L25,L27,L68,L73,L77,L93,L99,L106,L113,L122,L131,L140,L150,L85,L110+L52)</f>
        <v>0</v>
      </c>
      <c r="M159" s="19">
        <f aca="true" t="shared" si="53" ref="M159:BA159">SUM(M14,M23,M25,M27,M68,M73,M77,M93,M99,M106,M113,M122,M131,M140,M150,M85,M110)</f>
        <v>0</v>
      </c>
      <c r="N159" s="19">
        <f t="shared" si="53"/>
        <v>0</v>
      </c>
      <c r="O159" s="19">
        <f>SUM(O14,O23,O25,O27,O68,O73,O77,O93,O99,O106,O113,O122,O131,O140,O150,O85,O110)</f>
        <v>0</v>
      </c>
      <c r="P159" s="19">
        <f t="shared" si="53"/>
        <v>0</v>
      </c>
      <c r="Q159" s="19">
        <f>SUM(Q14,Q23,Q25,Q27,Q68,Q73,Q77,Q93,Q99,Q106,Q113,Q122,Q131,Q140,Q150,Q85,Q110)</f>
        <v>1630</v>
      </c>
      <c r="R159" s="19">
        <f t="shared" si="53"/>
        <v>0</v>
      </c>
      <c r="S159" s="19">
        <f t="shared" si="53"/>
        <v>6794</v>
      </c>
      <c r="T159" s="19">
        <f t="shared" si="53"/>
        <v>0</v>
      </c>
      <c r="U159" s="19">
        <f t="shared" si="53"/>
        <v>0</v>
      </c>
      <c r="V159" s="19">
        <f t="shared" si="53"/>
        <v>0</v>
      </c>
      <c r="W159" s="19">
        <f t="shared" si="53"/>
        <v>0</v>
      </c>
      <c r="X159" s="19">
        <f t="shared" si="53"/>
        <v>884.3</v>
      </c>
      <c r="Y159" s="19">
        <f>SUM(Y14,Y23,Y25,Y27,Y68,Y73,Y77,Y93,Y99,Y106,Y113,Y122,Y131,Y140,Y150,Y85,Y110)</f>
        <v>-11980</v>
      </c>
      <c r="Z159" s="19">
        <f t="shared" si="53"/>
        <v>0</v>
      </c>
      <c r="AA159" s="19">
        <f t="shared" si="53"/>
        <v>0</v>
      </c>
      <c r="AB159" s="19">
        <f t="shared" si="53"/>
        <v>0</v>
      </c>
      <c r="AC159" s="19">
        <f t="shared" si="53"/>
        <v>0</v>
      </c>
      <c r="AD159" s="19">
        <f t="shared" si="53"/>
        <v>0</v>
      </c>
      <c r="AE159" s="19">
        <f t="shared" si="53"/>
        <v>0</v>
      </c>
      <c r="AF159" s="19">
        <f t="shared" si="53"/>
        <v>0</v>
      </c>
      <c r="AG159" s="19">
        <f t="shared" si="53"/>
        <v>0</v>
      </c>
      <c r="AH159" s="19">
        <f t="shared" si="53"/>
        <v>0</v>
      </c>
      <c r="AI159" s="19">
        <f t="shared" si="53"/>
        <v>0</v>
      </c>
      <c r="AJ159" s="19">
        <f t="shared" si="53"/>
        <v>0</v>
      </c>
      <c r="AK159" s="19">
        <f t="shared" si="53"/>
        <v>0</v>
      </c>
      <c r="AL159" s="19">
        <f t="shared" si="53"/>
        <v>0</v>
      </c>
      <c r="AM159" s="19">
        <f t="shared" si="53"/>
        <v>0</v>
      </c>
      <c r="AN159" s="19">
        <f t="shared" si="53"/>
        <v>0</v>
      </c>
      <c r="AO159" s="19">
        <f t="shared" si="53"/>
        <v>0</v>
      </c>
      <c r="AP159" s="19">
        <f t="shared" si="53"/>
        <v>0</v>
      </c>
      <c r="AQ159" s="19">
        <f t="shared" si="53"/>
        <v>0</v>
      </c>
      <c r="AR159" s="19">
        <f t="shared" si="53"/>
        <v>0</v>
      </c>
      <c r="AS159" s="19">
        <f t="shared" si="53"/>
        <v>0</v>
      </c>
      <c r="AT159" s="19">
        <f t="shared" si="53"/>
        <v>0</v>
      </c>
      <c r="AU159" s="19">
        <f t="shared" si="53"/>
        <v>0</v>
      </c>
      <c r="AV159" s="19">
        <f t="shared" si="53"/>
        <v>0</v>
      </c>
      <c r="AW159" s="19">
        <f t="shared" si="53"/>
        <v>0</v>
      </c>
      <c r="AX159" s="19">
        <f t="shared" si="53"/>
        <v>0</v>
      </c>
      <c r="AY159" s="19">
        <f t="shared" si="53"/>
        <v>0</v>
      </c>
      <c r="AZ159" s="19">
        <f t="shared" si="53"/>
        <v>0</v>
      </c>
      <c r="BA159" s="19">
        <f t="shared" si="53"/>
        <v>0</v>
      </c>
      <c r="BF159" s="19">
        <f>SUM(BF14,BF23,BF25,BF27,BF68,BF73,BF77,BF93,BF99,BF106,BF113,BF122,BF131,BF140,BF150,BF85,BF110)</f>
        <v>0</v>
      </c>
    </row>
    <row r="160" spans="3:58" ht="19.5" customHeight="1" hidden="1">
      <c r="C160" s="50" t="s">
        <v>7</v>
      </c>
      <c r="D160" s="50"/>
      <c r="E160" s="19">
        <f aca="true" t="shared" si="54" ref="E160:AJ160">SUM(E15,E114,E123,E132,E141,E151,E65)</f>
        <v>2047</v>
      </c>
      <c r="F160" s="19">
        <f>SUM(F15,F114,F123,F132,F141,F151,F65)</f>
        <v>2047</v>
      </c>
      <c r="G160" s="19">
        <f t="shared" si="54"/>
        <v>0</v>
      </c>
      <c r="H160" s="19">
        <f t="shared" si="54"/>
        <v>0</v>
      </c>
      <c r="I160" s="19">
        <f t="shared" si="54"/>
        <v>0</v>
      </c>
      <c r="J160" s="19">
        <f t="shared" si="54"/>
        <v>0</v>
      </c>
      <c r="K160" s="19">
        <f t="shared" si="54"/>
        <v>0</v>
      </c>
      <c r="L160" s="19">
        <f t="shared" si="54"/>
        <v>0</v>
      </c>
      <c r="M160" s="19">
        <f t="shared" si="54"/>
        <v>0</v>
      </c>
      <c r="N160" s="19">
        <f t="shared" si="54"/>
        <v>0</v>
      </c>
      <c r="O160" s="19">
        <f t="shared" si="54"/>
        <v>0</v>
      </c>
      <c r="P160" s="19">
        <f t="shared" si="54"/>
        <v>0</v>
      </c>
      <c r="Q160" s="19">
        <f t="shared" si="54"/>
        <v>0</v>
      </c>
      <c r="R160" s="19">
        <f t="shared" si="54"/>
        <v>0</v>
      </c>
      <c r="S160" s="19">
        <f t="shared" si="54"/>
        <v>0</v>
      </c>
      <c r="T160" s="19">
        <f t="shared" si="54"/>
        <v>0</v>
      </c>
      <c r="U160" s="19">
        <f t="shared" si="54"/>
        <v>0</v>
      </c>
      <c r="V160" s="19">
        <f t="shared" si="54"/>
        <v>0</v>
      </c>
      <c r="W160" s="19">
        <f t="shared" si="54"/>
        <v>0</v>
      </c>
      <c r="X160" s="19">
        <f t="shared" si="54"/>
        <v>0</v>
      </c>
      <c r="Y160" s="19">
        <f t="shared" si="54"/>
        <v>0</v>
      </c>
      <c r="Z160" s="19">
        <f t="shared" si="54"/>
        <v>0</v>
      </c>
      <c r="AA160" s="19">
        <f t="shared" si="54"/>
        <v>0</v>
      </c>
      <c r="AB160" s="19">
        <f t="shared" si="54"/>
        <v>0</v>
      </c>
      <c r="AC160" s="19">
        <f t="shared" si="54"/>
        <v>0</v>
      </c>
      <c r="AD160" s="19">
        <f t="shared" si="54"/>
        <v>0</v>
      </c>
      <c r="AE160" s="19">
        <f t="shared" si="54"/>
        <v>0</v>
      </c>
      <c r="AF160" s="19">
        <f t="shared" si="54"/>
        <v>0</v>
      </c>
      <c r="AG160" s="19">
        <f t="shared" si="54"/>
        <v>0</v>
      </c>
      <c r="AH160" s="19">
        <f t="shared" si="54"/>
        <v>0</v>
      </c>
      <c r="AI160" s="19">
        <f t="shared" si="54"/>
        <v>0</v>
      </c>
      <c r="AJ160" s="19">
        <f t="shared" si="54"/>
        <v>0</v>
      </c>
      <c r="AK160" s="19">
        <f aca="true" t="shared" si="55" ref="AK160:BA160">SUM(AK15,AK114,AK123,AK132,AK141,AK151,AK65)</f>
        <v>0</v>
      </c>
      <c r="AL160" s="19">
        <f t="shared" si="55"/>
        <v>0</v>
      </c>
      <c r="AM160" s="19">
        <f t="shared" si="55"/>
        <v>0</v>
      </c>
      <c r="AN160" s="19">
        <f t="shared" si="55"/>
        <v>0</v>
      </c>
      <c r="AO160" s="19">
        <f t="shared" si="55"/>
        <v>0</v>
      </c>
      <c r="AP160" s="19">
        <f t="shared" si="55"/>
        <v>0</v>
      </c>
      <c r="AQ160" s="19">
        <f t="shared" si="55"/>
        <v>0</v>
      </c>
      <c r="AR160" s="19">
        <f t="shared" si="55"/>
        <v>0</v>
      </c>
      <c r="AS160" s="19">
        <f t="shared" si="55"/>
        <v>0</v>
      </c>
      <c r="AT160" s="19">
        <f t="shared" si="55"/>
        <v>0</v>
      </c>
      <c r="AU160" s="19">
        <f t="shared" si="55"/>
        <v>0</v>
      </c>
      <c r="AV160" s="19">
        <f t="shared" si="55"/>
        <v>0</v>
      </c>
      <c r="AW160" s="19">
        <f t="shared" si="55"/>
        <v>0</v>
      </c>
      <c r="AX160" s="19">
        <f t="shared" si="55"/>
        <v>0</v>
      </c>
      <c r="AY160" s="19">
        <f t="shared" si="55"/>
        <v>0</v>
      </c>
      <c r="AZ160" s="19">
        <f t="shared" si="55"/>
        <v>0</v>
      </c>
      <c r="BA160" s="19">
        <f t="shared" si="55"/>
        <v>0</v>
      </c>
      <c r="BF160" s="19">
        <f>SUM(BF15,BF114,BF123,BF132,BF141,BF151,BF65)</f>
        <v>0</v>
      </c>
    </row>
    <row r="161" spans="3:58" ht="16.5" hidden="1">
      <c r="C161" s="50" t="s">
        <v>9</v>
      </c>
      <c r="D161" s="50"/>
      <c r="E161" s="19">
        <f>SUM(E38,E40,E42,E44,E46,E48,E53,E66,E96,E115,E124,E133,E142,E152,,E16)</f>
        <v>105379.5</v>
      </c>
      <c r="F161" s="19">
        <f>SUM(F38,F40,F42,F44,F46,F48,F53,F66,F96,F115,F124,F133,F142,F152)</f>
        <v>137815.5</v>
      </c>
      <c r="G161" s="19">
        <f>SUM(G38,G40,G42,G44,G46,G48,G53,G66,G96,G115,G124,G133,G142,G152,G16)</f>
        <v>32699</v>
      </c>
      <c r="H161" s="19">
        <f aca="true" t="shared" si="56" ref="H161:O161">SUM(H38,H40,H42,H44,H46,H48,H53,H66,H96,H115,H124,H133,H142,H152,H69,H16)</f>
        <v>0</v>
      </c>
      <c r="I161" s="19">
        <f t="shared" si="56"/>
        <v>0</v>
      </c>
      <c r="J161" s="19">
        <f t="shared" si="56"/>
        <v>263</v>
      </c>
      <c r="K161" s="19">
        <f>SUM(K38,K40,K42,K44,K46,K48,K53,K66,K96,K115,K124,K133,K142,K152)</f>
        <v>0</v>
      </c>
      <c r="L161" s="19">
        <f t="shared" si="56"/>
        <v>0</v>
      </c>
      <c r="M161" s="19">
        <f t="shared" si="56"/>
        <v>0</v>
      </c>
      <c r="N161" s="19">
        <f t="shared" si="56"/>
        <v>35000</v>
      </c>
      <c r="O161" s="19">
        <f t="shared" si="56"/>
        <v>-2564</v>
      </c>
      <c r="P161" s="19">
        <f>SUM(P38,P40,P42,P44,P46,P48,P53,P66,P96,P115,P124,P133,P142,P152,P16)</f>
        <v>0</v>
      </c>
      <c r="Q161" s="19">
        <f aca="true" t="shared" si="57" ref="Q161:BA161">SUM(Q38,Q40,Q42,Q44,Q46,Q48,Q53,Q66,Q96,Q115,Q124,Q133,Q142,Q152,Q69,Q16)</f>
        <v>0</v>
      </c>
      <c r="R161" s="19">
        <f t="shared" si="57"/>
        <v>0</v>
      </c>
      <c r="S161" s="19">
        <f t="shared" si="57"/>
        <v>0</v>
      </c>
      <c r="T161" s="19">
        <f t="shared" si="57"/>
        <v>0</v>
      </c>
      <c r="U161" s="19">
        <f t="shared" si="57"/>
        <v>0</v>
      </c>
      <c r="V161" s="19">
        <f t="shared" si="57"/>
        <v>0</v>
      </c>
      <c r="W161" s="19">
        <f t="shared" si="57"/>
        <v>0</v>
      </c>
      <c r="X161" s="19">
        <f t="shared" si="57"/>
        <v>0</v>
      </c>
      <c r="Y161" s="19">
        <f t="shared" si="57"/>
        <v>0</v>
      </c>
      <c r="Z161" s="19">
        <f t="shared" si="57"/>
        <v>0</v>
      </c>
      <c r="AA161" s="19">
        <f t="shared" si="57"/>
        <v>0</v>
      </c>
      <c r="AB161" s="19">
        <f t="shared" si="57"/>
        <v>0</v>
      </c>
      <c r="AC161" s="19">
        <f t="shared" si="57"/>
        <v>0</v>
      </c>
      <c r="AD161" s="19">
        <f t="shared" si="57"/>
        <v>0</v>
      </c>
      <c r="AE161" s="19">
        <f t="shared" si="57"/>
        <v>0</v>
      </c>
      <c r="AF161" s="19">
        <f t="shared" si="57"/>
        <v>0</v>
      </c>
      <c r="AG161" s="19">
        <f t="shared" si="57"/>
        <v>0</v>
      </c>
      <c r="AH161" s="19">
        <f t="shared" si="57"/>
        <v>0</v>
      </c>
      <c r="AI161" s="19">
        <f t="shared" si="57"/>
        <v>0</v>
      </c>
      <c r="AJ161" s="19">
        <f t="shared" si="57"/>
        <v>0</v>
      </c>
      <c r="AK161" s="19">
        <f t="shared" si="57"/>
        <v>0</v>
      </c>
      <c r="AL161" s="19">
        <f t="shared" si="57"/>
        <v>0</v>
      </c>
      <c r="AM161" s="19">
        <f t="shared" si="57"/>
        <v>0</v>
      </c>
      <c r="AN161" s="19">
        <f t="shared" si="57"/>
        <v>0</v>
      </c>
      <c r="AO161" s="19">
        <f t="shared" si="57"/>
        <v>0</v>
      </c>
      <c r="AP161" s="19">
        <f t="shared" si="57"/>
        <v>0</v>
      </c>
      <c r="AQ161" s="19">
        <f t="shared" si="57"/>
        <v>0</v>
      </c>
      <c r="AR161" s="19">
        <f t="shared" si="57"/>
        <v>0</v>
      </c>
      <c r="AS161" s="19">
        <f t="shared" si="57"/>
        <v>0</v>
      </c>
      <c r="AT161" s="19">
        <f t="shared" si="57"/>
        <v>0</v>
      </c>
      <c r="AU161" s="19">
        <f t="shared" si="57"/>
        <v>0</v>
      </c>
      <c r="AV161" s="19">
        <f t="shared" si="57"/>
        <v>0</v>
      </c>
      <c r="AW161" s="19">
        <f t="shared" si="57"/>
        <v>0</v>
      </c>
      <c r="AX161" s="19">
        <f t="shared" si="57"/>
        <v>0</v>
      </c>
      <c r="AY161" s="19">
        <f t="shared" si="57"/>
        <v>0</v>
      </c>
      <c r="AZ161" s="19">
        <f t="shared" si="57"/>
        <v>0</v>
      </c>
      <c r="BA161" s="19">
        <f t="shared" si="57"/>
        <v>0</v>
      </c>
      <c r="BF161" s="19">
        <f>SUM(BF38,BF40,BF42,BF44,BF46,BF48,BF53,BF66,BF96,BF115,BF124,BF133,BF142,BF152,BF69,BF16)</f>
        <v>0</v>
      </c>
    </row>
    <row r="162" spans="3:58" ht="16.5" hidden="1">
      <c r="C162" s="50" t="s">
        <v>10</v>
      </c>
      <c r="D162" s="50"/>
      <c r="E162" s="19">
        <f aca="true" t="shared" si="58" ref="E162:AJ162">SUM(E35,E58,E94,E108,E101,E28,E111,E17,E143)</f>
        <v>248346</v>
      </c>
      <c r="F162" s="19">
        <f t="shared" si="58"/>
        <v>761956.4</v>
      </c>
      <c r="G162" s="19">
        <f t="shared" si="58"/>
        <v>513610.4</v>
      </c>
      <c r="H162" s="19">
        <f>SUM(H35,H58,H94,H108,H101,H28,H111,H17,H143)</f>
        <v>517630.3</v>
      </c>
      <c r="I162" s="19">
        <f t="shared" si="58"/>
        <v>0</v>
      </c>
      <c r="J162" s="19">
        <f t="shared" si="58"/>
        <v>0</v>
      </c>
      <c r="K162" s="19">
        <f t="shared" si="58"/>
        <v>150</v>
      </c>
      <c r="L162" s="19">
        <f t="shared" si="58"/>
        <v>0</v>
      </c>
      <c r="M162" s="19">
        <f t="shared" si="58"/>
        <v>0</v>
      </c>
      <c r="N162" s="19">
        <f t="shared" si="58"/>
        <v>0</v>
      </c>
      <c r="O162" s="19">
        <f t="shared" si="58"/>
        <v>-2381.1</v>
      </c>
      <c r="P162" s="19">
        <f t="shared" si="58"/>
        <v>0</v>
      </c>
      <c r="Q162" s="19">
        <f t="shared" si="58"/>
        <v>-2929.8</v>
      </c>
      <c r="R162" s="19">
        <f t="shared" si="58"/>
        <v>0</v>
      </c>
      <c r="S162" s="19">
        <f t="shared" si="58"/>
        <v>1141</v>
      </c>
      <c r="T162" s="19">
        <f t="shared" si="58"/>
        <v>0</v>
      </c>
      <c r="U162" s="19">
        <f t="shared" si="58"/>
        <v>0</v>
      </c>
      <c r="V162" s="19">
        <f t="shared" si="58"/>
        <v>0</v>
      </c>
      <c r="W162" s="19">
        <f t="shared" si="58"/>
        <v>0</v>
      </c>
      <c r="X162" s="19">
        <f t="shared" si="58"/>
        <v>0</v>
      </c>
      <c r="Y162" s="19">
        <f t="shared" si="58"/>
        <v>0</v>
      </c>
      <c r="Z162" s="19">
        <f t="shared" si="58"/>
        <v>0</v>
      </c>
      <c r="AA162" s="19">
        <f t="shared" si="58"/>
        <v>0</v>
      </c>
      <c r="AB162" s="19">
        <f t="shared" si="58"/>
        <v>0</v>
      </c>
      <c r="AC162" s="19">
        <f t="shared" si="58"/>
        <v>0</v>
      </c>
      <c r="AD162" s="19">
        <f t="shared" si="58"/>
        <v>0</v>
      </c>
      <c r="AE162" s="19">
        <f t="shared" si="58"/>
        <v>0</v>
      </c>
      <c r="AF162" s="19">
        <f t="shared" si="58"/>
        <v>0</v>
      </c>
      <c r="AG162" s="19">
        <f t="shared" si="58"/>
        <v>0</v>
      </c>
      <c r="AH162" s="19">
        <f t="shared" si="58"/>
        <v>0</v>
      </c>
      <c r="AI162" s="19">
        <f t="shared" si="58"/>
        <v>0</v>
      </c>
      <c r="AJ162" s="19">
        <f t="shared" si="58"/>
        <v>0</v>
      </c>
      <c r="AK162" s="19">
        <f aca="true" t="shared" si="59" ref="AK162:BA162">SUM(AK35,AK58,AK94,AK108,AK101,AK28,AK111,AK17,AK143)</f>
        <v>0</v>
      </c>
      <c r="AL162" s="19">
        <f t="shared" si="59"/>
        <v>0</v>
      </c>
      <c r="AM162" s="19">
        <f t="shared" si="59"/>
        <v>0</v>
      </c>
      <c r="AN162" s="19">
        <f t="shared" si="59"/>
        <v>0</v>
      </c>
      <c r="AO162" s="19">
        <f t="shared" si="59"/>
        <v>0</v>
      </c>
      <c r="AP162" s="19">
        <f t="shared" si="59"/>
        <v>0</v>
      </c>
      <c r="AQ162" s="19">
        <f t="shared" si="59"/>
        <v>0</v>
      </c>
      <c r="AR162" s="19">
        <f t="shared" si="59"/>
        <v>0</v>
      </c>
      <c r="AS162" s="19">
        <f t="shared" si="59"/>
        <v>0</v>
      </c>
      <c r="AT162" s="19">
        <f t="shared" si="59"/>
        <v>0</v>
      </c>
      <c r="AU162" s="19">
        <f t="shared" si="59"/>
        <v>0</v>
      </c>
      <c r="AV162" s="19">
        <f t="shared" si="59"/>
        <v>0</v>
      </c>
      <c r="AW162" s="19">
        <f t="shared" si="59"/>
        <v>0</v>
      </c>
      <c r="AX162" s="19">
        <f t="shared" si="59"/>
        <v>0</v>
      </c>
      <c r="AY162" s="19">
        <f t="shared" si="59"/>
        <v>0</v>
      </c>
      <c r="AZ162" s="19">
        <f t="shared" si="59"/>
        <v>0</v>
      </c>
      <c r="BA162" s="19">
        <f t="shared" si="59"/>
        <v>0</v>
      </c>
      <c r="BF162" s="19">
        <f>SUM(BF35,BF58,BF94,BF108,BF101,BF28,BF111,BF17)</f>
        <v>0</v>
      </c>
    </row>
    <row r="163" spans="3:58" ht="16.5" hidden="1">
      <c r="C163" s="50" t="s">
        <v>14</v>
      </c>
      <c r="D163" s="50"/>
      <c r="E163" s="19">
        <f aca="true" t="shared" si="60" ref="E163:AJ163">SUM(E50,E54,E59,E86,E90,E116,E125,E134,E144,E153,E95,E18)</f>
        <v>2506014.8</v>
      </c>
      <c r="F163" s="19">
        <f>SUM(F16,F50,F54,F59,F86,F90,F116,F125,F134,F144,F153,F95,F18)</f>
        <v>2934981.2</v>
      </c>
      <c r="G163" s="19">
        <f t="shared" si="60"/>
        <v>428703.39999999997</v>
      </c>
      <c r="H163" s="19">
        <f t="shared" si="60"/>
        <v>413066</v>
      </c>
      <c r="I163" s="19">
        <f t="shared" si="60"/>
        <v>0</v>
      </c>
      <c r="J163" s="19">
        <f t="shared" si="60"/>
        <v>0</v>
      </c>
      <c r="K163" s="19">
        <f t="shared" si="60"/>
        <v>1843</v>
      </c>
      <c r="L163" s="19">
        <f>SUM(L50,L54,L59,L86,L90,L116,L125,L134,L144,L153,L95,L18)</f>
        <v>0</v>
      </c>
      <c r="M163" s="19">
        <f t="shared" si="60"/>
        <v>0</v>
      </c>
      <c r="N163" s="19">
        <f t="shared" si="60"/>
        <v>0</v>
      </c>
      <c r="O163" s="19">
        <f t="shared" si="60"/>
        <v>0</v>
      </c>
      <c r="P163" s="19">
        <f>SUM(P50,P54,P59,P86,P90,P116,P125,P134,P144,P153,P95,P18)</f>
        <v>0</v>
      </c>
      <c r="Q163" s="19">
        <f>SUM(Q50,Q54,Q59,Q86,Q90,Q134,Q125,Q116,Q144,Q153,Q95,Q18)</f>
        <v>12606.400000000001</v>
      </c>
      <c r="R163" s="19">
        <f t="shared" si="60"/>
        <v>0</v>
      </c>
      <c r="S163" s="19">
        <f t="shared" si="60"/>
        <v>1188</v>
      </c>
      <c r="T163" s="19">
        <f t="shared" si="60"/>
        <v>0</v>
      </c>
      <c r="U163" s="19">
        <f t="shared" si="60"/>
        <v>0</v>
      </c>
      <c r="V163" s="19">
        <f t="shared" si="60"/>
        <v>0</v>
      </c>
      <c r="W163" s="19">
        <f t="shared" si="60"/>
        <v>0</v>
      </c>
      <c r="X163" s="19">
        <f t="shared" si="60"/>
        <v>0</v>
      </c>
      <c r="Y163" s="19">
        <f t="shared" si="60"/>
        <v>0</v>
      </c>
      <c r="Z163" s="19">
        <f t="shared" si="60"/>
        <v>0</v>
      </c>
      <c r="AA163" s="19">
        <f t="shared" si="60"/>
        <v>0</v>
      </c>
      <c r="AB163" s="19">
        <f t="shared" si="60"/>
        <v>0</v>
      </c>
      <c r="AC163" s="19">
        <f t="shared" si="60"/>
        <v>0</v>
      </c>
      <c r="AD163" s="19">
        <f t="shared" si="60"/>
        <v>0</v>
      </c>
      <c r="AE163" s="19">
        <f t="shared" si="60"/>
        <v>0</v>
      </c>
      <c r="AF163" s="19">
        <f t="shared" si="60"/>
        <v>0</v>
      </c>
      <c r="AG163" s="19">
        <f t="shared" si="60"/>
        <v>0</v>
      </c>
      <c r="AH163" s="19">
        <f t="shared" si="60"/>
        <v>0</v>
      </c>
      <c r="AI163" s="19">
        <f t="shared" si="60"/>
        <v>0</v>
      </c>
      <c r="AJ163" s="19">
        <f t="shared" si="60"/>
        <v>0</v>
      </c>
      <c r="AK163" s="19">
        <f aca="true" t="shared" si="61" ref="AK163:BA163">SUM(AK50,AK54,AK59,AK86,AK90,AK116,AK125,AK134,AK144,AK153,AK95,AK18)</f>
        <v>0</v>
      </c>
      <c r="AL163" s="19">
        <f t="shared" si="61"/>
        <v>0</v>
      </c>
      <c r="AM163" s="19">
        <f t="shared" si="61"/>
        <v>0</v>
      </c>
      <c r="AN163" s="19">
        <f t="shared" si="61"/>
        <v>0</v>
      </c>
      <c r="AO163" s="19">
        <f t="shared" si="61"/>
        <v>0</v>
      </c>
      <c r="AP163" s="19">
        <f t="shared" si="61"/>
        <v>0</v>
      </c>
      <c r="AQ163" s="19">
        <f t="shared" si="61"/>
        <v>0</v>
      </c>
      <c r="AR163" s="19">
        <f t="shared" si="61"/>
        <v>0</v>
      </c>
      <c r="AS163" s="19">
        <f t="shared" si="61"/>
        <v>0</v>
      </c>
      <c r="AT163" s="19">
        <f t="shared" si="61"/>
        <v>0</v>
      </c>
      <c r="AU163" s="19">
        <f t="shared" si="61"/>
        <v>0</v>
      </c>
      <c r="AV163" s="19">
        <f t="shared" si="61"/>
        <v>0</v>
      </c>
      <c r="AW163" s="19">
        <f t="shared" si="61"/>
        <v>0</v>
      </c>
      <c r="AX163" s="19">
        <f t="shared" si="61"/>
        <v>0</v>
      </c>
      <c r="AY163" s="19">
        <f t="shared" si="61"/>
        <v>0</v>
      </c>
      <c r="AZ163" s="19">
        <f t="shared" si="61"/>
        <v>0</v>
      </c>
      <c r="BA163" s="19">
        <f t="shared" si="61"/>
        <v>0</v>
      </c>
      <c r="BF163" s="19">
        <f>SUM(BF50,BF54,BF59,BF86,BF90,BF116,BF125,BF134,BF144,BF153,BF95,BF18)</f>
        <v>0</v>
      </c>
    </row>
    <row r="164" spans="3:250" ht="16.5" hidden="1">
      <c r="C164" s="50" t="s">
        <v>18</v>
      </c>
      <c r="D164" s="50"/>
      <c r="E164" s="19">
        <f>SUM(E29,E104,E55,E19,E69)</f>
        <v>21665.3</v>
      </c>
      <c r="F164" s="19">
        <f>SUM(F29,F104,F55,F19,F69)</f>
        <v>20829.2</v>
      </c>
      <c r="G164" s="19">
        <f>SUM(G29,G104,G55,G19,G69)</f>
        <v>-836.0999999999999</v>
      </c>
      <c r="H164" s="19">
        <f aca="true" t="shared" si="62" ref="H164:BR164">SUM(H29,H104,H55,H19,H69)</f>
        <v>0</v>
      </c>
      <c r="I164" s="19">
        <f t="shared" si="62"/>
        <v>0</v>
      </c>
      <c r="J164" s="19">
        <f t="shared" si="62"/>
        <v>0</v>
      </c>
      <c r="K164" s="19">
        <f t="shared" si="62"/>
        <v>0</v>
      </c>
      <c r="L164" s="19">
        <f t="shared" si="62"/>
        <v>0</v>
      </c>
      <c r="M164" s="19">
        <f t="shared" si="62"/>
        <v>0</v>
      </c>
      <c r="N164" s="19">
        <f t="shared" si="62"/>
        <v>0</v>
      </c>
      <c r="O164" s="19">
        <f t="shared" si="62"/>
        <v>0</v>
      </c>
      <c r="P164" s="19">
        <f t="shared" si="62"/>
        <v>0</v>
      </c>
      <c r="Q164" s="19">
        <f t="shared" si="62"/>
        <v>-836.1</v>
      </c>
      <c r="R164" s="19">
        <f t="shared" si="62"/>
        <v>0</v>
      </c>
      <c r="S164" s="19">
        <f t="shared" si="62"/>
        <v>0</v>
      </c>
      <c r="T164" s="19">
        <f t="shared" si="62"/>
        <v>0</v>
      </c>
      <c r="U164" s="19">
        <f t="shared" si="62"/>
        <v>0</v>
      </c>
      <c r="V164" s="19">
        <f t="shared" si="62"/>
        <v>0</v>
      </c>
      <c r="W164" s="19">
        <f t="shared" si="62"/>
        <v>0</v>
      </c>
      <c r="X164" s="19">
        <f t="shared" si="62"/>
        <v>0</v>
      </c>
      <c r="Y164" s="19">
        <f t="shared" si="62"/>
        <v>0</v>
      </c>
      <c r="Z164" s="19">
        <f t="shared" si="62"/>
        <v>0</v>
      </c>
      <c r="AA164" s="19">
        <f t="shared" si="62"/>
        <v>0</v>
      </c>
      <c r="AB164" s="19">
        <f t="shared" si="62"/>
        <v>0</v>
      </c>
      <c r="AC164" s="19">
        <f t="shared" si="62"/>
        <v>0</v>
      </c>
      <c r="AD164" s="19">
        <f t="shared" si="62"/>
        <v>0</v>
      </c>
      <c r="AE164" s="19">
        <f t="shared" si="62"/>
        <v>0</v>
      </c>
      <c r="AF164" s="19">
        <f t="shared" si="62"/>
        <v>0</v>
      </c>
      <c r="AG164" s="19">
        <f t="shared" si="62"/>
        <v>0</v>
      </c>
      <c r="AH164" s="19">
        <f t="shared" si="62"/>
        <v>0</v>
      </c>
      <c r="AI164" s="19">
        <f t="shared" si="62"/>
        <v>0</v>
      </c>
      <c r="AJ164" s="19">
        <f t="shared" si="62"/>
        <v>0</v>
      </c>
      <c r="AK164" s="19">
        <f t="shared" si="62"/>
        <v>0</v>
      </c>
      <c r="AL164" s="19">
        <f t="shared" si="62"/>
        <v>0</v>
      </c>
      <c r="AM164" s="19">
        <f t="shared" si="62"/>
        <v>0</v>
      </c>
      <c r="AN164" s="19">
        <f t="shared" si="62"/>
        <v>0</v>
      </c>
      <c r="AO164" s="19">
        <f t="shared" si="62"/>
        <v>0</v>
      </c>
      <c r="AP164" s="19">
        <f t="shared" si="62"/>
        <v>0</v>
      </c>
      <c r="AQ164" s="19">
        <f t="shared" si="62"/>
        <v>0</v>
      </c>
      <c r="AR164" s="19">
        <f t="shared" si="62"/>
        <v>0</v>
      </c>
      <c r="AS164" s="19">
        <f t="shared" si="62"/>
        <v>0</v>
      </c>
      <c r="AT164" s="19">
        <f t="shared" si="62"/>
        <v>0</v>
      </c>
      <c r="AU164" s="19">
        <f t="shared" si="62"/>
        <v>0</v>
      </c>
      <c r="AV164" s="19">
        <f t="shared" si="62"/>
        <v>0</v>
      </c>
      <c r="AW164" s="19">
        <f t="shared" si="62"/>
        <v>0</v>
      </c>
      <c r="AX164" s="19">
        <f t="shared" si="62"/>
        <v>0</v>
      </c>
      <c r="AY164" s="19">
        <f t="shared" si="62"/>
        <v>0</v>
      </c>
      <c r="AZ164" s="19">
        <f t="shared" si="62"/>
        <v>0</v>
      </c>
      <c r="BA164" s="19">
        <f t="shared" si="62"/>
        <v>0</v>
      </c>
      <c r="BB164" s="19">
        <f t="shared" si="62"/>
        <v>0</v>
      </c>
      <c r="BC164" s="19">
        <f t="shared" si="62"/>
        <v>0</v>
      </c>
      <c r="BD164" s="19">
        <f t="shared" si="62"/>
        <v>0</v>
      </c>
      <c r="BE164" s="19">
        <f t="shared" si="62"/>
        <v>0</v>
      </c>
      <c r="BF164" s="19">
        <f t="shared" si="62"/>
        <v>0</v>
      </c>
      <c r="BG164" s="19">
        <f t="shared" si="62"/>
        <v>0</v>
      </c>
      <c r="BH164" s="19">
        <f t="shared" si="62"/>
        <v>0</v>
      </c>
      <c r="BI164" s="19">
        <f t="shared" si="62"/>
        <v>0</v>
      </c>
      <c r="BJ164" s="19">
        <f t="shared" si="62"/>
        <v>0</v>
      </c>
      <c r="BK164" s="19">
        <f t="shared" si="62"/>
        <v>0</v>
      </c>
      <c r="BL164" s="19">
        <f t="shared" si="62"/>
        <v>0</v>
      </c>
      <c r="BM164" s="19">
        <f t="shared" si="62"/>
        <v>0</v>
      </c>
      <c r="BN164" s="19">
        <f t="shared" si="62"/>
        <v>0</v>
      </c>
      <c r="BO164" s="19">
        <f t="shared" si="62"/>
        <v>0</v>
      </c>
      <c r="BP164" s="19">
        <f t="shared" si="62"/>
        <v>0</v>
      </c>
      <c r="BQ164" s="19">
        <f t="shared" si="62"/>
        <v>0</v>
      </c>
      <c r="BR164" s="19">
        <f t="shared" si="62"/>
        <v>0</v>
      </c>
      <c r="BS164" s="19">
        <f aca="true" t="shared" si="63" ref="BS164:CE164">SUM(BS29,BS104,BS55,BS19,BS69)</f>
        <v>0</v>
      </c>
      <c r="BT164" s="19">
        <f t="shared" si="63"/>
        <v>0</v>
      </c>
      <c r="BU164" s="19">
        <f t="shared" si="63"/>
        <v>0</v>
      </c>
      <c r="BV164" s="19">
        <f t="shared" si="63"/>
        <v>0</v>
      </c>
      <c r="BW164" s="19">
        <f t="shared" si="63"/>
        <v>0</v>
      </c>
      <c r="BX164" s="19">
        <f t="shared" si="63"/>
        <v>0</v>
      </c>
      <c r="BY164" s="19">
        <f t="shared" si="63"/>
        <v>0</v>
      </c>
      <c r="BZ164" s="19">
        <f t="shared" si="63"/>
        <v>0</v>
      </c>
      <c r="CA164" s="19">
        <f t="shared" si="63"/>
        <v>0</v>
      </c>
      <c r="CB164" s="19">
        <f t="shared" si="63"/>
        <v>0</v>
      </c>
      <c r="CC164" s="19">
        <f t="shared" si="63"/>
        <v>0</v>
      </c>
      <c r="CD164" s="19">
        <f t="shared" si="63"/>
        <v>0</v>
      </c>
      <c r="CE164" s="19">
        <f t="shared" si="63"/>
        <v>0</v>
      </c>
      <c r="CF164" s="19">
        <f aca="true" t="shared" si="64" ref="CF164:EB164">SUM(CF29,CF104,CF51,CF19,CF69)</f>
        <v>0</v>
      </c>
      <c r="CG164" s="19">
        <f t="shared" si="64"/>
        <v>0</v>
      </c>
      <c r="CH164" s="19">
        <f t="shared" si="64"/>
        <v>0</v>
      </c>
      <c r="CI164" s="19">
        <f t="shared" si="64"/>
        <v>0</v>
      </c>
      <c r="CJ164" s="19">
        <f t="shared" si="64"/>
        <v>0</v>
      </c>
      <c r="CK164" s="19">
        <f t="shared" si="64"/>
        <v>0</v>
      </c>
      <c r="CL164" s="19">
        <f t="shared" si="64"/>
        <v>0</v>
      </c>
      <c r="CM164" s="19">
        <f t="shared" si="64"/>
        <v>0</v>
      </c>
      <c r="CN164" s="19">
        <f t="shared" si="64"/>
        <v>0</v>
      </c>
      <c r="CO164" s="19">
        <f t="shared" si="64"/>
        <v>0</v>
      </c>
      <c r="CP164" s="19">
        <f t="shared" si="64"/>
        <v>0</v>
      </c>
      <c r="CQ164" s="19">
        <f t="shared" si="64"/>
        <v>0</v>
      </c>
      <c r="CR164" s="19">
        <f t="shared" si="64"/>
        <v>0</v>
      </c>
      <c r="CS164" s="19">
        <f t="shared" si="64"/>
        <v>0</v>
      </c>
      <c r="CT164" s="19">
        <f t="shared" si="64"/>
        <v>0</v>
      </c>
      <c r="CU164" s="19">
        <f t="shared" si="64"/>
        <v>0</v>
      </c>
      <c r="CV164" s="19">
        <f t="shared" si="64"/>
        <v>0</v>
      </c>
      <c r="CW164" s="19">
        <f t="shared" si="64"/>
        <v>0</v>
      </c>
      <c r="CX164" s="19">
        <f t="shared" si="64"/>
        <v>0</v>
      </c>
      <c r="CY164" s="19">
        <f t="shared" si="64"/>
        <v>0</v>
      </c>
      <c r="CZ164" s="19">
        <f t="shared" si="64"/>
        <v>0</v>
      </c>
      <c r="DA164" s="19">
        <f t="shared" si="64"/>
        <v>0</v>
      </c>
      <c r="DB164" s="19">
        <f t="shared" si="64"/>
        <v>0</v>
      </c>
      <c r="DC164" s="19">
        <f t="shared" si="64"/>
        <v>0</v>
      </c>
      <c r="DD164" s="19">
        <f t="shared" si="64"/>
        <v>0</v>
      </c>
      <c r="DE164" s="19">
        <f t="shared" si="64"/>
        <v>0</v>
      </c>
      <c r="DF164" s="19">
        <f t="shared" si="64"/>
        <v>0</v>
      </c>
      <c r="DG164" s="19">
        <f t="shared" si="64"/>
        <v>0</v>
      </c>
      <c r="DH164" s="19">
        <f t="shared" si="64"/>
        <v>0</v>
      </c>
      <c r="DI164" s="19">
        <f t="shared" si="64"/>
        <v>0</v>
      </c>
      <c r="DJ164" s="19">
        <f t="shared" si="64"/>
        <v>0</v>
      </c>
      <c r="DK164" s="19">
        <f t="shared" si="64"/>
        <v>0</v>
      </c>
      <c r="DL164" s="19">
        <f t="shared" si="64"/>
        <v>0</v>
      </c>
      <c r="DM164" s="19">
        <f t="shared" si="64"/>
        <v>0</v>
      </c>
      <c r="DN164" s="19">
        <f t="shared" si="64"/>
        <v>0</v>
      </c>
      <c r="DO164" s="19">
        <f t="shared" si="64"/>
        <v>0</v>
      </c>
      <c r="DP164" s="19">
        <f t="shared" si="64"/>
        <v>0</v>
      </c>
      <c r="DQ164" s="19">
        <f t="shared" si="64"/>
        <v>0</v>
      </c>
      <c r="DR164" s="19">
        <f t="shared" si="64"/>
        <v>0</v>
      </c>
      <c r="DS164" s="19">
        <f t="shared" si="64"/>
        <v>0</v>
      </c>
      <c r="DT164" s="19">
        <f t="shared" si="64"/>
        <v>0</v>
      </c>
      <c r="DU164" s="19">
        <f t="shared" si="64"/>
        <v>0</v>
      </c>
      <c r="DV164" s="19">
        <f t="shared" si="64"/>
        <v>0</v>
      </c>
      <c r="DW164" s="19">
        <f t="shared" si="64"/>
        <v>0</v>
      </c>
      <c r="DX164" s="19">
        <f t="shared" si="64"/>
        <v>0</v>
      </c>
      <c r="DY164" s="19">
        <f t="shared" si="64"/>
        <v>0</v>
      </c>
      <c r="DZ164" s="19">
        <f t="shared" si="64"/>
        <v>0</v>
      </c>
      <c r="EA164" s="19">
        <f t="shared" si="64"/>
        <v>0</v>
      </c>
      <c r="EB164" s="19">
        <f t="shared" si="64"/>
        <v>0</v>
      </c>
      <c r="EC164" s="19">
        <f aca="true" t="shared" si="65" ref="EC164:GN164">SUM(EC29,EC104,EC51,EC19,EC69)</f>
        <v>0</v>
      </c>
      <c r="ED164" s="19">
        <f t="shared" si="65"/>
        <v>0</v>
      </c>
      <c r="EE164" s="19">
        <f t="shared" si="65"/>
        <v>0</v>
      </c>
      <c r="EF164" s="19">
        <f t="shared" si="65"/>
        <v>0</v>
      </c>
      <c r="EG164" s="19">
        <f t="shared" si="65"/>
        <v>0</v>
      </c>
      <c r="EH164" s="19">
        <f t="shared" si="65"/>
        <v>0</v>
      </c>
      <c r="EI164" s="19">
        <f t="shared" si="65"/>
        <v>0</v>
      </c>
      <c r="EJ164" s="19">
        <f t="shared" si="65"/>
        <v>0</v>
      </c>
      <c r="EK164" s="19">
        <f t="shared" si="65"/>
        <v>0</v>
      </c>
      <c r="EL164" s="19">
        <f t="shared" si="65"/>
        <v>0</v>
      </c>
      <c r="EM164" s="19">
        <f t="shared" si="65"/>
        <v>0</v>
      </c>
      <c r="EN164" s="19">
        <f t="shared" si="65"/>
        <v>0</v>
      </c>
      <c r="EO164" s="19">
        <f t="shared" si="65"/>
        <v>0</v>
      </c>
      <c r="EP164" s="19">
        <f t="shared" si="65"/>
        <v>0</v>
      </c>
      <c r="EQ164" s="19">
        <f t="shared" si="65"/>
        <v>0</v>
      </c>
      <c r="ER164" s="19">
        <f t="shared" si="65"/>
        <v>0</v>
      </c>
      <c r="ES164" s="19">
        <f t="shared" si="65"/>
        <v>0</v>
      </c>
      <c r="ET164" s="19">
        <f t="shared" si="65"/>
        <v>0</v>
      </c>
      <c r="EU164" s="19">
        <f t="shared" si="65"/>
        <v>0</v>
      </c>
      <c r="EV164" s="19">
        <f t="shared" si="65"/>
        <v>0</v>
      </c>
      <c r="EW164" s="19">
        <f t="shared" si="65"/>
        <v>0</v>
      </c>
      <c r="EX164" s="19">
        <f t="shared" si="65"/>
        <v>0</v>
      </c>
      <c r="EY164" s="19">
        <f t="shared" si="65"/>
        <v>0</v>
      </c>
      <c r="EZ164" s="19">
        <f t="shared" si="65"/>
        <v>0</v>
      </c>
      <c r="FA164" s="19">
        <f t="shared" si="65"/>
        <v>0</v>
      </c>
      <c r="FB164" s="19">
        <f t="shared" si="65"/>
        <v>0</v>
      </c>
      <c r="FC164" s="19">
        <f t="shared" si="65"/>
        <v>0</v>
      </c>
      <c r="FD164" s="19">
        <f t="shared" si="65"/>
        <v>0</v>
      </c>
      <c r="FE164" s="19">
        <f t="shared" si="65"/>
        <v>0</v>
      </c>
      <c r="FF164" s="19">
        <f t="shared" si="65"/>
        <v>0</v>
      </c>
      <c r="FG164" s="19">
        <f t="shared" si="65"/>
        <v>0</v>
      </c>
      <c r="FH164" s="19">
        <f t="shared" si="65"/>
        <v>0</v>
      </c>
      <c r="FI164" s="19">
        <f t="shared" si="65"/>
        <v>0</v>
      </c>
      <c r="FJ164" s="19">
        <f t="shared" si="65"/>
        <v>0</v>
      </c>
      <c r="FK164" s="19">
        <f t="shared" si="65"/>
        <v>0</v>
      </c>
      <c r="FL164" s="19">
        <f t="shared" si="65"/>
        <v>0</v>
      </c>
      <c r="FM164" s="19">
        <f t="shared" si="65"/>
        <v>0</v>
      </c>
      <c r="FN164" s="19">
        <f t="shared" si="65"/>
        <v>0</v>
      </c>
      <c r="FO164" s="19">
        <f t="shared" si="65"/>
        <v>0</v>
      </c>
      <c r="FP164" s="19">
        <f t="shared" si="65"/>
        <v>0</v>
      </c>
      <c r="FQ164" s="19">
        <f t="shared" si="65"/>
        <v>0</v>
      </c>
      <c r="FR164" s="19">
        <f t="shared" si="65"/>
        <v>0</v>
      </c>
      <c r="FS164" s="19">
        <f t="shared" si="65"/>
        <v>0</v>
      </c>
      <c r="FT164" s="19">
        <f t="shared" si="65"/>
        <v>0</v>
      </c>
      <c r="FU164" s="19">
        <f t="shared" si="65"/>
        <v>0</v>
      </c>
      <c r="FV164" s="19">
        <f t="shared" si="65"/>
        <v>0</v>
      </c>
      <c r="FW164" s="19">
        <f t="shared" si="65"/>
        <v>0</v>
      </c>
      <c r="FX164" s="19">
        <f t="shared" si="65"/>
        <v>0</v>
      </c>
      <c r="FY164" s="19">
        <f t="shared" si="65"/>
        <v>0</v>
      </c>
      <c r="FZ164" s="19">
        <f t="shared" si="65"/>
        <v>0</v>
      </c>
      <c r="GA164" s="19">
        <f t="shared" si="65"/>
        <v>0</v>
      </c>
      <c r="GB164" s="19">
        <f t="shared" si="65"/>
        <v>0</v>
      </c>
      <c r="GC164" s="19">
        <f t="shared" si="65"/>
        <v>0</v>
      </c>
      <c r="GD164" s="19">
        <f t="shared" si="65"/>
        <v>0</v>
      </c>
      <c r="GE164" s="19">
        <f t="shared" si="65"/>
        <v>0</v>
      </c>
      <c r="GF164" s="19">
        <f t="shared" si="65"/>
        <v>0</v>
      </c>
      <c r="GG164" s="19">
        <f t="shared" si="65"/>
        <v>0</v>
      </c>
      <c r="GH164" s="19">
        <f t="shared" si="65"/>
        <v>0</v>
      </c>
      <c r="GI164" s="19">
        <f t="shared" si="65"/>
        <v>0</v>
      </c>
      <c r="GJ164" s="19">
        <f t="shared" si="65"/>
        <v>0</v>
      </c>
      <c r="GK164" s="19">
        <f t="shared" si="65"/>
        <v>0</v>
      </c>
      <c r="GL164" s="19">
        <f t="shared" si="65"/>
        <v>0</v>
      </c>
      <c r="GM164" s="19">
        <f t="shared" si="65"/>
        <v>0</v>
      </c>
      <c r="GN164" s="19">
        <f t="shared" si="65"/>
        <v>0</v>
      </c>
      <c r="GO164" s="19">
        <f aca="true" t="shared" si="66" ref="GO164:IP164">SUM(GO29,GO104,GO51,GO19,GO69)</f>
        <v>0</v>
      </c>
      <c r="GP164" s="19">
        <f t="shared" si="66"/>
        <v>0</v>
      </c>
      <c r="GQ164" s="19">
        <f t="shared" si="66"/>
        <v>0</v>
      </c>
      <c r="GR164" s="19">
        <f t="shared" si="66"/>
        <v>0</v>
      </c>
      <c r="GS164" s="19">
        <f t="shared" si="66"/>
        <v>0</v>
      </c>
      <c r="GT164" s="19">
        <f t="shared" si="66"/>
        <v>0</v>
      </c>
      <c r="GU164" s="19">
        <f t="shared" si="66"/>
        <v>0</v>
      </c>
      <c r="GV164" s="19">
        <f t="shared" si="66"/>
        <v>0</v>
      </c>
      <c r="GW164" s="19">
        <f t="shared" si="66"/>
        <v>0</v>
      </c>
      <c r="GX164" s="19">
        <f t="shared" si="66"/>
        <v>0</v>
      </c>
      <c r="GY164" s="19">
        <f t="shared" si="66"/>
        <v>0</v>
      </c>
      <c r="GZ164" s="19">
        <f t="shared" si="66"/>
        <v>0</v>
      </c>
      <c r="HA164" s="19">
        <f t="shared" si="66"/>
        <v>0</v>
      </c>
      <c r="HB164" s="19">
        <f t="shared" si="66"/>
        <v>0</v>
      </c>
      <c r="HC164" s="19">
        <f t="shared" si="66"/>
        <v>0</v>
      </c>
      <c r="HD164" s="19">
        <f t="shared" si="66"/>
        <v>0</v>
      </c>
      <c r="HE164" s="19">
        <f t="shared" si="66"/>
        <v>0</v>
      </c>
      <c r="HF164" s="19">
        <f t="shared" si="66"/>
        <v>0</v>
      </c>
      <c r="HG164" s="19">
        <f t="shared" si="66"/>
        <v>0</v>
      </c>
      <c r="HH164" s="19">
        <f t="shared" si="66"/>
        <v>0</v>
      </c>
      <c r="HI164" s="19">
        <f t="shared" si="66"/>
        <v>0</v>
      </c>
      <c r="HJ164" s="19">
        <f t="shared" si="66"/>
        <v>0</v>
      </c>
      <c r="HK164" s="19">
        <f t="shared" si="66"/>
        <v>0</v>
      </c>
      <c r="HL164" s="19">
        <f t="shared" si="66"/>
        <v>0</v>
      </c>
      <c r="HM164" s="19">
        <f t="shared" si="66"/>
        <v>0</v>
      </c>
      <c r="HN164" s="19">
        <f t="shared" si="66"/>
        <v>0</v>
      </c>
      <c r="HO164" s="19">
        <f t="shared" si="66"/>
        <v>0</v>
      </c>
      <c r="HP164" s="19">
        <f t="shared" si="66"/>
        <v>0</v>
      </c>
      <c r="HQ164" s="19">
        <f t="shared" si="66"/>
        <v>0</v>
      </c>
      <c r="HR164" s="19">
        <f t="shared" si="66"/>
        <v>0</v>
      </c>
      <c r="HS164" s="19">
        <f t="shared" si="66"/>
        <v>0</v>
      </c>
      <c r="HT164" s="19">
        <f t="shared" si="66"/>
        <v>0</v>
      </c>
      <c r="HU164" s="19">
        <f t="shared" si="66"/>
        <v>0</v>
      </c>
      <c r="HV164" s="19">
        <f t="shared" si="66"/>
        <v>0</v>
      </c>
      <c r="HW164" s="19">
        <f t="shared" si="66"/>
        <v>0</v>
      </c>
      <c r="HX164" s="19">
        <f t="shared" si="66"/>
        <v>0</v>
      </c>
      <c r="HY164" s="19">
        <f t="shared" si="66"/>
        <v>0</v>
      </c>
      <c r="HZ164" s="19">
        <f t="shared" si="66"/>
        <v>0</v>
      </c>
      <c r="IA164" s="19">
        <f t="shared" si="66"/>
        <v>0</v>
      </c>
      <c r="IB164" s="19">
        <f t="shared" si="66"/>
        <v>0</v>
      </c>
      <c r="IC164" s="19">
        <f t="shared" si="66"/>
        <v>0</v>
      </c>
      <c r="ID164" s="19">
        <f t="shared" si="66"/>
        <v>0</v>
      </c>
      <c r="IE164" s="19">
        <f t="shared" si="66"/>
        <v>0</v>
      </c>
      <c r="IF164" s="19">
        <f t="shared" si="66"/>
        <v>0</v>
      </c>
      <c r="IG164" s="19">
        <f t="shared" si="66"/>
        <v>0</v>
      </c>
      <c r="IH164" s="19">
        <f t="shared" si="66"/>
        <v>0</v>
      </c>
      <c r="II164" s="19">
        <f t="shared" si="66"/>
        <v>0</v>
      </c>
      <c r="IJ164" s="19">
        <f t="shared" si="66"/>
        <v>0</v>
      </c>
      <c r="IK164" s="19">
        <f t="shared" si="66"/>
        <v>0</v>
      </c>
      <c r="IL164" s="19">
        <f t="shared" si="66"/>
        <v>0</v>
      </c>
      <c r="IM164" s="19">
        <f t="shared" si="66"/>
        <v>0</v>
      </c>
      <c r="IN164" s="19">
        <f t="shared" si="66"/>
        <v>0</v>
      </c>
      <c r="IO164" s="19">
        <f t="shared" si="66"/>
        <v>0</v>
      </c>
      <c r="IP164" s="19">
        <f t="shared" si="66"/>
        <v>0</v>
      </c>
    </row>
    <row r="165" spans="3:58" ht="16.5" hidden="1">
      <c r="C165" s="50" t="s">
        <v>11</v>
      </c>
      <c r="D165" s="50"/>
      <c r="E165" s="19">
        <f aca="true" t="shared" si="67" ref="E165:AJ165">SUM(E20,E30,E71,E74,E78,E81,E87,E91,E117,E126,E135,E145,E154,E60)</f>
        <v>2739662.9000000004</v>
      </c>
      <c r="F165" s="19">
        <f>SUM(F20,F30,F71,F74,F78,F81,F87,F91,F117,F126,F135,F145,F154,F60)</f>
        <v>2781059.7</v>
      </c>
      <c r="G165" s="19">
        <f t="shared" si="67"/>
        <v>41396.8</v>
      </c>
      <c r="H165" s="19">
        <f t="shared" si="67"/>
        <v>34082.2</v>
      </c>
      <c r="I165" s="19">
        <f t="shared" si="67"/>
        <v>745</v>
      </c>
      <c r="J165" s="19">
        <f t="shared" si="67"/>
        <v>2000</v>
      </c>
      <c r="K165" s="19">
        <f t="shared" si="67"/>
        <v>-3000.7</v>
      </c>
      <c r="L165" s="19">
        <f t="shared" si="67"/>
        <v>0</v>
      </c>
      <c r="M165" s="19">
        <f t="shared" si="67"/>
        <v>3128</v>
      </c>
      <c r="N165" s="19">
        <f t="shared" si="67"/>
        <v>0</v>
      </c>
      <c r="O165" s="19">
        <f t="shared" si="67"/>
        <v>0</v>
      </c>
      <c r="P165" s="19">
        <f>SUM(P20,P30,P71,P74,P78,P81,P87,P91,P117,P135,P145,P154,P60)</f>
        <v>0</v>
      </c>
      <c r="Q165" s="19">
        <f>SUM(Q20,Q30,Q71,Q74,Q78,Q81,Q87,Q91,Q126,Q117,Q145,Q154,Q60)</f>
        <v>-13382.3</v>
      </c>
      <c r="R165" s="19">
        <f t="shared" si="67"/>
        <v>0</v>
      </c>
      <c r="S165" s="19">
        <f t="shared" si="67"/>
        <v>312</v>
      </c>
      <c r="T165" s="19">
        <f t="shared" si="67"/>
        <v>0</v>
      </c>
      <c r="U165" s="19">
        <f t="shared" si="67"/>
        <v>0</v>
      </c>
      <c r="V165" s="19">
        <f t="shared" si="67"/>
        <v>0</v>
      </c>
      <c r="W165" s="19">
        <f t="shared" si="67"/>
        <v>0</v>
      </c>
      <c r="X165" s="19">
        <f t="shared" si="67"/>
        <v>-828.4</v>
      </c>
      <c r="Y165" s="19">
        <f t="shared" si="67"/>
        <v>0</v>
      </c>
      <c r="Z165" s="19">
        <f t="shared" si="67"/>
        <v>22541</v>
      </c>
      <c r="AA165" s="19">
        <f t="shared" si="67"/>
        <v>-4200</v>
      </c>
      <c r="AB165" s="19">
        <f t="shared" si="67"/>
        <v>0</v>
      </c>
      <c r="AC165" s="19">
        <f t="shared" si="67"/>
        <v>0</v>
      </c>
      <c r="AD165" s="19">
        <f t="shared" si="67"/>
        <v>0</v>
      </c>
      <c r="AE165" s="19">
        <f t="shared" si="67"/>
        <v>0</v>
      </c>
      <c r="AF165" s="19">
        <f t="shared" si="67"/>
        <v>0</v>
      </c>
      <c r="AG165" s="19">
        <f t="shared" si="67"/>
        <v>0</v>
      </c>
      <c r="AH165" s="19">
        <f t="shared" si="67"/>
        <v>0</v>
      </c>
      <c r="AI165" s="19">
        <f t="shared" si="67"/>
        <v>0</v>
      </c>
      <c r="AJ165" s="19">
        <f t="shared" si="67"/>
        <v>0</v>
      </c>
      <c r="AK165" s="19">
        <f aca="true" t="shared" si="68" ref="AK165:BA165">SUM(AK20,AK30,AK71,AK74,AK78,AK81,AK87,AK91,AK117,AK126,AK135,AK145,AK154,AK60)</f>
        <v>0</v>
      </c>
      <c r="AL165" s="19">
        <f t="shared" si="68"/>
        <v>0</v>
      </c>
      <c r="AM165" s="19">
        <f t="shared" si="68"/>
        <v>0</v>
      </c>
      <c r="AN165" s="19">
        <f t="shared" si="68"/>
        <v>0</v>
      </c>
      <c r="AO165" s="19">
        <f t="shared" si="68"/>
        <v>0</v>
      </c>
      <c r="AP165" s="19">
        <f t="shared" si="68"/>
        <v>0</v>
      </c>
      <c r="AQ165" s="19">
        <f t="shared" si="68"/>
        <v>0</v>
      </c>
      <c r="AR165" s="19">
        <f t="shared" si="68"/>
        <v>0</v>
      </c>
      <c r="AS165" s="19">
        <f t="shared" si="68"/>
        <v>0</v>
      </c>
      <c r="AT165" s="19">
        <f t="shared" si="68"/>
        <v>0</v>
      </c>
      <c r="AU165" s="19">
        <f t="shared" si="68"/>
        <v>0</v>
      </c>
      <c r="AV165" s="19">
        <f t="shared" si="68"/>
        <v>0</v>
      </c>
      <c r="AW165" s="19">
        <f t="shared" si="68"/>
        <v>0</v>
      </c>
      <c r="AX165" s="19">
        <f t="shared" si="68"/>
        <v>0</v>
      </c>
      <c r="AY165" s="19">
        <f t="shared" si="68"/>
        <v>0</v>
      </c>
      <c r="AZ165" s="19">
        <f t="shared" si="68"/>
        <v>0</v>
      </c>
      <c r="BA165" s="19">
        <f t="shared" si="68"/>
        <v>0</v>
      </c>
      <c r="BF165" s="19">
        <f>SUM(BF20,BF30,BF71,BF74,BF78,BF81,BF87,BF91,BF117,BF126,BF135,BF145,BF154,BF60)</f>
        <v>0</v>
      </c>
    </row>
    <row r="166" spans="3:58" ht="16.5" hidden="1">
      <c r="C166" s="50" t="s">
        <v>15</v>
      </c>
      <c r="D166" s="50"/>
      <c r="E166" s="19">
        <f aca="true" t="shared" si="69" ref="E166:AJ166">SUM(E21,E31,E36,E61,E75,E118,E127,E136,E146,E155)</f>
        <v>223864.90000000002</v>
      </c>
      <c r="F166" s="19">
        <f t="shared" si="69"/>
        <v>221063.70000000004</v>
      </c>
      <c r="G166" s="19">
        <f t="shared" si="69"/>
        <v>-2801.2000000000003</v>
      </c>
      <c r="H166" s="19">
        <f t="shared" si="69"/>
        <v>-3346</v>
      </c>
      <c r="I166" s="19">
        <f t="shared" si="69"/>
        <v>-86</v>
      </c>
      <c r="J166" s="19">
        <f t="shared" si="69"/>
        <v>1367</v>
      </c>
      <c r="K166" s="19">
        <f t="shared" si="69"/>
        <v>-104.1</v>
      </c>
      <c r="L166" s="19">
        <f t="shared" si="69"/>
        <v>0</v>
      </c>
      <c r="M166" s="19">
        <f t="shared" si="69"/>
        <v>0</v>
      </c>
      <c r="N166" s="19">
        <f t="shared" si="69"/>
        <v>0</v>
      </c>
      <c r="O166" s="19">
        <f t="shared" si="69"/>
        <v>0</v>
      </c>
      <c r="P166" s="19">
        <f t="shared" si="69"/>
        <v>0</v>
      </c>
      <c r="Q166" s="19">
        <f t="shared" si="69"/>
        <v>-1532.2</v>
      </c>
      <c r="R166" s="19">
        <f t="shared" si="69"/>
        <v>0</v>
      </c>
      <c r="S166" s="19">
        <f t="shared" si="69"/>
        <v>0</v>
      </c>
      <c r="T166" s="19">
        <f t="shared" si="69"/>
        <v>0</v>
      </c>
      <c r="U166" s="19">
        <f t="shared" si="69"/>
        <v>0</v>
      </c>
      <c r="V166" s="19">
        <f t="shared" si="69"/>
        <v>0</v>
      </c>
      <c r="W166" s="19">
        <f t="shared" si="69"/>
        <v>0</v>
      </c>
      <c r="X166" s="19">
        <f t="shared" si="69"/>
        <v>420.1</v>
      </c>
      <c r="Y166" s="19">
        <f t="shared" si="69"/>
        <v>480</v>
      </c>
      <c r="Z166" s="19">
        <f t="shared" si="69"/>
        <v>0</v>
      </c>
      <c r="AA166" s="19">
        <f t="shared" si="69"/>
        <v>0</v>
      </c>
      <c r="AB166" s="19">
        <f t="shared" si="69"/>
        <v>0</v>
      </c>
      <c r="AC166" s="19">
        <f t="shared" si="69"/>
        <v>0</v>
      </c>
      <c r="AD166" s="19">
        <f t="shared" si="69"/>
        <v>0</v>
      </c>
      <c r="AE166" s="19">
        <f t="shared" si="69"/>
        <v>0</v>
      </c>
      <c r="AF166" s="19">
        <f t="shared" si="69"/>
        <v>0</v>
      </c>
      <c r="AG166" s="19">
        <f t="shared" si="69"/>
        <v>0</v>
      </c>
      <c r="AH166" s="19">
        <f t="shared" si="69"/>
        <v>0</v>
      </c>
      <c r="AI166" s="19">
        <f t="shared" si="69"/>
        <v>0</v>
      </c>
      <c r="AJ166" s="19">
        <f t="shared" si="69"/>
        <v>0</v>
      </c>
      <c r="AK166" s="19">
        <f aca="true" t="shared" si="70" ref="AK166:BA166">SUM(AK21,AK31,AK36,AK61,AK75,AK118,AK127,AK136,AK146,AK155)</f>
        <v>0</v>
      </c>
      <c r="AL166" s="19">
        <f t="shared" si="70"/>
        <v>0</v>
      </c>
      <c r="AM166" s="19">
        <f t="shared" si="70"/>
        <v>0</v>
      </c>
      <c r="AN166" s="19">
        <f t="shared" si="70"/>
        <v>0</v>
      </c>
      <c r="AO166" s="19">
        <f t="shared" si="70"/>
        <v>0</v>
      </c>
      <c r="AP166" s="19">
        <f t="shared" si="70"/>
        <v>0</v>
      </c>
      <c r="AQ166" s="19">
        <f t="shared" si="70"/>
        <v>0</v>
      </c>
      <c r="AR166" s="19">
        <f t="shared" si="70"/>
        <v>0</v>
      </c>
      <c r="AS166" s="19">
        <f t="shared" si="70"/>
        <v>0</v>
      </c>
      <c r="AT166" s="19">
        <f t="shared" si="70"/>
        <v>0</v>
      </c>
      <c r="AU166" s="19">
        <f t="shared" si="70"/>
        <v>0</v>
      </c>
      <c r="AV166" s="19">
        <f t="shared" si="70"/>
        <v>0</v>
      </c>
      <c r="AW166" s="19">
        <f t="shared" si="70"/>
        <v>0</v>
      </c>
      <c r="AX166" s="19">
        <f t="shared" si="70"/>
        <v>0</v>
      </c>
      <c r="AY166" s="19">
        <f t="shared" si="70"/>
        <v>0</v>
      </c>
      <c r="AZ166" s="19">
        <f t="shared" si="70"/>
        <v>0</v>
      </c>
      <c r="BA166" s="19">
        <f t="shared" si="70"/>
        <v>0</v>
      </c>
      <c r="BF166" s="19">
        <f>SUM(BF21,BF31,BF36,BF61,BF75,BF118,BF127,BF136,BF146,BF155)</f>
        <v>0</v>
      </c>
    </row>
    <row r="167" spans="3:58" ht="16.5" hidden="1">
      <c r="C167" s="50" t="s">
        <v>13</v>
      </c>
      <c r="D167" s="50"/>
      <c r="E167" s="19">
        <f aca="true" t="shared" si="71" ref="E167:AJ167">SUM(E62,E79,E82,E84,E119,E128,E137,E147,E156)</f>
        <v>507428.4</v>
      </c>
      <c r="F167" s="19">
        <f t="shared" si="71"/>
        <v>485038.5</v>
      </c>
      <c r="G167" s="19">
        <f t="shared" si="71"/>
        <v>-22389.9</v>
      </c>
      <c r="H167" s="19">
        <f t="shared" si="71"/>
        <v>0</v>
      </c>
      <c r="I167" s="19">
        <f t="shared" si="71"/>
        <v>360</v>
      </c>
      <c r="J167" s="19">
        <f t="shared" si="71"/>
        <v>0</v>
      </c>
      <c r="K167" s="19">
        <f t="shared" si="71"/>
        <v>0</v>
      </c>
      <c r="L167" s="19">
        <f t="shared" si="71"/>
        <v>0</v>
      </c>
      <c r="M167" s="19">
        <f t="shared" si="71"/>
        <v>0</v>
      </c>
      <c r="N167" s="19">
        <f t="shared" si="71"/>
        <v>0</v>
      </c>
      <c r="O167" s="19">
        <f t="shared" si="71"/>
        <v>0</v>
      </c>
      <c r="P167" s="19">
        <f t="shared" si="71"/>
        <v>0</v>
      </c>
      <c r="Q167" s="19">
        <f t="shared" si="71"/>
        <v>-23525.9</v>
      </c>
      <c r="R167" s="19">
        <f t="shared" si="71"/>
        <v>0</v>
      </c>
      <c r="S167" s="19">
        <f t="shared" si="71"/>
        <v>105</v>
      </c>
      <c r="T167" s="19">
        <f t="shared" si="71"/>
        <v>0</v>
      </c>
      <c r="U167" s="19">
        <f t="shared" si="71"/>
        <v>0</v>
      </c>
      <c r="V167" s="19">
        <f t="shared" si="71"/>
        <v>0</v>
      </c>
      <c r="W167" s="19">
        <f t="shared" si="71"/>
        <v>671</v>
      </c>
      <c r="X167" s="19">
        <f t="shared" si="71"/>
        <v>0</v>
      </c>
      <c r="Y167" s="19">
        <f t="shared" si="71"/>
        <v>0</v>
      </c>
      <c r="Z167" s="19">
        <f t="shared" si="71"/>
        <v>0</v>
      </c>
      <c r="AA167" s="19">
        <f t="shared" si="71"/>
        <v>0</v>
      </c>
      <c r="AB167" s="19">
        <f t="shared" si="71"/>
        <v>0</v>
      </c>
      <c r="AC167" s="19">
        <f t="shared" si="71"/>
        <v>0</v>
      </c>
      <c r="AD167" s="19">
        <f t="shared" si="71"/>
        <v>0</v>
      </c>
      <c r="AE167" s="19">
        <f t="shared" si="71"/>
        <v>0</v>
      </c>
      <c r="AF167" s="19">
        <f t="shared" si="71"/>
        <v>0</v>
      </c>
      <c r="AG167" s="19">
        <f t="shared" si="71"/>
        <v>0</v>
      </c>
      <c r="AH167" s="19">
        <f t="shared" si="71"/>
        <v>0</v>
      </c>
      <c r="AI167" s="19">
        <f t="shared" si="71"/>
        <v>0</v>
      </c>
      <c r="AJ167" s="19">
        <f t="shared" si="71"/>
        <v>0</v>
      </c>
      <c r="AK167" s="19">
        <f aca="true" t="shared" si="72" ref="AK167:BA167">SUM(AK62,AK79,AK82,AK84,AK119,AK128,AK137,AK147,AK156)</f>
        <v>0</v>
      </c>
      <c r="AL167" s="19">
        <f t="shared" si="72"/>
        <v>0</v>
      </c>
      <c r="AM167" s="19">
        <f t="shared" si="72"/>
        <v>0</v>
      </c>
      <c r="AN167" s="19">
        <f t="shared" si="72"/>
        <v>0</v>
      </c>
      <c r="AO167" s="19">
        <f t="shared" si="72"/>
        <v>0</v>
      </c>
      <c r="AP167" s="19">
        <f t="shared" si="72"/>
        <v>0</v>
      </c>
      <c r="AQ167" s="19">
        <f t="shared" si="72"/>
        <v>0</v>
      </c>
      <c r="AR167" s="19">
        <f t="shared" si="72"/>
        <v>0</v>
      </c>
      <c r="AS167" s="19">
        <f t="shared" si="72"/>
        <v>0</v>
      </c>
      <c r="AT167" s="19">
        <f t="shared" si="72"/>
        <v>0</v>
      </c>
      <c r="AU167" s="19">
        <f t="shared" si="72"/>
        <v>0</v>
      </c>
      <c r="AV167" s="19">
        <f t="shared" si="72"/>
        <v>0</v>
      </c>
      <c r="AW167" s="19">
        <f t="shared" si="72"/>
        <v>0</v>
      </c>
      <c r="AX167" s="19">
        <f t="shared" si="72"/>
        <v>0</v>
      </c>
      <c r="AY167" s="19">
        <f t="shared" si="72"/>
        <v>0</v>
      </c>
      <c r="AZ167" s="19">
        <f t="shared" si="72"/>
        <v>0</v>
      </c>
      <c r="BA167" s="19">
        <f t="shared" si="72"/>
        <v>0</v>
      </c>
      <c r="BF167" s="19">
        <f>SUM(BF62,BF79,BF82,BF84,BF119,BF128,BF137,BF147,BF156)</f>
        <v>0</v>
      </c>
    </row>
    <row r="168" spans="3:58" ht="16.5" hidden="1">
      <c r="C168" s="50" t="s">
        <v>20</v>
      </c>
      <c r="D168" s="50"/>
      <c r="E168" s="19">
        <f>SUM(E56,E88,E120,E129,E138,E148,E157,E70)</f>
        <v>743783.2999999999</v>
      </c>
      <c r="F168" s="19">
        <f>SUM(F56,F88,F120,F129,F138,F148,F157,F70,F63)</f>
        <v>776446.5</v>
      </c>
      <c r="G168" s="19">
        <f>SUM(G56,G88,G120,G129,G138,G148,G157+G70+G63)</f>
        <v>32663.199999999997</v>
      </c>
      <c r="H168" s="19">
        <f>SUM(H56,H88,H120,H129,H138,H148,H157+H70+G63)</f>
        <v>12138.7</v>
      </c>
      <c r="I168" s="19">
        <f aca="true" t="shared" si="73" ref="I168:BA168">SUM(I56,I88,I120,I129,I138,I148,I157)</f>
        <v>0</v>
      </c>
      <c r="J168" s="19">
        <f t="shared" si="73"/>
        <v>0</v>
      </c>
      <c r="K168" s="19">
        <f t="shared" si="73"/>
        <v>5137.5</v>
      </c>
      <c r="L168" s="19">
        <f t="shared" si="73"/>
        <v>0</v>
      </c>
      <c r="M168" s="19">
        <f t="shared" si="73"/>
        <v>0</v>
      </c>
      <c r="N168" s="19">
        <f t="shared" si="73"/>
        <v>0</v>
      </c>
      <c r="O168" s="19">
        <f t="shared" si="73"/>
        <v>0</v>
      </c>
      <c r="P168" s="19">
        <f t="shared" si="73"/>
        <v>0</v>
      </c>
      <c r="Q168" s="19">
        <f t="shared" si="73"/>
        <v>-222</v>
      </c>
      <c r="R168" s="19">
        <f t="shared" si="73"/>
        <v>0</v>
      </c>
      <c r="S168" s="19">
        <f t="shared" si="73"/>
        <v>60</v>
      </c>
      <c r="T168" s="19">
        <f t="shared" si="73"/>
        <v>0</v>
      </c>
      <c r="U168" s="19">
        <f t="shared" si="73"/>
        <v>0</v>
      </c>
      <c r="V168" s="19">
        <f t="shared" si="73"/>
        <v>15549</v>
      </c>
      <c r="W168" s="19">
        <f t="shared" si="73"/>
        <v>0</v>
      </c>
      <c r="X168" s="19">
        <f t="shared" si="73"/>
        <v>0</v>
      </c>
      <c r="Y168" s="19">
        <f t="shared" si="73"/>
        <v>0</v>
      </c>
      <c r="Z168" s="19">
        <f t="shared" si="73"/>
        <v>0</v>
      </c>
      <c r="AA168" s="19">
        <f t="shared" si="73"/>
        <v>0</v>
      </c>
      <c r="AB168" s="19">
        <f t="shared" si="73"/>
        <v>0</v>
      </c>
      <c r="AC168" s="19">
        <f t="shared" si="73"/>
        <v>0</v>
      </c>
      <c r="AD168" s="19">
        <f t="shared" si="73"/>
        <v>0</v>
      </c>
      <c r="AE168" s="19">
        <f t="shared" si="73"/>
        <v>0</v>
      </c>
      <c r="AF168" s="19">
        <f t="shared" si="73"/>
        <v>0</v>
      </c>
      <c r="AG168" s="19">
        <f t="shared" si="73"/>
        <v>0</v>
      </c>
      <c r="AH168" s="19">
        <f t="shared" si="73"/>
        <v>0</v>
      </c>
      <c r="AI168" s="19">
        <f t="shared" si="73"/>
        <v>0</v>
      </c>
      <c r="AJ168" s="19">
        <f t="shared" si="73"/>
        <v>0</v>
      </c>
      <c r="AK168" s="19">
        <f t="shared" si="73"/>
        <v>0</v>
      </c>
      <c r="AL168" s="19">
        <f t="shared" si="73"/>
        <v>0</v>
      </c>
      <c r="AM168" s="19">
        <f t="shared" si="73"/>
        <v>0</v>
      </c>
      <c r="AN168" s="19">
        <f t="shared" si="73"/>
        <v>0</v>
      </c>
      <c r="AO168" s="19">
        <f t="shared" si="73"/>
        <v>0</v>
      </c>
      <c r="AP168" s="19">
        <f t="shared" si="73"/>
        <v>0</v>
      </c>
      <c r="AQ168" s="19">
        <f t="shared" si="73"/>
        <v>0</v>
      </c>
      <c r="AR168" s="19">
        <f t="shared" si="73"/>
        <v>0</v>
      </c>
      <c r="AS168" s="19">
        <f t="shared" si="73"/>
        <v>0</v>
      </c>
      <c r="AT168" s="19">
        <f t="shared" si="73"/>
        <v>0</v>
      </c>
      <c r="AU168" s="19">
        <f t="shared" si="73"/>
        <v>0</v>
      </c>
      <c r="AV168" s="19">
        <f t="shared" si="73"/>
        <v>0</v>
      </c>
      <c r="AW168" s="19">
        <f t="shared" si="73"/>
        <v>0</v>
      </c>
      <c r="AX168" s="19">
        <f t="shared" si="73"/>
        <v>0</v>
      </c>
      <c r="AY168" s="19">
        <f t="shared" si="73"/>
        <v>0</v>
      </c>
      <c r="AZ168" s="19">
        <f t="shared" si="73"/>
        <v>0</v>
      </c>
      <c r="BA168" s="19">
        <f t="shared" si="73"/>
        <v>0</v>
      </c>
      <c r="BF168" s="19">
        <f>SUM(BF56,BF88,BF120,BF129,BF138,BF148,BF157)</f>
        <v>0</v>
      </c>
    </row>
    <row r="169" spans="3:58" ht="16.5" hidden="1">
      <c r="C169" s="50" t="s">
        <v>17</v>
      </c>
      <c r="D169" s="50"/>
      <c r="E169" s="19">
        <f>E32</f>
        <v>7000</v>
      </c>
      <c r="F169" s="19">
        <f aca="true" t="shared" si="74" ref="F169:BF169">F32</f>
        <v>7000</v>
      </c>
      <c r="G169" s="19">
        <f>G32</f>
        <v>0</v>
      </c>
      <c r="H169" s="19">
        <f t="shared" si="74"/>
        <v>0</v>
      </c>
      <c r="I169" s="19">
        <f t="shared" si="74"/>
        <v>0</v>
      </c>
      <c r="J169" s="19">
        <f t="shared" si="74"/>
        <v>0</v>
      </c>
      <c r="K169" s="19">
        <f t="shared" si="74"/>
        <v>0</v>
      </c>
      <c r="L169" s="19">
        <f t="shared" si="74"/>
        <v>0</v>
      </c>
      <c r="M169" s="19">
        <f t="shared" si="74"/>
        <v>0</v>
      </c>
      <c r="N169" s="19">
        <f t="shared" si="74"/>
        <v>0</v>
      </c>
      <c r="O169" s="19">
        <f t="shared" si="74"/>
        <v>0</v>
      </c>
      <c r="P169" s="19">
        <f t="shared" si="74"/>
        <v>0</v>
      </c>
      <c r="Q169" s="19">
        <f>Q32</f>
        <v>0</v>
      </c>
      <c r="R169" s="19">
        <f t="shared" si="74"/>
        <v>0</v>
      </c>
      <c r="S169" s="19">
        <f t="shared" si="74"/>
        <v>0</v>
      </c>
      <c r="T169" s="19">
        <f t="shared" si="74"/>
        <v>0</v>
      </c>
      <c r="U169" s="19">
        <f t="shared" si="74"/>
        <v>0</v>
      </c>
      <c r="V169" s="19">
        <f t="shared" si="74"/>
        <v>0</v>
      </c>
      <c r="W169" s="19">
        <f t="shared" si="74"/>
        <v>0</v>
      </c>
      <c r="X169" s="19">
        <f t="shared" si="74"/>
        <v>0</v>
      </c>
      <c r="Y169" s="19">
        <f t="shared" si="74"/>
        <v>0</v>
      </c>
      <c r="Z169" s="19">
        <f t="shared" si="74"/>
        <v>0</v>
      </c>
      <c r="AA169" s="19">
        <f t="shared" si="74"/>
        <v>0</v>
      </c>
      <c r="AB169" s="19">
        <f t="shared" si="74"/>
        <v>0</v>
      </c>
      <c r="AC169" s="19">
        <f t="shared" si="74"/>
        <v>0</v>
      </c>
      <c r="AD169" s="19">
        <f t="shared" si="74"/>
        <v>0</v>
      </c>
      <c r="AE169" s="19">
        <f t="shared" si="74"/>
        <v>0</v>
      </c>
      <c r="AF169" s="19">
        <f t="shared" si="74"/>
        <v>0</v>
      </c>
      <c r="AG169" s="19">
        <f t="shared" si="74"/>
        <v>0</v>
      </c>
      <c r="AH169" s="19">
        <f t="shared" si="74"/>
        <v>0</v>
      </c>
      <c r="AI169" s="19">
        <f t="shared" si="74"/>
        <v>0</v>
      </c>
      <c r="AJ169" s="19">
        <f t="shared" si="74"/>
        <v>0</v>
      </c>
      <c r="AK169" s="19">
        <f t="shared" si="74"/>
        <v>0</v>
      </c>
      <c r="AL169" s="19">
        <f t="shared" si="74"/>
        <v>0</v>
      </c>
      <c r="AM169" s="19">
        <f t="shared" si="74"/>
        <v>0</v>
      </c>
      <c r="AN169" s="19">
        <f t="shared" si="74"/>
        <v>0</v>
      </c>
      <c r="AO169" s="19">
        <f t="shared" si="74"/>
        <v>0</v>
      </c>
      <c r="AP169" s="19">
        <f t="shared" si="74"/>
        <v>0</v>
      </c>
      <c r="AQ169" s="19">
        <f t="shared" si="74"/>
        <v>0</v>
      </c>
      <c r="AR169" s="19">
        <f t="shared" si="74"/>
        <v>0</v>
      </c>
      <c r="AS169" s="19">
        <f t="shared" si="74"/>
        <v>0</v>
      </c>
      <c r="AT169" s="19">
        <f t="shared" si="74"/>
        <v>0</v>
      </c>
      <c r="AU169" s="19">
        <f t="shared" si="74"/>
        <v>0</v>
      </c>
      <c r="AV169" s="19">
        <f t="shared" si="74"/>
        <v>0</v>
      </c>
      <c r="AW169" s="19">
        <f>AW32</f>
        <v>0</v>
      </c>
      <c r="AX169" s="19">
        <f>AX32</f>
        <v>0</v>
      </c>
      <c r="AY169" s="19">
        <f>AY32</f>
        <v>0</v>
      </c>
      <c r="AZ169" s="19">
        <f t="shared" si="74"/>
        <v>0</v>
      </c>
      <c r="BA169" s="19">
        <f t="shared" si="74"/>
        <v>0</v>
      </c>
      <c r="BF169" s="19">
        <f t="shared" si="74"/>
        <v>0</v>
      </c>
    </row>
    <row r="170" spans="1:58" s="53" customFormat="1" ht="16.5" hidden="1">
      <c r="A170" s="51"/>
      <c r="B170" s="51"/>
      <c r="C170" s="52"/>
      <c r="D170" s="52"/>
      <c r="E170" s="21">
        <f>SUM(E159:E169)</f>
        <v>7779368.800000001</v>
      </c>
      <c r="F170" s="21">
        <f>SUM(F159:F169)</f>
        <v>8795731.2</v>
      </c>
      <c r="G170" s="21">
        <f aca="true" t="shared" si="75" ref="G170:BF170">SUM(G159:G169)</f>
        <v>1016362.4000000001</v>
      </c>
      <c r="H170" s="21">
        <f t="shared" si="75"/>
        <v>973585.3999999999</v>
      </c>
      <c r="I170" s="21">
        <f t="shared" si="75"/>
        <v>1019</v>
      </c>
      <c r="J170" s="21">
        <f t="shared" si="75"/>
        <v>3630</v>
      </c>
      <c r="K170" s="21">
        <f t="shared" si="75"/>
        <v>0</v>
      </c>
      <c r="L170" s="21">
        <f t="shared" si="75"/>
        <v>0</v>
      </c>
      <c r="M170" s="21">
        <f t="shared" si="75"/>
        <v>3128</v>
      </c>
      <c r="N170" s="21">
        <f t="shared" si="75"/>
        <v>35000</v>
      </c>
      <c r="O170" s="21">
        <f t="shared" si="75"/>
        <v>-4945.1</v>
      </c>
      <c r="P170" s="21">
        <f t="shared" si="75"/>
        <v>0</v>
      </c>
      <c r="Q170" s="21">
        <f t="shared" si="75"/>
        <v>-28191.899999999998</v>
      </c>
      <c r="R170" s="21">
        <f t="shared" si="75"/>
        <v>0</v>
      </c>
      <c r="S170" s="21">
        <f t="shared" si="75"/>
        <v>9600</v>
      </c>
      <c r="T170" s="21">
        <f t="shared" si="75"/>
        <v>0</v>
      </c>
      <c r="U170" s="21">
        <f t="shared" si="75"/>
        <v>0</v>
      </c>
      <c r="V170" s="21">
        <f t="shared" si="75"/>
        <v>15549</v>
      </c>
      <c r="W170" s="21">
        <f t="shared" si="75"/>
        <v>671</v>
      </c>
      <c r="X170" s="21">
        <f t="shared" si="75"/>
        <v>476</v>
      </c>
      <c r="Y170" s="21">
        <f t="shared" si="75"/>
        <v>-11500</v>
      </c>
      <c r="Z170" s="21">
        <f t="shared" si="75"/>
        <v>22541</v>
      </c>
      <c r="AA170" s="21">
        <f t="shared" si="75"/>
        <v>-4200</v>
      </c>
      <c r="AB170" s="21">
        <f t="shared" si="75"/>
        <v>0</v>
      </c>
      <c r="AC170" s="21">
        <f t="shared" si="75"/>
        <v>0</v>
      </c>
      <c r="AD170" s="21">
        <f t="shared" si="75"/>
        <v>0</v>
      </c>
      <c r="AE170" s="21">
        <f t="shared" si="75"/>
        <v>0</v>
      </c>
      <c r="AF170" s="21">
        <f t="shared" si="75"/>
        <v>0</v>
      </c>
      <c r="AG170" s="21">
        <f t="shared" si="75"/>
        <v>0</v>
      </c>
      <c r="AH170" s="21">
        <f t="shared" si="75"/>
        <v>0</v>
      </c>
      <c r="AI170" s="21">
        <f t="shared" si="75"/>
        <v>0</v>
      </c>
      <c r="AJ170" s="21">
        <f t="shared" si="75"/>
        <v>0</v>
      </c>
      <c r="AK170" s="21">
        <f t="shared" si="75"/>
        <v>0</v>
      </c>
      <c r="AL170" s="21">
        <f t="shared" si="75"/>
        <v>0</v>
      </c>
      <c r="AM170" s="21">
        <f t="shared" si="75"/>
        <v>0</v>
      </c>
      <c r="AN170" s="21">
        <f t="shared" si="75"/>
        <v>0</v>
      </c>
      <c r="AO170" s="21">
        <f t="shared" si="75"/>
        <v>0</v>
      </c>
      <c r="AP170" s="21">
        <f t="shared" si="75"/>
        <v>0</v>
      </c>
      <c r="AQ170" s="21">
        <f t="shared" si="75"/>
        <v>0</v>
      </c>
      <c r="AR170" s="21">
        <f t="shared" si="75"/>
        <v>0</v>
      </c>
      <c r="AS170" s="21">
        <f t="shared" si="75"/>
        <v>0</v>
      </c>
      <c r="AT170" s="21">
        <f t="shared" si="75"/>
        <v>0</v>
      </c>
      <c r="AU170" s="21">
        <f t="shared" si="75"/>
        <v>0</v>
      </c>
      <c r="AV170" s="21">
        <f t="shared" si="75"/>
        <v>0</v>
      </c>
      <c r="AW170" s="21">
        <f>SUM(AW159:AW169)</f>
        <v>0</v>
      </c>
      <c r="AX170" s="21">
        <f>SUM(AX159:AX169)</f>
        <v>0</v>
      </c>
      <c r="AY170" s="21">
        <f>SUM(AY159:AY169)</f>
        <v>0</v>
      </c>
      <c r="AZ170" s="21">
        <f t="shared" si="75"/>
        <v>0</v>
      </c>
      <c r="BA170" s="21">
        <f t="shared" si="75"/>
        <v>0</v>
      </c>
      <c r="BB170" s="22"/>
      <c r="BC170" s="22"/>
      <c r="BD170" s="21"/>
      <c r="BE170" s="21"/>
      <c r="BF170" s="21">
        <f t="shared" si="75"/>
        <v>0</v>
      </c>
    </row>
    <row r="171" spans="3:12" ht="16.5" hidden="1">
      <c r="C171" s="50"/>
      <c r="D171" s="50"/>
      <c r="L171" s="21"/>
    </row>
    <row r="172" spans="3:53" ht="16.5" hidden="1">
      <c r="C172" s="50"/>
      <c r="D172" s="50"/>
      <c r="E172" s="19">
        <f>E158-E170</f>
        <v>0</v>
      </c>
      <c r="F172" s="19">
        <f>F158-F170</f>
        <v>0</v>
      </c>
      <c r="G172" s="19">
        <f aca="true" t="shared" si="76" ref="G172:BA172">G158-G170</f>
        <v>0</v>
      </c>
      <c r="H172" s="19">
        <f t="shared" si="76"/>
        <v>0</v>
      </c>
      <c r="I172" s="19">
        <f t="shared" si="76"/>
        <v>0</v>
      </c>
      <c r="J172" s="19">
        <f t="shared" si="76"/>
        <v>0</v>
      </c>
      <c r="K172" s="19">
        <f t="shared" si="76"/>
        <v>3.410605131648481E-13</v>
      </c>
      <c r="L172" s="19">
        <f t="shared" si="76"/>
        <v>0</v>
      </c>
      <c r="M172" s="19">
        <f t="shared" si="76"/>
        <v>0</v>
      </c>
      <c r="N172" s="19">
        <f t="shared" si="76"/>
        <v>0</v>
      </c>
      <c r="O172" s="19">
        <f t="shared" si="76"/>
        <v>0</v>
      </c>
      <c r="P172" s="19">
        <f t="shared" si="76"/>
        <v>0</v>
      </c>
      <c r="Q172" s="19">
        <f t="shared" si="76"/>
        <v>0</v>
      </c>
      <c r="R172" s="19">
        <f t="shared" si="76"/>
        <v>0</v>
      </c>
      <c r="S172" s="19">
        <f t="shared" si="76"/>
        <v>0</v>
      </c>
      <c r="T172" s="19">
        <f t="shared" si="76"/>
        <v>0</v>
      </c>
      <c r="U172" s="19">
        <f t="shared" si="76"/>
        <v>0</v>
      </c>
      <c r="V172" s="19">
        <f t="shared" si="76"/>
        <v>0</v>
      </c>
      <c r="W172" s="19">
        <f t="shared" si="76"/>
        <v>0</v>
      </c>
      <c r="X172" s="19">
        <f t="shared" si="76"/>
        <v>0</v>
      </c>
      <c r="Y172" s="19">
        <f t="shared" si="76"/>
        <v>0</v>
      </c>
      <c r="Z172" s="19">
        <f t="shared" si="76"/>
        <v>0</v>
      </c>
      <c r="AA172" s="19">
        <f t="shared" si="76"/>
        <v>0</v>
      </c>
      <c r="AB172" s="19">
        <f t="shared" si="76"/>
        <v>0</v>
      </c>
      <c r="AC172" s="19">
        <f t="shared" si="76"/>
        <v>0</v>
      </c>
      <c r="AD172" s="19">
        <f t="shared" si="76"/>
        <v>0</v>
      </c>
      <c r="AE172" s="19">
        <f t="shared" si="76"/>
        <v>0</v>
      </c>
      <c r="AF172" s="19">
        <f t="shared" si="76"/>
        <v>0</v>
      </c>
      <c r="AG172" s="19">
        <f t="shared" si="76"/>
        <v>0</v>
      </c>
      <c r="AH172" s="19">
        <f t="shared" si="76"/>
        <v>0</v>
      </c>
      <c r="AI172" s="19">
        <f t="shared" si="76"/>
        <v>0</v>
      </c>
      <c r="AJ172" s="19">
        <f t="shared" si="76"/>
        <v>0</v>
      </c>
      <c r="AK172" s="19">
        <f t="shared" si="76"/>
        <v>0</v>
      </c>
      <c r="AL172" s="19">
        <f t="shared" si="76"/>
        <v>0</v>
      </c>
      <c r="AM172" s="19">
        <f t="shared" si="76"/>
        <v>0</v>
      </c>
      <c r="AN172" s="19">
        <f t="shared" si="76"/>
        <v>0</v>
      </c>
      <c r="AO172" s="19">
        <f t="shared" si="76"/>
        <v>0</v>
      </c>
      <c r="AP172" s="19">
        <f t="shared" si="76"/>
        <v>0</v>
      </c>
      <c r="AQ172" s="19">
        <f t="shared" si="76"/>
        <v>0</v>
      </c>
      <c r="AR172" s="19">
        <f t="shared" si="76"/>
        <v>0</v>
      </c>
      <c r="AS172" s="19">
        <f t="shared" si="76"/>
        <v>0</v>
      </c>
      <c r="AT172" s="19">
        <f t="shared" si="76"/>
        <v>0</v>
      </c>
      <c r="AU172" s="19">
        <f t="shared" si="76"/>
        <v>0</v>
      </c>
      <c r="AV172" s="19">
        <f t="shared" si="76"/>
        <v>0</v>
      </c>
      <c r="AW172" s="19">
        <f t="shared" si="76"/>
        <v>0</v>
      </c>
      <c r="AX172" s="19">
        <f t="shared" si="76"/>
        <v>0</v>
      </c>
      <c r="AY172" s="19">
        <f t="shared" si="76"/>
        <v>0</v>
      </c>
      <c r="AZ172" s="19">
        <f t="shared" si="76"/>
        <v>0</v>
      </c>
      <c r="BA172" s="19">
        <f t="shared" si="76"/>
        <v>0</v>
      </c>
    </row>
    <row r="173" spans="3:5" ht="16.5">
      <c r="C173" s="50"/>
      <c r="D173" s="50"/>
      <c r="E173" s="19"/>
    </row>
    <row r="174" spans="3:4" ht="16.5">
      <c r="C174" s="50"/>
      <c r="D174" s="50"/>
    </row>
    <row r="175" spans="3:4" ht="16.5">
      <c r="C175" s="50"/>
      <c r="D175" s="50"/>
    </row>
    <row r="176" spans="3:4" ht="16.5">
      <c r="C176" s="50"/>
      <c r="D176" s="50"/>
    </row>
    <row r="177" spans="3:4" ht="16.5">
      <c r="C177" s="50"/>
      <c r="D177" s="50"/>
    </row>
    <row r="178" spans="3:4" ht="16.5">
      <c r="C178" s="30"/>
      <c r="D178" s="30"/>
    </row>
    <row r="180" ht="16.5">
      <c r="C180" s="54"/>
    </row>
  </sheetData>
  <mergeCells count="145">
    <mergeCell ref="A11:E11"/>
    <mergeCell ref="C12:D12"/>
    <mergeCell ref="A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C23:D23"/>
    <mergeCell ref="A24:D24"/>
    <mergeCell ref="C25:D25"/>
    <mergeCell ref="A26:D26"/>
    <mergeCell ref="C27:D27"/>
    <mergeCell ref="C28:D28"/>
    <mergeCell ref="C29:D29"/>
    <mergeCell ref="C30:D30"/>
    <mergeCell ref="C31:D31"/>
    <mergeCell ref="A34:D34"/>
    <mergeCell ref="C35:D35"/>
    <mergeCell ref="C36:D36"/>
    <mergeCell ref="A37:D37"/>
    <mergeCell ref="C38:D38"/>
    <mergeCell ref="A39:D39"/>
    <mergeCell ref="C40:D40"/>
    <mergeCell ref="A41:D41"/>
    <mergeCell ref="C42:D42"/>
    <mergeCell ref="A43:D43"/>
    <mergeCell ref="C44:D44"/>
    <mergeCell ref="A45:D45"/>
    <mergeCell ref="C46:D46"/>
    <mergeCell ref="A47:D47"/>
    <mergeCell ref="C48:D48"/>
    <mergeCell ref="A49:D49"/>
    <mergeCell ref="C50:D50"/>
    <mergeCell ref="C51:D51"/>
    <mergeCell ref="C53:D53"/>
    <mergeCell ref="C52:D52"/>
    <mergeCell ref="C54:D54"/>
    <mergeCell ref="C56:D56"/>
    <mergeCell ref="A57:D57"/>
    <mergeCell ref="C58:D58"/>
    <mergeCell ref="C55:D55"/>
    <mergeCell ref="C59:D59"/>
    <mergeCell ref="C61:D61"/>
    <mergeCell ref="C62:D62"/>
    <mergeCell ref="A64:D64"/>
    <mergeCell ref="C63:D63"/>
    <mergeCell ref="C65:D65"/>
    <mergeCell ref="C66:D66"/>
    <mergeCell ref="A67:D67"/>
    <mergeCell ref="C68:D68"/>
    <mergeCell ref="C69:D69"/>
    <mergeCell ref="C70:D70"/>
    <mergeCell ref="C71:D71"/>
    <mergeCell ref="A72:D72"/>
    <mergeCell ref="C73:D73"/>
    <mergeCell ref="C74:D74"/>
    <mergeCell ref="C75:D75"/>
    <mergeCell ref="A76:D76"/>
    <mergeCell ref="C77:D77"/>
    <mergeCell ref="C78:D78"/>
    <mergeCell ref="C79:D79"/>
    <mergeCell ref="A80:D80"/>
    <mergeCell ref="C81:D81"/>
    <mergeCell ref="C82:D82"/>
    <mergeCell ref="A83:D83"/>
    <mergeCell ref="C84:D84"/>
    <mergeCell ref="C85:D85"/>
    <mergeCell ref="C86:D86"/>
    <mergeCell ref="C87:D87"/>
    <mergeCell ref="C88:D88"/>
    <mergeCell ref="A89:D89"/>
    <mergeCell ref="C90:D90"/>
    <mergeCell ref="C91:D91"/>
    <mergeCell ref="A92:D92"/>
    <mergeCell ref="C93:D93"/>
    <mergeCell ref="C94:D94"/>
    <mergeCell ref="C95:D95"/>
    <mergeCell ref="A96:D96"/>
    <mergeCell ref="C97:D97"/>
    <mergeCell ref="A98:D98"/>
    <mergeCell ref="C99:D99"/>
    <mergeCell ref="A100:D100"/>
    <mergeCell ref="C101:D101"/>
    <mergeCell ref="C102:D102"/>
    <mergeCell ref="A103:D103"/>
    <mergeCell ref="C104:D104"/>
    <mergeCell ref="A105:D105"/>
    <mergeCell ref="C106:D106"/>
    <mergeCell ref="A107:D107"/>
    <mergeCell ref="C108:D108"/>
    <mergeCell ref="A109:D109"/>
    <mergeCell ref="C110:D110"/>
    <mergeCell ref="C111:D111"/>
    <mergeCell ref="A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A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A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A149:D149"/>
    <mergeCell ref="C150:D150"/>
    <mergeCell ref="C151:D151"/>
    <mergeCell ref="C152:D152"/>
    <mergeCell ref="C157:D157"/>
    <mergeCell ref="C158:D158"/>
    <mergeCell ref="C153:D153"/>
    <mergeCell ref="C154:D154"/>
    <mergeCell ref="C155:D155"/>
    <mergeCell ref="C156:D156"/>
  </mergeCells>
  <printOptions/>
  <pageMargins left="0.67" right="0.17" top="0.67" bottom="0.61" header="0.5" footer="0.19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2007-10-15T07:34:40Z</cp:lastPrinted>
  <dcterms:created xsi:type="dcterms:W3CDTF">2004-11-28T14:17:07Z</dcterms:created>
  <dcterms:modified xsi:type="dcterms:W3CDTF">2007-10-23T07:21:11Z</dcterms:modified>
  <cp:category/>
  <cp:version/>
  <cp:contentType/>
  <cp:contentStatus/>
</cp:coreProperties>
</file>