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91" windowWidth="12120" windowHeight="8700" activeTab="2"/>
  </bookViews>
  <sheets>
    <sheet name="1" sheetId="1" r:id="rId1"/>
    <sheet name="2" sheetId="2" r:id="rId2"/>
    <sheet name="инвест на 2007" sheetId="3" r:id="rId3"/>
  </sheets>
  <definedNames>
    <definedName name="_xlnm.Print_Titles" localSheetId="0">'1'!$3:$3</definedName>
    <definedName name="_xlnm.Print_Titles" localSheetId="1">'2'!$8:$9</definedName>
    <definedName name="_xlnm.Print_Area" localSheetId="0">'1'!$A$1:$D$108</definedName>
    <definedName name="_xlnm.Print_Area" localSheetId="1">'2'!$A$1:$C$121</definedName>
    <definedName name="_xlnm.Print_Area" localSheetId="2">'инвест на 2007'!$A$1:$N$176</definedName>
  </definedNames>
  <calcPr fullCalcOnLoad="1"/>
</workbook>
</file>

<file path=xl/sharedStrings.xml><?xml version="1.0" encoding="utf-8"?>
<sst xmlns="http://schemas.openxmlformats.org/spreadsheetml/2006/main" count="597" uniqueCount="472">
  <si>
    <t>Проект городской адресной инвестиционной программы на 2006 год</t>
  </si>
  <si>
    <t>№</t>
  </si>
  <si>
    <t>Наименование</t>
  </si>
  <si>
    <t>Примечание</t>
  </si>
  <si>
    <t>п/п</t>
  </si>
  <si>
    <t>Комитет строительства и транспорта</t>
  </si>
  <si>
    <t>Отдел развития</t>
  </si>
  <si>
    <t>Реализация энергосберегающего проекта по программе БЮГГРЕГ</t>
  </si>
  <si>
    <t>Соглашение с Северной экологической финансовой корпорацией NEFCO</t>
  </si>
  <si>
    <t>Разработка структурного плана Южного жилого района застройки</t>
  </si>
  <si>
    <t>8000,0 тыс. руб. долевое участие</t>
  </si>
  <si>
    <t>Разработка проекта канализования жилого района ограниченного ул. Суворова –ул. Нансена</t>
  </si>
  <si>
    <t>Разработка схемы водоснабжения и водоотведения п. Космодемьянского</t>
  </si>
  <si>
    <t xml:space="preserve">Разработка рекомендаций с учетом сейсмических воздействий </t>
  </si>
  <si>
    <t>Отдел строительства</t>
  </si>
  <si>
    <t>Оценка состояния конструкций и оказание технической помощи при восстановлении несущей способности домов №№10, 14, 16, 18, 20, 22, 31-37 в микрорайоне ”Остров”, по ул. 9 Апреля</t>
  </si>
  <si>
    <t>Муниципальное казённое  предприятие «Управление капитального строительства»</t>
  </si>
  <si>
    <t>ФАИП програмная часть</t>
  </si>
  <si>
    <t>Переселение граждан из ветхого и аварийного жилищного фонда (ж/д по ул. Интернациональной – ул.О. Кошевого, II очередь – 116 квартир)</t>
  </si>
  <si>
    <t>Для улучшения условий проживания населения города</t>
  </si>
  <si>
    <t>В бюджетной заявке софинансирования нет.</t>
  </si>
  <si>
    <t>ФЦП  развития Калининградской области</t>
  </si>
  <si>
    <t>Реконструкция зоопарка</t>
  </si>
  <si>
    <t>План мероприятий по 750-летию  1710,0 тыс. руб.</t>
  </si>
  <si>
    <t>ФЦП на 2006 год (софинансирование)</t>
  </si>
  <si>
    <t>ФАИП  непрограмная часть</t>
  </si>
  <si>
    <t>Реконструкция канализационной насосной станции КНС-8 по ул. Тихорецкой в г. Калининграде</t>
  </si>
  <si>
    <t>Софинансирование  22 000 тыс. руб.</t>
  </si>
  <si>
    <t>Обеспечение сброса стоков от микрорайонов Южного района. Требования СЭС и экологии. Переходящий объект с 2005 года</t>
  </si>
  <si>
    <t>Строительство станции очистки и обезжелезивания воды в п. Чкаловск</t>
  </si>
  <si>
    <t>Софинансирование.  20 000 тыс. руб.</t>
  </si>
  <si>
    <t>Бюджетная заявка</t>
  </si>
  <si>
    <t>Проектирование и строительство мостового перехода через реки Старая и новая Преголя</t>
  </si>
  <si>
    <t>Федеральная целевая программа   60 000тыс. Руб.</t>
  </si>
  <si>
    <t>Переходящий объект. Общая сметная стоимость 1900 млн. рублей.</t>
  </si>
  <si>
    <t>Городская программа</t>
  </si>
  <si>
    <t>Реконструкция исторического центра- пл. Победы г. Калининграда ( II очередь)</t>
  </si>
  <si>
    <r>
      <t>Проектные работы, 3,6 млн. руб.</t>
    </r>
    <r>
      <rPr>
        <sz val="11"/>
        <rFont val="Times New Roman"/>
        <family val="1"/>
      </rPr>
      <t xml:space="preserve"> Бюджетная  заявка - 16400,0 тыс. руб.</t>
    </r>
  </si>
  <si>
    <t>Проектирование сетей  канализации поселка Лермонтово</t>
  </si>
  <si>
    <t>Строительство сетей водопровода и канализации по ул.Краснопресненской</t>
  </si>
  <si>
    <t>Перекладка  тепло-, водо-, канализационных сетей в парке "Юность"</t>
  </si>
  <si>
    <t>Проектирование сетей ливневой канализации по ул. Карташова в пос. Космодемьянского</t>
  </si>
  <si>
    <t>Реконструкция жилого дома по ул. Портовой.6</t>
  </si>
  <si>
    <t>Предложение КСТ на  сумму 5000,0 тыс. руб. не обосновано</t>
  </si>
  <si>
    <t>Реконструкция жилого дома по ул. 9 Апреля</t>
  </si>
  <si>
    <t>Установка памятника В.И.Ленину перед домом искусств и благоустройство сквера</t>
  </si>
  <si>
    <t>Строительство памятного  комплекса " Труженикам моря" с установкой памятника Святителю и Чудотворцу Николаю на набережной центра "Рыбная деревня".</t>
  </si>
  <si>
    <t>Реконструкция здания МОУ доп. образования  "ДЮЦ"</t>
  </si>
  <si>
    <t>Газификация</t>
  </si>
  <si>
    <t>Строительство газопроводных сетей в пос. Лермонтово (2 и 3 очереди)</t>
  </si>
  <si>
    <t>Газификация пос. Космодемьянского</t>
  </si>
  <si>
    <t>Газификация жилого микрорайона ограниченного ул. Тихоненко - Тенистая аллея и строительство ШРП</t>
  </si>
  <si>
    <t>Газификация пос. Суворова</t>
  </si>
  <si>
    <t>Переходящий объект</t>
  </si>
  <si>
    <t>Газификация пос. Чайковского</t>
  </si>
  <si>
    <t>Газификация ж/д пос. Северная гора (ФЗ и др.льготы)</t>
  </si>
  <si>
    <t>Строительство газопровода низкого давления по ул. Радистов</t>
  </si>
  <si>
    <t>Проектирование и строительство сетей газоснабжения к ж/д №109-119; №120-130 по ул. Батальной</t>
  </si>
  <si>
    <t>Отдел эксплуатации и ремонта дорожной сети</t>
  </si>
  <si>
    <r>
      <t xml:space="preserve">Проектные работы - 3,6 млн. руб. </t>
    </r>
    <r>
      <rPr>
        <sz val="11"/>
        <rFont val="Times New Roman"/>
        <family val="1"/>
      </rPr>
      <t xml:space="preserve">План мероприятий к 60-летию образования Калининградской области. </t>
    </r>
  </si>
  <si>
    <t>Реконструкция Советского проспекта</t>
  </si>
  <si>
    <t>Проектирование и реконструкция путепровода по ул. Киевской</t>
  </si>
  <si>
    <t>ПСД нет</t>
  </si>
  <si>
    <t>Реконструкция ул. Горького, в т.ч.</t>
  </si>
  <si>
    <t>ПСД имеется</t>
  </si>
  <si>
    <t xml:space="preserve"> - на участке от ул. Черняховского до ул. Островского</t>
  </si>
  <si>
    <t xml:space="preserve"> - от Островского до ул. 3-я Б. Окружная</t>
  </si>
  <si>
    <t xml:space="preserve"> - на участке  транспортной развязки ( верхний слой )</t>
  </si>
  <si>
    <t xml:space="preserve">ИТОГО по комитету строительства и транспорта </t>
  </si>
  <si>
    <t>Комитет ЖКХ</t>
  </si>
  <si>
    <t xml:space="preserve">Развитие сетей наружного освещения 2003-2006г.г.     Программа "Светлый город" </t>
  </si>
  <si>
    <t>Завершение программы</t>
  </si>
  <si>
    <t>Установка приборов учета воды и теплоэнергии в муниц. жил. фонде.</t>
  </si>
  <si>
    <t xml:space="preserve">Программа оснащения муниципального жилищного фонда приборами учета энергоресурсов 2003-2010 г.г.  </t>
  </si>
  <si>
    <t>Оборудование  помещений в жилых домах под установку общедомовых приборов учета воды</t>
  </si>
  <si>
    <t>Приобретение и установка в муниц. жилфонде 154 комплектов циркуляционных насосов</t>
  </si>
  <si>
    <t>Установка частотно-регулируемых приводов на насосное оборудование ВВС, ЮВС-1, ЮВС-2</t>
  </si>
  <si>
    <t>Программа "Энергосбережение на объектах водоснабжения и водоотведения МУП "Водоканал"(установка преобразователей частоты и устройств плавного пуска) на 2005-2006 г.г."</t>
  </si>
  <si>
    <t>МУП "Чистота"</t>
  </si>
  <si>
    <t>Приобретение спецавтотранспорта занятого на вывозе и размещении ТБО, механизированной уборке в т.ч.</t>
  </si>
  <si>
    <t>1.Механизированная уборка в т.ч.</t>
  </si>
  <si>
    <t>RAVO 5002 (вакуумная подметальная  3 ед.)</t>
  </si>
  <si>
    <t>SCHMDT SK 153 SX малая ПУМ     2 ед.)</t>
  </si>
  <si>
    <t>GANSOW ( малая открытая ПУМ 1 ед.)</t>
  </si>
  <si>
    <t xml:space="preserve">Транспортировка и растаможка </t>
  </si>
  <si>
    <t>Оплата кредита по дог. № 58-04-КЛ от 06.05.2004г.</t>
  </si>
  <si>
    <t>Расчеты  с фирмой Шэфер за поставку Мусоровоза и депоконтейнеров</t>
  </si>
  <si>
    <t>Расширение полигона в пос. Космодемьянский</t>
  </si>
  <si>
    <t>оформление землеотвода</t>
  </si>
  <si>
    <t>МУП "Водоканал"- реконстр. сетей и др.</t>
  </si>
  <si>
    <t>МУП "Калининградтеплосеть" .</t>
  </si>
  <si>
    <t xml:space="preserve">МУП «Альта» </t>
  </si>
  <si>
    <t>– строительство кладбища в пос. Сазоновка</t>
  </si>
  <si>
    <t>Продолжение работ</t>
  </si>
  <si>
    <t xml:space="preserve"> МУ «Служба защиты животных» </t>
  </si>
  <si>
    <t>Установка биотходов</t>
  </si>
  <si>
    <t>Разработка проектов  в т. ч.</t>
  </si>
  <si>
    <t xml:space="preserve">осушение территори п. Лермонтовский ,Ашманн-парка, стадиона "Красная звезда" </t>
  </si>
  <si>
    <t>Приобретение техники для МУП "Гидротехник" ( КО-520-2 шт. Эксковаторы-2 шт.)</t>
  </si>
  <si>
    <t xml:space="preserve">МУ "Муниципальные общежития" приобретение техники </t>
  </si>
  <si>
    <t xml:space="preserve">Проектно-сметная документация по капитальному ремонту МУП "Баня № 4" </t>
  </si>
  <si>
    <t>Улучшение гидрографической ситуации в районе Северная гора</t>
  </si>
  <si>
    <t>ИТОГО по комитету ЖКХ</t>
  </si>
  <si>
    <t xml:space="preserve">Балтийский район </t>
  </si>
  <si>
    <t xml:space="preserve">реконструкция эл. сетей ЖЭУ "Янтарь", </t>
  </si>
  <si>
    <t>2-я, 3-я очереди</t>
  </si>
  <si>
    <t>Прокладка эл. Сетей  в пос. Суворово,Чайковского,Чапаево</t>
  </si>
  <si>
    <t>Ленинградский район</t>
  </si>
  <si>
    <t>Реконструкция эл. сетей в пос. Октябрьский</t>
  </si>
  <si>
    <t>Центральный район</t>
  </si>
  <si>
    <t>Подключение к резервным источникам энергии - роддом №4</t>
  </si>
  <si>
    <t xml:space="preserve">Замена паропровода и его теплоизоляция в пос. Чкаловск </t>
  </si>
  <si>
    <t>Управление здравоохранения</t>
  </si>
  <si>
    <t xml:space="preserve">Закупка оборудования для БСМП </t>
  </si>
  <si>
    <t xml:space="preserve">Подключение к резервным источникам энергии </t>
  </si>
  <si>
    <t>многопрофильная больница</t>
  </si>
  <si>
    <t xml:space="preserve">БСМП </t>
  </si>
  <si>
    <t>гор. детская б-ца № 1 </t>
  </si>
  <si>
    <t>Отдел культуры</t>
  </si>
  <si>
    <t>Капитальный ремонт Дома искусств</t>
  </si>
  <si>
    <t>Отдел физической культуры и спорта</t>
  </si>
  <si>
    <t>Реконструкция существующего здания котельной под спортивный комплекс для силовых видов спорта по ул. Потемкина, 18</t>
  </si>
  <si>
    <r>
      <t xml:space="preserve">поручение мэра от 08.09.2005 г. п. 5 </t>
    </r>
    <r>
      <rPr>
        <sz val="11"/>
        <rFont val="Times New Roman"/>
        <family val="1"/>
      </rPr>
      <t>обращение Белоус В. А. в комитет экономического развития № 359 от 13.09.05 г.: резолюция Галагурского Ю. А. - "Корневой О. С. учеть при корректировке АИП"</t>
    </r>
  </si>
  <si>
    <t>Управление образования</t>
  </si>
  <si>
    <t xml:space="preserve">завершение реконструкции корпуса № 3 школы № 53 </t>
  </si>
  <si>
    <t>продолжение реконструкции</t>
  </si>
  <si>
    <t xml:space="preserve"> МОУ СОШ № 47</t>
  </si>
  <si>
    <t>замена эл. оборуд.</t>
  </si>
  <si>
    <t>Завершение строительства теплогенераторной для МДОУ №12,27</t>
  </si>
  <si>
    <t>Прокладка  кабеля и монтаж вентиляции для спорт. Модуля МОУ СОШ № 15</t>
  </si>
  <si>
    <t>Проект по осушению территории МОУ СОШ №50, МДОУ ЦРР №122</t>
  </si>
  <si>
    <t xml:space="preserve"> Детский дом "Надежда"</t>
  </si>
  <si>
    <t>МУ "Центр  Информационно-Коммуникационных Технологий"</t>
  </si>
  <si>
    <t>Подготовка инфраструктуры зданий в части прокладки структурированной кабельной системы (СКС), включающей в себя локальные компьютерные сети и сети телефонии</t>
  </si>
  <si>
    <r>
      <t xml:space="preserve">№ 5327/ж от 19.10.2005 г. </t>
    </r>
    <r>
      <rPr>
        <sz val="11"/>
        <rFont val="Times New Roman"/>
        <family val="1"/>
      </rPr>
      <t>обращение Павлычевой И. К. к мэру №66 от 18.10.05 г.: резолюция Савенко Ю. А.  - "Галагурскому Ю. А. в работу"</t>
    </r>
  </si>
  <si>
    <t>ВСЕГО</t>
  </si>
  <si>
    <r>
      <t xml:space="preserve"> </t>
    </r>
    <r>
      <rPr>
        <b/>
        <sz val="12"/>
        <rFont val="Times New Roman"/>
        <family val="1"/>
      </rPr>
      <t xml:space="preserve">План мероприятий  подготовки к празднованию 60-летия  образования Калининградской области </t>
    </r>
    <r>
      <rPr>
        <sz val="12"/>
        <rFont val="Times New Roman"/>
        <family val="1"/>
      </rPr>
      <t>- Реконструкция улиц общегородского значения, являющихся продолжением федеральных автомобильных дорог (Московский проспект, проспект Победы) II очередь</t>
    </r>
  </si>
  <si>
    <t xml:space="preserve">   </t>
  </si>
  <si>
    <t>№ п/п</t>
  </si>
  <si>
    <t>Проект           тыс. рублей</t>
  </si>
  <si>
    <t>Строительство памятного  комплекса " Труженикам моря" с установкой памятника Святителю и Чудотворцу Николаю на набережной центра "Рыбная деревня"</t>
  </si>
  <si>
    <t xml:space="preserve">Развитие сетей наружного освещения 2003-2006г.г. Программа "Светлый город" </t>
  </si>
  <si>
    <t>Установка приборов учета воды и теплоэнергии в муниц. жил. фонде</t>
  </si>
  <si>
    <t>6.1.</t>
  </si>
  <si>
    <t xml:space="preserve">MAN FAUNA VEGA OK 460 (вакуумная подметальная 2 ед.)                              </t>
  </si>
  <si>
    <t>6.2.</t>
  </si>
  <si>
    <t>6.3.</t>
  </si>
  <si>
    <t>6.4.</t>
  </si>
  <si>
    <t>Реконструкция эл. сетей ЖЭУ "Янтарь"</t>
  </si>
  <si>
    <t>городская детская больница № 1 </t>
  </si>
  <si>
    <t>Детский дом "Надежда"</t>
  </si>
  <si>
    <t xml:space="preserve">Проектно-сметная документация по газификации пос. Октябрьский </t>
  </si>
  <si>
    <t>Проектно-сметная документаця  по газификации ул. Катина</t>
  </si>
  <si>
    <t>Проектные работы по газификации  пос. Северная Гора  2-я очередь</t>
  </si>
  <si>
    <t>Сумма (тыс. руб)</t>
  </si>
  <si>
    <t>МУП "Калининградтеплосеть" (реконструкция сетей)</t>
  </si>
  <si>
    <t>программа ДЕПА по модернизации магистральных водоводоа от ВВС</t>
  </si>
  <si>
    <t>Строительство общественного туалета на территории МУ"Зоопарк"</t>
  </si>
  <si>
    <t>1.1.</t>
  </si>
  <si>
    <t>1.3.</t>
  </si>
  <si>
    <t>1.4.</t>
  </si>
  <si>
    <t xml:space="preserve">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</si>
  <si>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Приложение  № ___</t>
  </si>
  <si>
    <t xml:space="preserve">                                                                                              депутатов Калининграда</t>
  </si>
  <si>
    <t>2.1.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</si>
  <si>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</si>
  <si>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</si>
  <si>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</si>
  <si>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</si>
  <si>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</si>
  <si>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</si>
  <si>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</si>
  <si>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</si>
  <si>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</si>
  <si>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</si>
  <si>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</si>
  <si>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</si>
  <si>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</si>
  <si>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</si>
  <si>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</si>
  <si>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</si>
  <si>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</si>
  <si>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</si>
  <si>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</si>
  <si>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</si>
  <si>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</si>
  <si>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</si>
  <si>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</si>
  <si>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</si>
  <si>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</si>
  <si>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4.1.</t>
  </si>
  <si>
    <t>4.2.</t>
  </si>
  <si>
    <t>4.3.</t>
  </si>
  <si>
    <t>Ремонт здания МОУ дополнительного образования  "ДЮЦ" (ул.Молодежная)</t>
  </si>
  <si>
    <t>Завершение работ по строительству спортивного модуля МОУ СОШ № 15</t>
  </si>
  <si>
    <t xml:space="preserve">Ремонт здания МОУ дополнительного образования детей  "Дворец творчества детей и молодежи" </t>
  </si>
  <si>
    <t>Реконструкция парка "Центральный" (фонтан, певческое поле и др.)</t>
  </si>
  <si>
    <t>Проектирование и газификация ж/д пос. Северная гора (ФЗ и др. льготы)</t>
  </si>
  <si>
    <t xml:space="preserve"> МКП "Благоустройство и экология" -прибретение машины для пересадки деревьев </t>
  </si>
  <si>
    <t xml:space="preserve"> МУ «Служба защиты животных» -продолжение строительства производственной базы по переработке биоотходов</t>
  </si>
  <si>
    <t xml:space="preserve">МУП "Гидротехник" -приобретение техники </t>
  </si>
  <si>
    <t>МУП "Чистота" -приобретение спецавтотранспорта для   механизированной уборки в т.ч.</t>
  </si>
  <si>
    <t xml:space="preserve">МУП "Чистота" </t>
  </si>
  <si>
    <t>а.</t>
  </si>
  <si>
    <t>б.</t>
  </si>
  <si>
    <t xml:space="preserve">осушение территори п. Лермонтовский , стадиона "Красная звезда" </t>
  </si>
  <si>
    <t>Московский район</t>
  </si>
  <si>
    <t>Октябрьский район</t>
  </si>
  <si>
    <t>Приобретение и установка в муниц. жилфонде циркуляционных насосов</t>
  </si>
  <si>
    <t>Подключение к резервным источникам энергии :</t>
  </si>
  <si>
    <t>МУП "Водоканал"- реконструкция сетей водоснабжения и водоотведения и др., в том числе:</t>
  </si>
  <si>
    <t xml:space="preserve">                                                                                              №_____ от ___.___.2006г. </t>
  </si>
  <si>
    <t xml:space="preserve"> Адресная инвестиционная программа на 2007 год</t>
  </si>
  <si>
    <t>Реконструкция зоопарка в г. Калининграде - корректировка проекта</t>
  </si>
  <si>
    <t>1.2.</t>
  </si>
  <si>
    <t>МОУ НОШ № 53 - прокладка наружных сетей</t>
  </si>
  <si>
    <t>Моу СОШ № 50 - II- III очереди осушения и благоустройства территории</t>
  </si>
  <si>
    <t>Реконструкция нежилого дома №18 по ул. Потёмкина под спортивный зал СДЮСШОР по силовым видам</t>
  </si>
  <si>
    <t>Сети водопровода  и  канализации по ул. Краснопресненской</t>
  </si>
  <si>
    <t>Транспортный отдел</t>
  </si>
  <si>
    <t>Создание комплекса аппаратно-программных средств диспетчеризации и управления пассажирским транспортом в городе Калининграде</t>
  </si>
  <si>
    <t>Программа БЮГРЕГ</t>
  </si>
  <si>
    <t>Оценка состояния конструкций и оказание технической помощи при восстановлении несущей способности домов №№, 14, 20, 22. по ул. Генерала Павлова в микрорайоне «Остров»:</t>
  </si>
  <si>
    <t>- фундаментных конструкций  (подземная часть);</t>
  </si>
  <si>
    <t>- ограждающие конструкции(наземная часть)</t>
  </si>
  <si>
    <t>Геодезические наблюдения за осадками фундаментов ж/д № 10,14,18,20,26,28,34,36,38,40 по ул.Г.Павлова в микрорайоне «Остров»</t>
  </si>
  <si>
    <t>строительство газопровода низкого давления по ул. Радистов</t>
  </si>
  <si>
    <t>строительство газовых сетей в пос. Лермонтово</t>
  </si>
  <si>
    <t>разработка рабочего проекта "Строительство газопроводов-вводов низкого давления в пос. Октябрьский"</t>
  </si>
  <si>
    <t>разработка рабочего проекта "Газификация пос. Чапаево"</t>
  </si>
  <si>
    <t>разработка рабочего проекта "Газификация МКР "Южный"</t>
  </si>
  <si>
    <t>разработка рабочего проекта "Строительство газопроводов-вводов низкого давления в пос. Чайковского"</t>
  </si>
  <si>
    <t>разработка рабочего проекта "Строительство газопроводов-вводов низкого давления в пос. Суворова"</t>
  </si>
  <si>
    <t>разработка рабочего проекта "Строительство газопроводов-вводов низкого давления в пос.Лермонтово"</t>
  </si>
  <si>
    <t>Газификация всего, в том числе:</t>
  </si>
  <si>
    <t xml:space="preserve"> газификация жилых домов в пос. Октябрьский</t>
  </si>
  <si>
    <t>Окончание строительства дороги по Балтийскому шоссе (на кладбище)</t>
  </si>
  <si>
    <t>Разработка генеральной схемы очистки города</t>
  </si>
  <si>
    <t xml:space="preserve">Комитет строительства и транспорта   </t>
  </si>
  <si>
    <t xml:space="preserve">Комитет ЖКХ    </t>
  </si>
  <si>
    <t>Рабочий проект "Установка памятника В.И. Ленину"</t>
  </si>
  <si>
    <t>2.</t>
  </si>
  <si>
    <t>3.</t>
  </si>
  <si>
    <t>4.</t>
  </si>
  <si>
    <t>Строительство  трансформаторной подстанции и реконструкция уличных сетей в пос. Октябрьский (1этап)</t>
  </si>
  <si>
    <t>Проектно-изыскательские работы по реконструкции акведука главного канализационного коллектора</t>
  </si>
  <si>
    <t>Реконструкция производственной базы с монтажом установки высокотемпературного сжигания биологических отходов</t>
  </si>
  <si>
    <t>Разработка проектно-сметной документации и выполнение работ по капитальному ремонту  эл. сетей  пос. Чайковского</t>
  </si>
  <si>
    <t>Капитальный ремонт эл.сетей МКП "Янтарь" (ул. Киевская, 125-135</t>
  </si>
  <si>
    <r>
      <t>МКП "Управление капитального строительства"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всего,                                             в том числе:</t>
    </r>
  </si>
  <si>
    <t>ФАИП программая часть</t>
  </si>
  <si>
    <t>Разработка рабочего проекта "Реконструкция берегозащитных сооружений улицы Правая Набережная в г.Калининграде (2-я очередь)</t>
  </si>
  <si>
    <t>Разработка рабочего проекта "Реконструкция котельной с переводом на природный газ МУП «Калининградтеплосеть» по ул. Горького, 166 в г.Калининграде (2 очередь)"</t>
  </si>
  <si>
    <t>Реконструкция канализационной насосной станции КНС-8 по ул. Тихорецкой в г.Калининграде</t>
  </si>
  <si>
    <t xml:space="preserve">Реконструкция  котельной с переводом на природный газ МУП "Калининградтеплосеть" по ул. Горького, 166 в г.Калининграде (1 очередь)                              </t>
  </si>
  <si>
    <t>«Реконструкция хлорного хозяйства водопроводных очистных сооружений ЮВС-2 в г.Калининграде»</t>
  </si>
  <si>
    <t>Реконструкция канализационной насосной станции КНС-8 по ул. Тихорецкой (2 этап – санация напорных канализационных трубопроводов)</t>
  </si>
  <si>
    <t>Реконструкция фонтана у Драмтеатра ул.Театральная - пр-т Мира, г.Калининград" (в т.ч. проектные работы)</t>
  </si>
  <si>
    <t>Строительство детских яслей-сада на 240 мест с бассейном по ул.Нарвской в г.Калининграде</t>
  </si>
  <si>
    <t>Проектирование и строительство газовой котельной на территории БСМП по ул. А.Невского в г.Калининграде</t>
  </si>
  <si>
    <t xml:space="preserve">Строительство трансформаторной подстанции и кабельной линии от ПС «Северная» </t>
  </si>
  <si>
    <t>Строительство хозяйственного корпуса БСМП по ул. А.Невского в г.Калининграде</t>
  </si>
  <si>
    <t>Завершение работ на Триумфальной колонне на пл.Победы – установка скульптуры «Ангел Победы»</t>
  </si>
  <si>
    <t>Рабочий проект "Реконструкция перекрытия главного канализационного коллектора"</t>
  </si>
  <si>
    <t>Разработка проекта "Установка памятника Николаю Чудотворцу"</t>
  </si>
  <si>
    <t>Реконструкция тепловых сетей</t>
  </si>
  <si>
    <t>Проектирование и реконструкция столовой в спортивно-оздоровительном лагере им.Гайдара, в г.Светлогорске</t>
  </si>
  <si>
    <t>Приобретение средств малой механизации</t>
  </si>
  <si>
    <t>Изменения</t>
  </si>
  <si>
    <t>Областные средства</t>
  </si>
  <si>
    <t>перераспределение</t>
  </si>
  <si>
    <t>доп.доходы</t>
  </si>
  <si>
    <t>Инвестиционная программа</t>
  </si>
  <si>
    <t>Аля</t>
  </si>
  <si>
    <t>Оля</t>
  </si>
  <si>
    <t>Лена</t>
  </si>
  <si>
    <t>Наташа</t>
  </si>
  <si>
    <t>Ира</t>
  </si>
  <si>
    <t>Нина</t>
  </si>
  <si>
    <t>ЖКХ</t>
  </si>
  <si>
    <t>Экологическая программа</t>
  </si>
  <si>
    <t>Фонд непредвиденных расходов</t>
  </si>
  <si>
    <t>Изменения ко  2 чтению (Лена)</t>
  </si>
  <si>
    <t>Изменения ко  2 чтению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</si>
  <si>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</si>
  <si>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</si>
  <si>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</si>
  <si>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</si>
  <si>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</si>
  <si>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</si>
  <si>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</si>
  <si>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 ко 2 чтению</t>
  </si>
  <si>
    <t>Изменения ко 2 чтению (ЖКХ)</t>
  </si>
  <si>
    <t>Изменения ко 2 чтению (зарплате)</t>
  </si>
  <si>
    <t>дополнительно</t>
  </si>
  <si>
    <t xml:space="preserve">Уточнение приложения </t>
  </si>
  <si>
    <t>1.48.</t>
  </si>
  <si>
    <t>Установка универсальной спортивной площадки по ул. Воздушная, 20</t>
  </si>
  <si>
    <t>Установка универсальной спортивной площадки по ул. Каштановая аллея, 147</t>
  </si>
  <si>
    <t>Проектирование  и строительство водовода в микрорайоне "Сельма" ( 1-я очередь)</t>
  </si>
  <si>
    <t>Проектирование и строительство сетей  канализации в микрорайоне "Сельма" ( 1-я очередь)</t>
  </si>
  <si>
    <t xml:space="preserve">Рабочий проект "Строительство водовода от МНС до ул. А. Невского - Курортная в г. Калининграде" </t>
  </si>
  <si>
    <t>Рабочий проект "Строительство комплексного спортивного зала  по пр. Мира,134, г. Калининград</t>
  </si>
  <si>
    <t xml:space="preserve">Проектирование и строительство автомойки  на 8 боксов по ул.Днепропетровской, 5  в городе Калининграде </t>
  </si>
  <si>
    <t xml:space="preserve">  4.1</t>
  </si>
  <si>
    <t>Установка памятника Ленину</t>
  </si>
  <si>
    <t xml:space="preserve">Строительство  смотровых площадок  и благоустройство  территории Второго Оборонительного вала </t>
  </si>
  <si>
    <t>Реконструкция ул. Горького  на участке от ул Черняховского до ул. Островского  (долг)</t>
  </si>
  <si>
    <t>5.</t>
  </si>
  <si>
    <t>Установка оборудования на водоводе диаметром 650 мм от ВВС до МНС (программа ДЕПА)</t>
  </si>
  <si>
    <t>6.</t>
  </si>
  <si>
    <t xml:space="preserve">Реконструкция  сетей водопровода по  улице Горького </t>
  </si>
  <si>
    <t>РП " Строительство сетей канализации в пос. А. Космодемьянского ( 1- я очередь)"</t>
  </si>
  <si>
    <t>Комитет муниципального имущества</t>
  </si>
  <si>
    <t xml:space="preserve"> Приобретение автовышки</t>
  </si>
  <si>
    <t>Установка  общедомовых водомерных узлов  ( программа ДЕПА)</t>
  </si>
  <si>
    <t xml:space="preserve"> Усиление конструкций  и ремонт  жилого дома по ул. Парусная,  29-31</t>
  </si>
  <si>
    <t xml:space="preserve">Проектные работы, в том числе </t>
  </si>
  <si>
    <t xml:space="preserve"> РП "Строительство  трансформаторной подстанции и реконструкция уличных сетей в пос. Октябрьский (2этап)</t>
  </si>
  <si>
    <t>РП " Автомобильные весы  полигона твердых бытовых отходов в пос. А. Космодемьянского ,г.Калининград"</t>
  </si>
  <si>
    <t>РП " Реконструкция парка  "Центральный" - 3-я очередь</t>
  </si>
  <si>
    <t xml:space="preserve"> РП "Реконструкция дворового фасада жилого дома  № 5-7 по ул. 9-е апреля"</t>
  </si>
  <si>
    <t>Строительство станции очистки и обезжелезивания воды в                    пос. Чкаловске, г.Калининград</t>
  </si>
  <si>
    <t xml:space="preserve">Рабочий проект "Строительство общеобразовательной школы  на 1500 мест в Северном жилом районе" </t>
  </si>
  <si>
    <t xml:space="preserve">Рабочий проект "Детские ясли -сад на 240 мест  с бассейном по ул. Фермора в Северном жилом районе г. Калининграда" </t>
  </si>
  <si>
    <t>Установка солнцезащитных штор в  спорткомплексе   "Юность"</t>
  </si>
  <si>
    <t>Установка наружного полноцветного светодиодного видеоэкрана в манеже дворца спорта "Юность" , г. Калининград</t>
  </si>
  <si>
    <t>Проектные работы, в том числе:</t>
  </si>
  <si>
    <t xml:space="preserve">   - РП " Многоквартирный жилой дом №5 по ул. О.Кошевого в г. Калининграде"</t>
  </si>
  <si>
    <t xml:space="preserve">   - Предпроектные проработки , изыскания, экспертные заключения и т.п.</t>
  </si>
  <si>
    <t xml:space="preserve">   - РП "Многоквартирный жилой дом по ул. Карамзина в г. Калининграде"</t>
  </si>
  <si>
    <t>Строительство станции обезжелезивания на ВВС в п. Озерки  мощностью 15 тыс. куб.м.</t>
  </si>
  <si>
    <t xml:space="preserve">Реконструкция  главного фасада жилого дома по ул.  № 5-7 9 Апреля(4-я захватка) </t>
  </si>
  <si>
    <t xml:space="preserve"> РП"Городской образовательный комплекс по ул. Интернациональной- Н.Карамзина в г. Калининграде" </t>
  </si>
  <si>
    <t>РП " Малосемейное общежитие  со встроенно-пристроенным амбулаторно-поликлиническим учреждением"</t>
  </si>
  <si>
    <t xml:space="preserve"> Проектирование и строительство мостового перехода через реки Старая и Новая Преголя в г.Калининграде, Калининградская область</t>
  </si>
  <si>
    <t>Приобретение  медицинского оборудования, а также переоборудование, перепланировка и реконструкция отделения экстренной детоксикации и гипербарической оксигенации БСМП</t>
  </si>
  <si>
    <t xml:space="preserve">            Адресная инвестиционная программа на 2007 год</t>
  </si>
  <si>
    <t>Моу СОШ № 50 - II- III очереди осушения и благоустройства территории, восстановление пешеходных дорожек.</t>
  </si>
  <si>
    <t>1.5</t>
  </si>
  <si>
    <t>1.6</t>
  </si>
  <si>
    <t>1.7</t>
  </si>
  <si>
    <t>1.8</t>
  </si>
  <si>
    <t>Строительство многоквартирного жилого дома  №5  по ул.О. Кошевого  в г. Калининграде( в том числе для переселения граждан из жилфонда, признанного непригодным для проживания, и с высоким уровнем износа - 34 113,0 тыс. руб.)</t>
  </si>
  <si>
    <t>Приобретение квартир для муниципальных нужд в рамках переселения граждан из жилфонда, признанного непригодным для проживания, и жилфонда с высоким уровнем износа</t>
  </si>
  <si>
    <t>газификация ул. Катина в г. Калининграде</t>
  </si>
  <si>
    <t>газификация жилых домов по ул. Батальной, № 109-119, 120-130, 132-138</t>
  </si>
  <si>
    <t>реконструкция и капитальный ремонт дорожной сети города</t>
  </si>
  <si>
    <t>Реконструкция наружного освещения от пр.Победы от опоры ТТУ №165до №221</t>
  </si>
  <si>
    <t>Разработка РП и строительство модульной станции водоочистки на водозаборе на ВВС</t>
  </si>
  <si>
    <t>Разработка рабочего по объекту"Реконструкция РТС "Северная" по ул.Сибирякова в г. Калининграде(1 очередь)"</t>
  </si>
  <si>
    <t>Строительство газопровода по ул.Суворова -Камская</t>
  </si>
  <si>
    <t>Разработка ПСД и прокладка водовода для перевода потребителей пос. Космодемьянского на водозабор от ПФ "Калининградская"</t>
  </si>
  <si>
    <t>Строительство наружного освещения в пос. Прибрежный</t>
  </si>
  <si>
    <t>Реконструкция  зданий детского дома "Надежда" по     ул. Камская ,2А в г. Калининграде</t>
  </si>
  <si>
    <t>Реконструкция исторического центра города - площади Победы, 2 очередь</t>
  </si>
  <si>
    <t>газификация пос. А. Космодемьянского</t>
  </si>
  <si>
    <t>МКП "Городское дорожное строительство и ремонт"</t>
  </si>
  <si>
    <t>строительство спортивных комплексов (велодром)</t>
  </si>
  <si>
    <t xml:space="preserve"> строительство объекта "  Газопровод     к жилым домам по ул. Монетной,6, ул. Живописной 14,20, ул. Лучистой19,21,23 в г. Калининграде -1 этап (распределительный газопровод)"</t>
  </si>
  <si>
    <t>Рабочий проект "Строительство газораспределительных сетей низкого давления и газопроводов к ж/д в микрорайоне ул. Арзамасская,Хабаровская,Сержанта Бурыхина, Сеченова в пос. А.Космодемьянского"</t>
  </si>
  <si>
    <t>Строительство сетей низкого давления и газопроводов к ж/д в микрорайоне ул. Арзамасская, Хабаровская, Сержанта Бурыхина,Сеченова в пос.А.Космодемьянского"</t>
  </si>
  <si>
    <t>Строительство газопровода высокого давления в пос.А.Космодемьянского</t>
  </si>
  <si>
    <t xml:space="preserve">Строительство инженерных сетей к специализированному волейбольному спортивному комплексу по ул Согласия,2 </t>
  </si>
  <si>
    <t>РП "Строительство территориального медицинского  объединения  в микрорайоне "Сельма"</t>
  </si>
  <si>
    <t xml:space="preserve">Рабочий проект "Детские ясли -сад на 240 мест  с бассейном  в Северном жилом районе  г. Калининграда" </t>
  </si>
  <si>
    <t>Рабочий проект "Строительство газовой котельной на территории МУЗ "Роддом №3" по ул. Ал.Смелых, 136/138"</t>
  </si>
  <si>
    <t>Строительство газопровода высокого давления в пос.Чкаловск</t>
  </si>
  <si>
    <t>РП "Газификация пос.Лермонтово (левая сторона) "</t>
  </si>
  <si>
    <t>РП "Газификация жилых домов по ул.Дзержинского"</t>
  </si>
  <si>
    <t>Завершение строительства спортивного комплекса(универсальной игровой площадки с гимнастическим городком)</t>
  </si>
  <si>
    <t>4.2</t>
  </si>
  <si>
    <t>4.3</t>
  </si>
  <si>
    <t>4.4</t>
  </si>
  <si>
    <t>4.5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</si>
  <si>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</si>
  <si>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</si>
  <si>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</si>
  <si>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</si>
  <si>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</si>
  <si>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</si>
  <si>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</si>
  <si>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</si>
  <si>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</si>
  <si>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</si>
  <si>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</si>
  <si>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</si>
  <si>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</si>
  <si>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</si>
  <si>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</si>
  <si>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</si>
  <si>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</si>
  <si>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</si>
  <si>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</si>
  <si>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</si>
  <si>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</si>
  <si>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</si>
  <si>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</si>
  <si>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</si>
  <si>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</si>
  <si>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</si>
  <si>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</si>
  <si>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</si>
  <si>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</si>
  <si>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</si>
  <si>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</si>
  <si>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</si>
  <si>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1.49</t>
  </si>
  <si>
    <t>1.42</t>
  </si>
  <si>
    <t>1.43</t>
  </si>
  <si>
    <t>1.44</t>
  </si>
  <si>
    <t>1.45</t>
  </si>
  <si>
    <t>1.46</t>
  </si>
  <si>
    <t>1.47</t>
  </si>
  <si>
    <t>1.48</t>
  </si>
  <si>
    <t>1.50</t>
  </si>
  <si>
    <t>1.19</t>
  </si>
  <si>
    <t>к решению городского Совета</t>
  </si>
  <si>
    <t>депутатов Калининграда</t>
  </si>
  <si>
    <t>Приложение № 12</t>
  </si>
  <si>
    <t>Утверждено на 2007 год</t>
  </si>
  <si>
    <t>Строительство локальных очистных сооружений по ул.Нансена в г. Калининраде типа HN</t>
  </si>
  <si>
    <t>Административное здание с залом траурных обрядов городского кладбища в пос. Авангардное – Сазоновка Гурьевского района, Калининградской области</t>
  </si>
  <si>
    <t>Рабочий проект "Строительство детского сада № 42  по ул. Карамзина в Московском районе г. Калининграда"</t>
  </si>
  <si>
    <t>1.25.1</t>
  </si>
  <si>
    <t>1.25.2</t>
  </si>
  <si>
    <t>1.25.3</t>
  </si>
  <si>
    <t>1.25.4</t>
  </si>
  <si>
    <t>1.25.5</t>
  </si>
  <si>
    <t>1.25.6</t>
  </si>
  <si>
    <t>1.25.7</t>
  </si>
  <si>
    <t>1.25.8</t>
  </si>
  <si>
    <t>1.25.9</t>
  </si>
  <si>
    <t>1.25.10</t>
  </si>
  <si>
    <t>1.25.11</t>
  </si>
  <si>
    <t>1.25.12</t>
  </si>
  <si>
    <t>1.25.13</t>
  </si>
  <si>
    <t>1.25.14</t>
  </si>
  <si>
    <t>1.25.15</t>
  </si>
  <si>
    <t>1.25.16</t>
  </si>
  <si>
    <t>1.25.17</t>
  </si>
  <si>
    <t>1.25.18</t>
  </si>
  <si>
    <t>1.25.19</t>
  </si>
  <si>
    <t>1.25.20</t>
  </si>
  <si>
    <t>1.30.1</t>
  </si>
  <si>
    <t>1.30.2</t>
  </si>
  <si>
    <t>1.30.3</t>
  </si>
  <si>
    <t>1.51</t>
  </si>
  <si>
    <t>1.51.1</t>
  </si>
  <si>
    <t>1.51.2</t>
  </si>
  <si>
    <t>1.51.3</t>
  </si>
  <si>
    <t>1.51.4</t>
  </si>
  <si>
    <t>1.51.5</t>
  </si>
  <si>
    <t>1.51.6</t>
  </si>
  <si>
    <t>1.51.7</t>
  </si>
  <si>
    <t>1.51.8</t>
  </si>
  <si>
    <t>1.51.9</t>
  </si>
  <si>
    <t>Установка универсальной спортивной площадки по ул. Заводская,27-б</t>
  </si>
  <si>
    <t>Установка универсальной спортивной площадки по ул. Зеленая,82</t>
  </si>
  <si>
    <t>Установка универсальной спортивной площадки по ул. Ген.Карбышева,8</t>
  </si>
  <si>
    <t>Елена Конст.</t>
  </si>
  <si>
    <t>к решению окружного Совета</t>
  </si>
  <si>
    <t>ФАИП непрограммная часть</t>
  </si>
  <si>
    <t>Утверждено на 2007 год № 316 от17.10.2007 г.</t>
  </si>
  <si>
    <t>Обследование состояния незавершен. строительством здания по ул. Октябрьская площадь 20а</t>
  </si>
  <si>
    <t>Приложение № 6</t>
  </si>
  <si>
    <t>депутатов  города Калининграда</t>
  </si>
  <si>
    <t xml:space="preserve">№ 491 от   20  декабря  2006 г.  </t>
  </si>
  <si>
    <t>1.52</t>
  </si>
  <si>
    <t>1.53</t>
  </si>
  <si>
    <t>Реконструкция фасада жилого дома по ул. 9 Апреля</t>
  </si>
  <si>
    <t xml:space="preserve">№ 424  от 19 декабря  2007 г.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</si>
</sst>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  <numFmt numFmtId="170" formatCode="#,##0.000"/>
  </numFmts>
  <fonts count="4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3" fontId="6" fillId="0" borderId="0" xfId="0" applyNumberFormat="1" applyFont="1" applyAlignment="1">
      <alignment vertical="justify"/>
    </xf>
    <xf numFmtId="0" fontId="7" fillId="0" borderId="0" xfId="0" applyFont="1" applyAlignment="1">
      <alignment vertical="justify"/>
    </xf>
    <xf numFmtId="0" fontId="8" fillId="0" borderId="10" xfId="0" applyFont="1" applyBorder="1" applyAlignment="1">
      <alignment horizontal="center" vertical="justify" wrapText="1"/>
    </xf>
    <xf numFmtId="0" fontId="9" fillId="0" borderId="11" xfId="0" applyFont="1" applyBorder="1" applyAlignment="1">
      <alignment horizontal="center" vertical="justify" wrapText="1"/>
    </xf>
    <xf numFmtId="3" fontId="9" fillId="0" borderId="10" xfId="0" applyNumberFormat="1" applyFont="1" applyFill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justify" wrapText="1"/>
    </xf>
    <xf numFmtId="0" fontId="9" fillId="22" borderId="13" xfId="0" applyFont="1" applyFill="1" applyBorder="1" applyAlignment="1">
      <alignment vertical="justify" wrapText="1"/>
    </xf>
    <xf numFmtId="0" fontId="8" fillId="22" borderId="13" xfId="0" applyFont="1" applyFill="1" applyBorder="1" applyAlignment="1">
      <alignment vertical="justify" wrapText="1"/>
    </xf>
    <xf numFmtId="0" fontId="7" fillId="0" borderId="13" xfId="0" applyFont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3" fontId="9" fillId="0" borderId="13" xfId="0" applyNumberFormat="1" applyFont="1" applyFill="1" applyBorder="1" applyAlignment="1">
      <alignment vertical="justify" wrapText="1"/>
    </xf>
    <xf numFmtId="0" fontId="7" fillId="0" borderId="13" xfId="0" applyFont="1" applyBorder="1" applyAlignment="1">
      <alignment vertical="justify" wrapText="1"/>
    </xf>
    <xf numFmtId="0" fontId="6" fillId="0" borderId="13" xfId="0" applyFont="1" applyBorder="1" applyAlignment="1">
      <alignment vertical="justify" wrapText="1"/>
    </xf>
    <xf numFmtId="3" fontId="6" fillId="0" borderId="10" xfId="0" applyNumberFormat="1" applyFont="1" applyFill="1" applyBorder="1" applyAlignment="1">
      <alignment vertical="justify" wrapText="1"/>
    </xf>
    <xf numFmtId="3" fontId="6" fillId="0" borderId="13" xfId="0" applyNumberFormat="1" applyFont="1" applyFill="1" applyBorder="1" applyAlignment="1">
      <alignment vertical="justify" wrapText="1"/>
    </xf>
    <xf numFmtId="0" fontId="10" fillId="0" borderId="13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8" fillId="0" borderId="13" xfId="0" applyFont="1" applyBorder="1" applyAlignment="1">
      <alignment horizontal="center" vertical="justify" wrapText="1"/>
    </xf>
    <xf numFmtId="0" fontId="8" fillId="0" borderId="13" xfId="0" applyFont="1" applyBorder="1" applyAlignment="1">
      <alignment vertical="justify" wrapText="1"/>
    </xf>
    <xf numFmtId="0" fontId="12" fillId="0" borderId="0" xfId="0" applyFont="1" applyAlignment="1">
      <alignment/>
    </xf>
    <xf numFmtId="3" fontId="6" fillId="0" borderId="12" xfId="0" applyNumberFormat="1" applyFont="1" applyFill="1" applyBorder="1" applyAlignment="1">
      <alignment vertical="justify" wrapText="1"/>
    </xf>
    <xf numFmtId="3" fontId="9" fillId="0" borderId="14" xfId="0" applyNumberFormat="1" applyFont="1" applyFill="1" applyBorder="1" applyAlignment="1">
      <alignment vertical="justify" wrapText="1"/>
    </xf>
    <xf numFmtId="0" fontId="13" fillId="0" borderId="0" xfId="0" applyFont="1" applyAlignment="1">
      <alignment/>
    </xf>
    <xf numFmtId="0" fontId="6" fillId="0" borderId="13" xfId="0" applyFont="1" applyFill="1" applyBorder="1" applyAlignment="1">
      <alignment vertical="justify" wrapText="1"/>
    </xf>
    <xf numFmtId="0" fontId="7" fillId="0" borderId="13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3" fontId="13" fillId="0" borderId="0" xfId="0" applyNumberFormat="1" applyFont="1" applyAlignment="1">
      <alignment/>
    </xf>
    <xf numFmtId="0" fontId="7" fillId="22" borderId="13" xfId="0" applyFont="1" applyFill="1" applyBorder="1" applyAlignment="1">
      <alignment horizontal="center" vertical="justify" wrapText="1"/>
    </xf>
    <xf numFmtId="3" fontId="9" fillId="22" borderId="13" xfId="0" applyNumberFormat="1" applyFont="1" applyFill="1" applyBorder="1" applyAlignment="1">
      <alignment vertical="justify" wrapText="1"/>
    </xf>
    <xf numFmtId="0" fontId="7" fillId="22" borderId="13" xfId="0" applyFont="1" applyFill="1" applyBorder="1" applyAlignment="1">
      <alignment vertical="justify" wrapText="1"/>
    </xf>
    <xf numFmtId="0" fontId="8" fillId="22" borderId="13" xfId="0" applyFont="1" applyFill="1" applyBorder="1" applyAlignment="1">
      <alignment horizontal="center" vertical="justify"/>
    </xf>
    <xf numFmtId="0" fontId="9" fillId="22" borderId="13" xfId="0" applyFont="1" applyFill="1" applyBorder="1" applyAlignment="1">
      <alignment vertical="justify"/>
    </xf>
    <xf numFmtId="0" fontId="8" fillId="22" borderId="13" xfId="0" applyFont="1" applyFill="1" applyBorder="1" applyAlignment="1">
      <alignment vertical="justify"/>
    </xf>
    <xf numFmtId="0" fontId="5" fillId="0" borderId="0" xfId="0" applyFont="1" applyAlignment="1">
      <alignment/>
    </xf>
    <xf numFmtId="0" fontId="8" fillId="0" borderId="13" xfId="0" applyFont="1" applyBorder="1" applyAlignment="1">
      <alignment horizontal="center" vertical="justify"/>
    </xf>
    <xf numFmtId="3" fontId="6" fillId="0" borderId="13" xfId="0" applyNumberFormat="1" applyFont="1" applyBorder="1" applyAlignment="1">
      <alignment vertical="justify"/>
    </xf>
    <xf numFmtId="0" fontId="9" fillId="0" borderId="13" xfId="0" applyFont="1" applyBorder="1" applyAlignment="1">
      <alignment vertical="justify"/>
    </xf>
    <xf numFmtId="3" fontId="9" fillId="0" borderId="13" xfId="0" applyNumberFormat="1" applyFont="1" applyBorder="1" applyAlignment="1">
      <alignment vertical="justify"/>
    </xf>
    <xf numFmtId="0" fontId="7" fillId="0" borderId="13" xfId="0" applyFont="1" applyBorder="1" applyAlignment="1">
      <alignment vertical="justify"/>
    </xf>
    <xf numFmtId="1" fontId="8" fillId="0" borderId="13" xfId="0" applyNumberFormat="1" applyFont="1" applyBorder="1" applyAlignment="1">
      <alignment horizontal="center" vertical="justify"/>
    </xf>
    <xf numFmtId="49" fontId="9" fillId="0" borderId="13" xfId="0" applyNumberFormat="1" applyFont="1" applyBorder="1" applyAlignment="1">
      <alignment vertical="justify" wrapText="1" shrinkToFit="1"/>
    </xf>
    <xf numFmtId="49" fontId="6" fillId="0" borderId="13" xfId="0" applyNumberFormat="1" applyFont="1" applyBorder="1" applyAlignment="1">
      <alignment vertical="justify" wrapText="1" shrinkToFit="1"/>
    </xf>
    <xf numFmtId="49" fontId="6" fillId="0" borderId="13" xfId="0" applyNumberFormat="1" applyFont="1" applyBorder="1" applyAlignment="1">
      <alignment vertical="justify"/>
    </xf>
    <xf numFmtId="0" fontId="9" fillId="0" borderId="13" xfId="0" applyFont="1" applyBorder="1" applyAlignment="1">
      <alignment vertical="justify" wrapText="1" shrinkToFit="1"/>
    </xf>
    <xf numFmtId="2" fontId="9" fillId="0" borderId="13" xfId="0" applyNumberFormat="1" applyFont="1" applyBorder="1" applyAlignment="1">
      <alignment vertical="justify" wrapText="1"/>
    </xf>
    <xf numFmtId="168" fontId="8" fillId="0" borderId="13" xfId="0" applyNumberFormat="1" applyFont="1" applyBorder="1" applyAlignment="1">
      <alignment horizontal="left" vertical="justify" wrapText="1"/>
    </xf>
    <xf numFmtId="3" fontId="6" fillId="24" borderId="13" xfId="0" applyNumberFormat="1" applyFont="1" applyFill="1" applyBorder="1" applyAlignment="1">
      <alignment vertical="justify"/>
    </xf>
    <xf numFmtId="0" fontId="7" fillId="0" borderId="13" xfId="0" applyFont="1" applyBorder="1" applyAlignment="1">
      <alignment horizontal="center" vertical="justify"/>
    </xf>
    <xf numFmtId="3" fontId="9" fillId="24" borderId="13" xfId="0" applyNumberFormat="1" applyFont="1" applyFill="1" applyBorder="1" applyAlignment="1">
      <alignment vertical="justify"/>
    </xf>
    <xf numFmtId="3" fontId="9" fillId="0" borderId="13" xfId="0" applyNumberFormat="1" applyFont="1" applyBorder="1" applyAlignment="1">
      <alignment vertical="justify" wrapText="1"/>
    </xf>
    <xf numFmtId="3" fontId="9" fillId="22" borderId="13" xfId="0" applyNumberFormat="1" applyFont="1" applyFill="1" applyBorder="1" applyAlignment="1">
      <alignment vertical="justify"/>
    </xf>
    <xf numFmtId="0" fontId="6" fillId="24" borderId="13" xfId="0" applyFont="1" applyFill="1" applyBorder="1" applyAlignment="1">
      <alignment vertical="justify" wrapText="1"/>
    </xf>
    <xf numFmtId="0" fontId="7" fillId="24" borderId="13" xfId="0" applyFont="1" applyFill="1" applyBorder="1" applyAlignment="1">
      <alignment vertical="justify"/>
    </xf>
    <xf numFmtId="0" fontId="5" fillId="24" borderId="0" xfId="0" applyFont="1" applyFill="1" applyAlignment="1">
      <alignment/>
    </xf>
    <xf numFmtId="0" fontId="8" fillId="24" borderId="13" xfId="0" applyFont="1" applyFill="1" applyBorder="1" applyAlignment="1">
      <alignment vertical="justify"/>
    </xf>
    <xf numFmtId="3" fontId="6" fillId="0" borderId="13" xfId="0" applyNumberFormat="1" applyFont="1" applyFill="1" applyBorder="1" applyAlignment="1">
      <alignment vertical="justify"/>
    </xf>
    <xf numFmtId="2" fontId="6" fillId="0" borderId="13" xfId="0" applyNumberFormat="1" applyFont="1" applyBorder="1" applyAlignment="1">
      <alignment vertical="justify" wrapText="1"/>
    </xf>
    <xf numFmtId="0" fontId="8" fillId="0" borderId="13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vertical="justify"/>
    </xf>
    <xf numFmtId="0" fontId="8" fillId="0" borderId="13" xfId="0" applyFont="1" applyFill="1" applyBorder="1" applyAlignment="1">
      <alignment vertical="justify"/>
    </xf>
    <xf numFmtId="0" fontId="14" fillId="22" borderId="13" xfId="0" applyFont="1" applyFill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vertical="justify"/>
    </xf>
    <xf numFmtId="168" fontId="10" fillId="0" borderId="13" xfId="0" applyNumberFormat="1" applyFont="1" applyBorder="1" applyAlignment="1">
      <alignment horizontal="left" vertical="justify" wrapText="1"/>
    </xf>
    <xf numFmtId="0" fontId="5" fillId="22" borderId="13" xfId="0" applyFont="1" applyFill="1" applyBorder="1" applyAlignment="1">
      <alignment horizontal="center" vertical="justify"/>
    </xf>
    <xf numFmtId="3" fontId="8" fillId="22" borderId="13" xfId="0" applyNumberFormat="1" applyFont="1" applyFill="1" applyBorder="1" applyAlignment="1">
      <alignment vertical="justify"/>
    </xf>
    <xf numFmtId="0" fontId="7" fillId="0" borderId="0" xfId="0" applyFont="1" applyAlignment="1">
      <alignment horizontal="right" vertical="justify"/>
    </xf>
    <xf numFmtId="0" fontId="8" fillId="22" borderId="13" xfId="0" applyFont="1" applyFill="1" applyBorder="1" applyAlignment="1">
      <alignment horizontal="center" vertical="justify" wrapText="1"/>
    </xf>
    <xf numFmtId="0" fontId="7" fillId="24" borderId="13" xfId="0" applyFont="1" applyFill="1" applyBorder="1" applyAlignment="1">
      <alignment horizontal="center" vertical="justify"/>
    </xf>
    <xf numFmtId="0" fontId="7" fillId="0" borderId="13" xfId="0" applyFont="1" applyFill="1" applyBorder="1" applyAlignment="1">
      <alignment horizontal="center" vertical="justify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9" fillId="0" borderId="13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3" xfId="0" applyFont="1" applyFill="1" applyBorder="1" applyAlignment="1">
      <alignment horizontal="right" vertical="justify" wrapText="1"/>
    </xf>
    <xf numFmtId="3" fontId="4" fillId="0" borderId="13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justify" wrapText="1"/>
    </xf>
    <xf numFmtId="0" fontId="9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justify"/>
    </xf>
    <xf numFmtId="49" fontId="6" fillId="0" borderId="13" xfId="0" applyNumberFormat="1" applyFont="1" applyFill="1" applyBorder="1" applyAlignment="1">
      <alignment vertical="center" wrapText="1" shrinkToFit="1"/>
    </xf>
    <xf numFmtId="49" fontId="6" fillId="0" borderId="13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 wrapText="1"/>
    </xf>
    <xf numFmtId="0" fontId="17" fillId="24" borderId="0" xfId="0" applyFont="1" applyFill="1" applyAlignment="1">
      <alignment/>
    </xf>
    <xf numFmtId="0" fontId="17" fillId="0" borderId="0" xfId="0" applyFont="1" applyAlignment="1">
      <alignment/>
    </xf>
    <xf numFmtId="0" fontId="6" fillId="0" borderId="13" xfId="0" applyFont="1" applyBorder="1" applyAlignment="1">
      <alignment horizontal="center" vertical="justify"/>
    </xf>
    <xf numFmtId="0" fontId="6" fillId="0" borderId="13" xfId="0" applyFont="1" applyFill="1" applyBorder="1" applyAlignment="1">
      <alignment vertical="center" wrapText="1" shrinkToFit="1"/>
    </xf>
    <xf numFmtId="16" fontId="6" fillId="0" borderId="13" xfId="0" applyNumberFormat="1" applyFont="1" applyFill="1" applyBorder="1" applyAlignment="1">
      <alignment horizontal="center" vertical="justify" wrapText="1"/>
    </xf>
    <xf numFmtId="17" fontId="6" fillId="0" borderId="13" xfId="0" applyNumberFormat="1" applyFont="1" applyFill="1" applyBorder="1" applyAlignment="1">
      <alignment horizontal="center" vertical="justify" wrapText="1"/>
    </xf>
    <xf numFmtId="17" fontId="6" fillId="0" borderId="13" xfId="0" applyNumberFormat="1" applyFont="1" applyFill="1" applyBorder="1" applyAlignment="1">
      <alignment horizontal="right" vertical="justify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justify"/>
    </xf>
    <xf numFmtId="0" fontId="4" fillId="0" borderId="16" xfId="0" applyFont="1" applyFill="1" applyBorder="1" applyAlignment="1">
      <alignment horizontal="center" vertical="justify"/>
    </xf>
    <xf numFmtId="0" fontId="18" fillId="24" borderId="0" xfId="0" applyFont="1" applyFill="1" applyAlignment="1">
      <alignment horizontal="center"/>
    </xf>
    <xf numFmtId="3" fontId="4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justify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17" fontId="6" fillId="0" borderId="13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justify" wrapText="1"/>
    </xf>
    <xf numFmtId="17" fontId="6" fillId="0" borderId="10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justify" wrapText="1"/>
    </xf>
    <xf numFmtId="0" fontId="9" fillId="0" borderId="13" xfId="0" applyFont="1" applyFill="1" applyBorder="1" applyAlignment="1">
      <alignment horizontal="center" vertical="justify" wrapText="1"/>
    </xf>
    <xf numFmtId="0" fontId="9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6" fillId="0" borderId="13" xfId="0" applyNumberFormat="1" applyFont="1" applyFill="1" applyBorder="1" applyAlignment="1">
      <alignment horizontal="center" vertical="center" wrapText="1"/>
    </xf>
    <xf numFmtId="169" fontId="9" fillId="0" borderId="15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justify" wrapText="1"/>
    </xf>
    <xf numFmtId="49" fontId="6" fillId="0" borderId="18" xfId="0" applyNumberFormat="1" applyFont="1" applyFill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justify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justify" wrapText="1"/>
    </xf>
    <xf numFmtId="49" fontId="6" fillId="0" borderId="10" xfId="0" applyNumberFormat="1" applyFont="1" applyFill="1" applyBorder="1" applyAlignment="1">
      <alignment horizontal="center" vertical="justify" wrapText="1"/>
    </xf>
    <xf numFmtId="49" fontId="6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right" vertical="justify" wrapText="1"/>
    </xf>
    <xf numFmtId="0" fontId="19" fillId="0" borderId="12" xfId="0" applyFont="1" applyFill="1" applyBorder="1" applyAlignment="1">
      <alignment wrapText="1"/>
    </xf>
    <xf numFmtId="16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justify" wrapText="1"/>
    </xf>
    <xf numFmtId="0" fontId="19" fillId="0" borderId="17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9" fontId="9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justify" wrapText="1"/>
    </xf>
    <xf numFmtId="169" fontId="4" fillId="0" borderId="1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169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9" fontId="6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69" fontId="6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169" fontId="6" fillId="0" borderId="21" xfId="0" applyNumberFormat="1" applyFont="1" applyFill="1" applyBorder="1" applyAlignment="1">
      <alignment horizontal="center" vertical="center" wrapText="1"/>
    </xf>
    <xf numFmtId="169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169" fontId="6" fillId="0" borderId="18" xfId="0" applyNumberFormat="1" applyFont="1" applyFill="1" applyBorder="1" applyAlignment="1">
      <alignment horizontal="center" vertical="center" wrapText="1"/>
    </xf>
    <xf numFmtId="169" fontId="6" fillId="0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169" fontId="9" fillId="0" borderId="12" xfId="0" applyNumberFormat="1" applyFont="1" applyFill="1" applyBorder="1" applyAlignment="1">
      <alignment horizontal="center" vertical="center" wrapText="1"/>
    </xf>
    <xf numFmtId="169" fontId="0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169" fontId="8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3" fontId="6" fillId="0" borderId="10" xfId="0" applyNumberFormat="1" applyFont="1" applyFill="1" applyBorder="1" applyAlignment="1">
      <alignment vertical="justify" wrapText="1"/>
    </xf>
    <xf numFmtId="3" fontId="6" fillId="0" borderId="12" xfId="0" applyNumberFormat="1" applyFont="1" applyFill="1" applyBorder="1" applyAlignment="1">
      <alignment vertical="justify" wrapText="1"/>
    </xf>
    <xf numFmtId="0" fontId="7" fillId="0" borderId="13" xfId="0" applyFont="1" applyBorder="1" applyAlignment="1">
      <alignment horizontal="center" vertical="justify" wrapText="1"/>
    </xf>
    <xf numFmtId="0" fontId="6" fillId="0" borderId="13" xfId="0" applyFont="1" applyBorder="1" applyAlignment="1">
      <alignment vertical="justify" wrapText="1"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169" fontId="21" fillId="0" borderId="13" xfId="0" applyNumberFormat="1" applyFont="1" applyFill="1" applyBorder="1" applyAlignment="1">
      <alignment horizontal="center" vertical="center" wrapText="1"/>
    </xf>
    <xf numFmtId="169" fontId="6" fillId="0" borderId="13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E1">
      <selection activeCell="G11" sqref="G11"/>
    </sheetView>
  </sheetViews>
  <sheetFormatPr defaultColWidth="9.00390625" defaultRowHeight="12.75"/>
  <cols>
    <col min="1" max="1" width="6.625" style="1" hidden="1" customWidth="1"/>
    <col min="2" max="2" width="43.875" style="2" hidden="1" customWidth="1"/>
    <col min="3" max="3" width="14.75390625" style="3" hidden="1" customWidth="1"/>
    <col min="4" max="4" width="45.875" style="4" hidden="1" customWidth="1"/>
  </cols>
  <sheetData>
    <row r="1" spans="1:4" ht="21.75" customHeight="1">
      <c r="A1" s="210" t="s">
        <v>0</v>
      </c>
      <c r="B1" s="210"/>
      <c r="C1" s="210"/>
      <c r="D1" s="210"/>
    </row>
    <row r="2" ht="15.75">
      <c r="D2" s="69" t="s">
        <v>137</v>
      </c>
    </row>
    <row r="3" spans="1:4" ht="34.5" customHeight="1">
      <c r="A3" s="5" t="s">
        <v>138</v>
      </c>
      <c r="B3" s="6" t="s">
        <v>2</v>
      </c>
      <c r="C3" s="7" t="s">
        <v>139</v>
      </c>
      <c r="D3" s="5" t="s">
        <v>3</v>
      </c>
    </row>
    <row r="4" spans="1:4" ht="16.5" customHeight="1">
      <c r="A4" s="70"/>
      <c r="B4" s="9" t="s">
        <v>5</v>
      </c>
      <c r="C4" s="9"/>
      <c r="D4" s="10"/>
    </row>
    <row r="5" spans="1:4" s="25" customFormat="1" ht="15.75">
      <c r="A5" s="20">
        <v>1</v>
      </c>
      <c r="B5" s="12" t="s">
        <v>6</v>
      </c>
      <c r="C5" s="13">
        <f>SUM(C6:C10)</f>
        <v>5150</v>
      </c>
      <c r="D5" s="21"/>
    </row>
    <row r="6" spans="1:4" ht="34.5" customHeight="1">
      <c r="A6" s="11">
        <v>1</v>
      </c>
      <c r="B6" s="15" t="s">
        <v>7</v>
      </c>
      <c r="C6" s="16">
        <v>600</v>
      </c>
      <c r="D6" s="14" t="s">
        <v>8</v>
      </c>
    </row>
    <row r="7" spans="1:4" ht="30.75" customHeight="1">
      <c r="A7" s="11">
        <v>2</v>
      </c>
      <c r="B7" s="15" t="s">
        <v>9</v>
      </c>
      <c r="C7" s="17">
        <v>2000</v>
      </c>
      <c r="D7" s="14" t="s">
        <v>10</v>
      </c>
    </row>
    <row r="8" spans="1:4" ht="45.75" customHeight="1">
      <c r="A8" s="11">
        <v>3</v>
      </c>
      <c r="B8" s="15" t="s">
        <v>11</v>
      </c>
      <c r="C8" s="17">
        <v>1000</v>
      </c>
      <c r="D8" s="14"/>
    </row>
    <row r="9" spans="1:4" ht="30.75" customHeight="1">
      <c r="A9" s="11">
        <v>4</v>
      </c>
      <c r="B9" s="15" t="s">
        <v>12</v>
      </c>
      <c r="C9" s="17">
        <v>850</v>
      </c>
      <c r="D9" s="14"/>
    </row>
    <row r="10" spans="1:4" s="19" customFormat="1" ht="30" customHeight="1">
      <c r="A10" s="11">
        <v>5</v>
      </c>
      <c r="B10" s="15" t="s">
        <v>13</v>
      </c>
      <c r="C10" s="17">
        <v>700</v>
      </c>
      <c r="D10" s="18"/>
    </row>
    <row r="11" spans="1:4" s="25" customFormat="1" ht="15.75">
      <c r="A11" s="20">
        <v>2</v>
      </c>
      <c r="B11" s="12" t="s">
        <v>14</v>
      </c>
      <c r="C11" s="13">
        <f>C12</f>
        <v>300</v>
      </c>
      <c r="D11" s="21"/>
    </row>
    <row r="12" spans="1:4" ht="78.75" customHeight="1">
      <c r="A12" s="11">
        <v>1</v>
      </c>
      <c r="B12" s="15" t="s">
        <v>15</v>
      </c>
      <c r="C12" s="17">
        <v>300</v>
      </c>
      <c r="D12" s="14"/>
    </row>
    <row r="13" spans="1:4" s="25" customFormat="1" ht="48" customHeight="1">
      <c r="A13" s="20">
        <v>3</v>
      </c>
      <c r="B13" s="12" t="s">
        <v>16</v>
      </c>
      <c r="C13" s="13">
        <f>SUM(C14:C44)</f>
        <v>156050</v>
      </c>
      <c r="D13" s="21"/>
    </row>
    <row r="14" spans="1:4" s="22" customFormat="1" ht="19.5" customHeight="1">
      <c r="A14" s="20"/>
      <c r="B14" s="12" t="s">
        <v>17</v>
      </c>
      <c r="C14" s="13"/>
      <c r="D14" s="21"/>
    </row>
    <row r="15" spans="1:4" ht="48.75" customHeight="1">
      <c r="A15" s="213">
        <v>1</v>
      </c>
      <c r="B15" s="214" t="s">
        <v>18</v>
      </c>
      <c r="C15" s="211">
        <v>20000</v>
      </c>
      <c r="D15" s="14" t="s">
        <v>19</v>
      </c>
    </row>
    <row r="16" spans="1:4" ht="16.5" customHeight="1">
      <c r="A16" s="213"/>
      <c r="B16" s="214"/>
      <c r="C16" s="212"/>
      <c r="D16" s="14" t="s">
        <v>20</v>
      </c>
    </row>
    <row r="17" spans="1:4" s="25" customFormat="1" ht="30" customHeight="1">
      <c r="A17" s="20"/>
      <c r="B17" s="12" t="s">
        <v>21</v>
      </c>
      <c r="C17" s="24"/>
      <c r="D17" s="21"/>
    </row>
    <row r="18" spans="1:4" ht="17.25" customHeight="1">
      <c r="A18" s="213">
        <v>1</v>
      </c>
      <c r="B18" s="214" t="s">
        <v>22</v>
      </c>
      <c r="C18" s="211">
        <v>2000</v>
      </c>
      <c r="D18" s="14" t="s">
        <v>23</v>
      </c>
    </row>
    <row r="19" spans="1:4" ht="15" customHeight="1">
      <c r="A19" s="213"/>
      <c r="B19" s="214"/>
      <c r="C19" s="212"/>
      <c r="D19" s="14" t="s">
        <v>24</v>
      </c>
    </row>
    <row r="20" spans="1:4" s="25" customFormat="1" ht="18.75" customHeight="1">
      <c r="A20" s="20"/>
      <c r="B20" s="12" t="s">
        <v>25</v>
      </c>
      <c r="C20" s="13"/>
      <c r="D20" s="21"/>
    </row>
    <row r="21" spans="1:4" ht="15.75" customHeight="1">
      <c r="A21" s="213">
        <v>1</v>
      </c>
      <c r="B21" s="214" t="s">
        <v>26</v>
      </c>
      <c r="C21" s="211">
        <v>10000</v>
      </c>
      <c r="D21" s="14" t="s">
        <v>27</v>
      </c>
    </row>
    <row r="22" spans="1:4" ht="44.25" customHeight="1">
      <c r="A22" s="213"/>
      <c r="B22" s="214"/>
      <c r="C22" s="212"/>
      <c r="D22" s="14" t="s">
        <v>28</v>
      </c>
    </row>
    <row r="23" spans="1:4" ht="16.5" customHeight="1">
      <c r="A23" s="213">
        <v>2</v>
      </c>
      <c r="B23" s="214" t="s">
        <v>29</v>
      </c>
      <c r="C23" s="211">
        <v>10000</v>
      </c>
      <c r="D23" s="14" t="s">
        <v>30</v>
      </c>
    </row>
    <row r="24" spans="1:4" ht="14.25" customHeight="1">
      <c r="A24" s="213"/>
      <c r="B24" s="214"/>
      <c r="C24" s="212"/>
      <c r="D24" s="14" t="s">
        <v>31</v>
      </c>
    </row>
    <row r="25" spans="1:4" ht="27.75" customHeight="1">
      <c r="A25" s="213">
        <v>3</v>
      </c>
      <c r="B25" s="214" t="s">
        <v>32</v>
      </c>
      <c r="C25" s="211">
        <v>10000</v>
      </c>
      <c r="D25" s="14" t="s">
        <v>33</v>
      </c>
    </row>
    <row r="26" spans="1:4" ht="30" customHeight="1">
      <c r="A26" s="213"/>
      <c r="B26" s="214"/>
      <c r="C26" s="212"/>
      <c r="D26" s="14" t="s">
        <v>34</v>
      </c>
    </row>
    <row r="27" spans="1:4" ht="18" customHeight="1">
      <c r="A27" s="11"/>
      <c r="B27" s="12" t="s">
        <v>35</v>
      </c>
      <c r="C27" s="23"/>
      <c r="D27" s="14"/>
    </row>
    <row r="28" spans="1:4" ht="34.5" customHeight="1">
      <c r="A28" s="11">
        <v>1</v>
      </c>
      <c r="B28" s="15" t="s">
        <v>36</v>
      </c>
      <c r="C28" s="23">
        <v>48600</v>
      </c>
      <c r="D28" s="21" t="s">
        <v>37</v>
      </c>
    </row>
    <row r="29" spans="1:4" ht="33" customHeight="1">
      <c r="A29" s="11">
        <v>2</v>
      </c>
      <c r="B29" s="15" t="s">
        <v>38</v>
      </c>
      <c r="C29" s="17">
        <v>3000</v>
      </c>
      <c r="D29" s="14"/>
    </row>
    <row r="30" spans="1:4" ht="33" customHeight="1">
      <c r="A30" s="11">
        <v>3</v>
      </c>
      <c r="B30" s="15" t="s">
        <v>39</v>
      </c>
      <c r="C30" s="17">
        <v>2000</v>
      </c>
      <c r="D30" s="14"/>
    </row>
    <row r="31" spans="1:4" ht="30.75" customHeight="1">
      <c r="A31" s="11">
        <v>4</v>
      </c>
      <c r="B31" s="15" t="s">
        <v>40</v>
      </c>
      <c r="C31" s="23">
        <v>16000</v>
      </c>
      <c r="D31" s="14"/>
    </row>
    <row r="32" spans="1:4" s="28" customFormat="1" ht="47.25" customHeight="1">
      <c r="A32" s="11">
        <v>5</v>
      </c>
      <c r="B32" s="26" t="s">
        <v>41</v>
      </c>
      <c r="C32" s="23">
        <v>860</v>
      </c>
      <c r="D32" s="27"/>
    </row>
    <row r="33" spans="1:4" ht="31.5" customHeight="1">
      <c r="A33" s="11">
        <v>6</v>
      </c>
      <c r="B33" s="15" t="s">
        <v>42</v>
      </c>
      <c r="C33" s="17">
        <v>3240</v>
      </c>
      <c r="D33" s="14" t="s">
        <v>43</v>
      </c>
    </row>
    <row r="34" spans="1:4" ht="17.25" customHeight="1">
      <c r="A34" s="11">
        <v>7</v>
      </c>
      <c r="B34" s="15" t="s">
        <v>44</v>
      </c>
      <c r="C34" s="17">
        <v>3000</v>
      </c>
      <c r="D34" s="14"/>
    </row>
    <row r="35" spans="1:4" ht="30" customHeight="1">
      <c r="A35" s="11">
        <v>8</v>
      </c>
      <c r="B35" s="15" t="s">
        <v>45</v>
      </c>
      <c r="C35" s="23">
        <v>4500</v>
      </c>
      <c r="D35" s="14"/>
    </row>
    <row r="36" spans="1:4" ht="67.5" customHeight="1">
      <c r="A36" s="11">
        <v>9</v>
      </c>
      <c r="B36" s="15" t="s">
        <v>140</v>
      </c>
      <c r="C36" s="23">
        <v>3500</v>
      </c>
      <c r="D36" s="14"/>
    </row>
    <row r="37" spans="1:4" ht="30" customHeight="1">
      <c r="A37" s="11">
        <v>10</v>
      </c>
      <c r="B37" s="15" t="s">
        <v>47</v>
      </c>
      <c r="C37" s="23">
        <v>1500</v>
      </c>
      <c r="D37" s="14"/>
    </row>
    <row r="38" spans="1:6" ht="15" customHeight="1">
      <c r="A38" s="11"/>
      <c r="B38" s="12" t="s">
        <v>48</v>
      </c>
      <c r="C38" s="13"/>
      <c r="D38" s="14"/>
      <c r="E38" s="29">
        <f>SUM(C39:C44)</f>
        <v>17850</v>
      </c>
      <c r="F38" s="29"/>
    </row>
    <row r="39" spans="1:4" ht="31.5" customHeight="1">
      <c r="A39" s="11">
        <v>1</v>
      </c>
      <c r="B39" s="15" t="s">
        <v>49</v>
      </c>
      <c r="C39" s="17">
        <v>5850</v>
      </c>
      <c r="D39" s="14"/>
    </row>
    <row r="40" spans="1:4" ht="18" customHeight="1">
      <c r="A40" s="11">
        <v>2</v>
      </c>
      <c r="B40" s="15" t="s">
        <v>50</v>
      </c>
      <c r="C40" s="17">
        <v>2000</v>
      </c>
      <c r="D40" s="14"/>
    </row>
    <row r="41" spans="1:4" ht="45.75" customHeight="1">
      <c r="A41" s="11">
        <v>3</v>
      </c>
      <c r="B41" s="15" t="s">
        <v>51</v>
      </c>
      <c r="C41" s="17">
        <v>2000</v>
      </c>
      <c r="D41" s="14"/>
    </row>
    <row r="42" spans="1:4" ht="15" customHeight="1">
      <c r="A42" s="11">
        <v>4</v>
      </c>
      <c r="B42" s="15" t="s">
        <v>52</v>
      </c>
      <c r="C42" s="17">
        <v>4000</v>
      </c>
      <c r="D42" s="14" t="s">
        <v>53</v>
      </c>
    </row>
    <row r="43" spans="1:4" ht="18.75" customHeight="1">
      <c r="A43" s="11">
        <v>5</v>
      </c>
      <c r="B43" s="15" t="s">
        <v>54</v>
      </c>
      <c r="C43" s="17">
        <v>3000</v>
      </c>
      <c r="D43" s="14"/>
    </row>
    <row r="44" spans="1:4" ht="31.5" customHeight="1">
      <c r="A44" s="11">
        <v>6</v>
      </c>
      <c r="B44" s="15" t="s">
        <v>55</v>
      </c>
      <c r="C44" s="17">
        <v>1000</v>
      </c>
      <c r="D44" s="14" t="s">
        <v>53</v>
      </c>
    </row>
    <row r="45" spans="1:4" s="25" customFormat="1" ht="31.5">
      <c r="A45" s="20">
        <v>4</v>
      </c>
      <c r="B45" s="12" t="s">
        <v>58</v>
      </c>
      <c r="C45" s="13">
        <f>SUM(C46:C48)</f>
        <v>178600</v>
      </c>
      <c r="D45" s="21"/>
    </row>
    <row r="46" spans="1:4" ht="127.5" customHeight="1">
      <c r="A46" s="11">
        <v>1</v>
      </c>
      <c r="B46" s="15" t="s">
        <v>136</v>
      </c>
      <c r="C46" s="17">
        <v>27600</v>
      </c>
      <c r="D46" s="21" t="s">
        <v>59</v>
      </c>
    </row>
    <row r="47" spans="1:4" ht="36" customHeight="1">
      <c r="A47" s="11">
        <v>2</v>
      </c>
      <c r="B47" s="15" t="s">
        <v>61</v>
      </c>
      <c r="C47" s="17">
        <v>3000</v>
      </c>
      <c r="D47" s="14" t="s">
        <v>62</v>
      </c>
    </row>
    <row r="48" spans="1:4" ht="18" customHeight="1">
      <c r="A48" s="11">
        <v>3</v>
      </c>
      <c r="B48" s="15" t="s">
        <v>63</v>
      </c>
      <c r="C48" s="17">
        <f>SUM(C49:C50)</f>
        <v>148000</v>
      </c>
      <c r="D48" s="14" t="s">
        <v>64</v>
      </c>
    </row>
    <row r="49" spans="1:4" ht="34.5" customHeight="1">
      <c r="A49" s="11"/>
      <c r="B49" s="15" t="s">
        <v>65</v>
      </c>
      <c r="C49" s="17">
        <v>130000</v>
      </c>
      <c r="D49" s="14"/>
    </row>
    <row r="50" spans="1:4" ht="31.5">
      <c r="A50" s="11"/>
      <c r="B50" s="15" t="s">
        <v>67</v>
      </c>
      <c r="C50" s="17">
        <v>18000</v>
      </c>
      <c r="D50" s="14"/>
    </row>
    <row r="51" spans="1:4" ht="31.5">
      <c r="A51" s="30"/>
      <c r="B51" s="9" t="s">
        <v>68</v>
      </c>
      <c r="C51" s="31">
        <f>C45+C13+C11+C5</f>
        <v>340100</v>
      </c>
      <c r="D51" s="32"/>
    </row>
    <row r="52" spans="1:4" s="36" customFormat="1" ht="16.5" customHeight="1">
      <c r="A52" s="33"/>
      <c r="B52" s="34" t="s">
        <v>69</v>
      </c>
      <c r="C52" s="31"/>
      <c r="D52" s="35"/>
    </row>
    <row r="53" spans="1:4" s="36" customFormat="1" ht="36" customHeight="1">
      <c r="A53" s="37">
        <v>1</v>
      </c>
      <c r="B53" s="15" t="s">
        <v>141</v>
      </c>
      <c r="C53" s="38">
        <v>14634</v>
      </c>
      <c r="D53" s="14" t="s">
        <v>71</v>
      </c>
    </row>
    <row r="54" spans="1:4" s="36" customFormat="1" ht="44.25" customHeight="1">
      <c r="A54" s="37">
        <v>2</v>
      </c>
      <c r="B54" s="15" t="s">
        <v>142</v>
      </c>
      <c r="C54" s="38">
        <v>1500</v>
      </c>
      <c r="D54" s="14" t="s">
        <v>73</v>
      </c>
    </row>
    <row r="55" spans="1:4" s="36" customFormat="1" ht="45.75" customHeight="1">
      <c r="A55" s="37">
        <v>3</v>
      </c>
      <c r="B55" s="15" t="s">
        <v>74</v>
      </c>
      <c r="C55" s="38">
        <v>1000</v>
      </c>
      <c r="D55" s="14"/>
    </row>
    <row r="56" spans="1:4" s="36" customFormat="1" ht="45" customHeight="1">
      <c r="A56" s="37">
        <v>4</v>
      </c>
      <c r="B56" s="15" t="s">
        <v>75</v>
      </c>
      <c r="C56" s="38">
        <v>3696</v>
      </c>
      <c r="D56" s="14"/>
    </row>
    <row r="57" spans="1:4" s="36" customFormat="1" ht="72.75" customHeight="1">
      <c r="A57" s="37">
        <v>5</v>
      </c>
      <c r="B57" s="15" t="s">
        <v>76</v>
      </c>
      <c r="C57" s="38">
        <v>5000</v>
      </c>
      <c r="D57" s="14" t="s">
        <v>77</v>
      </c>
    </row>
    <row r="58" spans="1:4" s="36" customFormat="1" ht="15.75">
      <c r="A58" s="37">
        <v>6</v>
      </c>
      <c r="B58" s="39" t="s">
        <v>78</v>
      </c>
      <c r="C58" s="40">
        <f>C59+C66+C67+C68</f>
        <v>36141</v>
      </c>
      <c r="D58" s="41"/>
    </row>
    <row r="59" spans="1:4" s="36" customFormat="1" ht="48.75" customHeight="1">
      <c r="A59" s="42" t="s">
        <v>143</v>
      </c>
      <c r="B59" s="43" t="s">
        <v>79</v>
      </c>
      <c r="C59" s="40">
        <f>SUM(C60)</f>
        <v>15907</v>
      </c>
      <c r="D59" s="41"/>
    </row>
    <row r="60" spans="1:4" s="36" customFormat="1" ht="17.25" customHeight="1">
      <c r="A60" s="37"/>
      <c r="B60" s="44" t="s">
        <v>80</v>
      </c>
      <c r="C60" s="38">
        <f>SUM(C61:C65)</f>
        <v>15907</v>
      </c>
      <c r="D60" s="41"/>
    </row>
    <row r="61" spans="1:4" s="36" customFormat="1" ht="17.25" customHeight="1">
      <c r="A61" s="37"/>
      <c r="B61" s="44" t="s">
        <v>81</v>
      </c>
      <c r="C61" s="38">
        <v>5078</v>
      </c>
      <c r="D61" s="41"/>
    </row>
    <row r="62" spans="1:4" s="36" customFormat="1" ht="31.5" customHeight="1">
      <c r="A62" s="37"/>
      <c r="B62" s="44" t="s">
        <v>144</v>
      </c>
      <c r="C62" s="38">
        <v>5148</v>
      </c>
      <c r="D62" s="41"/>
    </row>
    <row r="63" spans="1:4" s="36" customFormat="1" ht="18" customHeight="1">
      <c r="A63" s="37"/>
      <c r="B63" s="44" t="s">
        <v>82</v>
      </c>
      <c r="C63" s="38">
        <v>3495</v>
      </c>
      <c r="D63" s="41"/>
    </row>
    <row r="64" spans="1:4" s="36" customFormat="1" ht="20.25" customHeight="1">
      <c r="A64" s="37"/>
      <c r="B64" s="45" t="s">
        <v>83</v>
      </c>
      <c r="C64" s="38">
        <v>1135</v>
      </c>
      <c r="D64" s="41"/>
    </row>
    <row r="65" spans="1:4" s="36" customFormat="1" ht="14.25" customHeight="1">
      <c r="A65" s="37"/>
      <c r="B65" s="44" t="s">
        <v>84</v>
      </c>
      <c r="C65" s="38">
        <v>1051</v>
      </c>
      <c r="D65" s="41"/>
    </row>
    <row r="66" spans="1:4" s="36" customFormat="1" ht="31.5">
      <c r="A66" s="37" t="s">
        <v>145</v>
      </c>
      <c r="B66" s="43" t="s">
        <v>85</v>
      </c>
      <c r="C66" s="40">
        <v>7350</v>
      </c>
      <c r="D66" s="41"/>
    </row>
    <row r="67" spans="1:4" s="36" customFormat="1" ht="29.25" customHeight="1">
      <c r="A67" s="37" t="s">
        <v>146</v>
      </c>
      <c r="B67" s="46" t="s">
        <v>86</v>
      </c>
      <c r="C67" s="40">
        <v>7884</v>
      </c>
      <c r="D67" s="41"/>
    </row>
    <row r="68" spans="1:4" s="36" customFormat="1" ht="31.5" customHeight="1">
      <c r="A68" s="37" t="s">
        <v>147</v>
      </c>
      <c r="B68" s="46" t="s">
        <v>87</v>
      </c>
      <c r="C68" s="40">
        <v>5000</v>
      </c>
      <c r="D68" s="14" t="s">
        <v>88</v>
      </c>
    </row>
    <row r="69" spans="1:4" s="36" customFormat="1" ht="16.5" customHeight="1">
      <c r="A69" s="37">
        <v>7</v>
      </c>
      <c r="B69" s="47" t="s">
        <v>89</v>
      </c>
      <c r="C69" s="40">
        <v>10000</v>
      </c>
      <c r="D69" s="41"/>
    </row>
    <row r="70" spans="1:4" s="36" customFormat="1" ht="19.5" customHeight="1">
      <c r="A70" s="37">
        <v>8</v>
      </c>
      <c r="B70" s="12" t="s">
        <v>90</v>
      </c>
      <c r="C70" s="40">
        <v>10000</v>
      </c>
      <c r="D70" s="48"/>
    </row>
    <row r="71" spans="1:4" s="36" customFormat="1" ht="15.75">
      <c r="A71" s="37">
        <v>9</v>
      </c>
      <c r="B71" s="39" t="s">
        <v>91</v>
      </c>
      <c r="C71" s="40">
        <f>SUM(C72:C72)</f>
        <v>5000</v>
      </c>
      <c r="D71" s="41"/>
    </row>
    <row r="72" spans="1:4" s="36" customFormat="1" ht="17.25" customHeight="1">
      <c r="A72" s="37"/>
      <c r="B72" s="15" t="s">
        <v>92</v>
      </c>
      <c r="C72" s="49">
        <v>5000</v>
      </c>
      <c r="D72" s="41" t="s">
        <v>93</v>
      </c>
    </row>
    <row r="73" spans="1:4" s="36" customFormat="1" ht="18" customHeight="1">
      <c r="A73" s="37">
        <v>10</v>
      </c>
      <c r="B73" s="12" t="s">
        <v>94</v>
      </c>
      <c r="C73" s="40">
        <v>2000</v>
      </c>
      <c r="D73" s="41" t="s">
        <v>95</v>
      </c>
    </row>
    <row r="74" spans="1:4" s="36" customFormat="1" ht="15.75">
      <c r="A74" s="37">
        <v>11</v>
      </c>
      <c r="B74" s="12" t="s">
        <v>96</v>
      </c>
      <c r="C74" s="51">
        <f>SUM(C75:C75)</f>
        <v>1900</v>
      </c>
      <c r="D74" s="41"/>
    </row>
    <row r="75" spans="1:4" s="36" customFormat="1" ht="30" customHeight="1">
      <c r="A75" s="50"/>
      <c r="B75" s="15" t="s">
        <v>97</v>
      </c>
      <c r="C75" s="38">
        <v>1900</v>
      </c>
      <c r="D75" s="41"/>
    </row>
    <row r="76" spans="1:4" s="36" customFormat="1" ht="45" customHeight="1">
      <c r="A76" s="37">
        <v>12</v>
      </c>
      <c r="B76" s="12" t="s">
        <v>98</v>
      </c>
      <c r="C76" s="52">
        <v>3350</v>
      </c>
      <c r="D76" s="14"/>
    </row>
    <row r="77" spans="1:4" s="36" customFormat="1" ht="33.75" customHeight="1">
      <c r="A77" s="37">
        <v>13</v>
      </c>
      <c r="B77" s="12" t="s">
        <v>99</v>
      </c>
      <c r="C77" s="40">
        <v>1000</v>
      </c>
      <c r="D77" s="14"/>
    </row>
    <row r="78" spans="1:4" s="36" customFormat="1" ht="45.75" customHeight="1">
      <c r="A78" s="37">
        <v>14</v>
      </c>
      <c r="B78" s="12" t="s">
        <v>100</v>
      </c>
      <c r="C78" s="40">
        <v>400</v>
      </c>
      <c r="D78" s="14"/>
    </row>
    <row r="79" spans="1:4" s="36" customFormat="1" ht="30.75" customHeight="1">
      <c r="A79" s="37">
        <v>15</v>
      </c>
      <c r="B79" s="12" t="s">
        <v>101</v>
      </c>
      <c r="C79" s="40">
        <v>5000</v>
      </c>
      <c r="D79" s="14"/>
    </row>
    <row r="80" spans="1:4" s="36" customFormat="1" ht="20.25" customHeight="1">
      <c r="A80" s="33"/>
      <c r="B80" s="9" t="s">
        <v>102</v>
      </c>
      <c r="C80" s="53">
        <f>C76+C74+C73+C71+C69+C55+C54+C53+C70+C57+C56+C77+C78+C79+C59+C68+C67+C66</f>
        <v>100621</v>
      </c>
      <c r="D80" s="35"/>
    </row>
    <row r="81" spans="1:4" s="36" customFormat="1" ht="19.5" customHeight="1">
      <c r="A81" s="33"/>
      <c r="B81" s="9" t="s">
        <v>103</v>
      </c>
      <c r="C81" s="53">
        <f>C82+C83</f>
        <v>12000</v>
      </c>
      <c r="D81" s="35"/>
    </row>
    <row r="82" spans="1:4" s="56" customFormat="1" ht="21.75" customHeight="1">
      <c r="A82" s="71">
        <v>1</v>
      </c>
      <c r="B82" s="54" t="s">
        <v>148</v>
      </c>
      <c r="C82" s="49">
        <v>7000</v>
      </c>
      <c r="D82" s="55" t="s">
        <v>105</v>
      </c>
    </row>
    <row r="83" spans="1:4" s="56" customFormat="1" ht="34.5" customHeight="1">
      <c r="A83" s="71">
        <v>2</v>
      </c>
      <c r="B83" s="54" t="s">
        <v>106</v>
      </c>
      <c r="C83" s="49">
        <v>5000</v>
      </c>
      <c r="D83" s="57"/>
    </row>
    <row r="84" spans="1:4" s="36" customFormat="1" ht="18.75" customHeight="1">
      <c r="A84" s="33"/>
      <c r="B84" s="9" t="s">
        <v>107</v>
      </c>
      <c r="C84" s="53">
        <f>SUM(C85)</f>
        <v>4151</v>
      </c>
      <c r="D84" s="35"/>
    </row>
    <row r="85" spans="1:4" s="56" customFormat="1" ht="30" customHeight="1">
      <c r="A85" s="71">
        <v>1</v>
      </c>
      <c r="B85" s="54" t="s">
        <v>108</v>
      </c>
      <c r="C85" s="49">
        <v>4151</v>
      </c>
      <c r="D85" s="57"/>
    </row>
    <row r="86" spans="1:4" s="36" customFormat="1" ht="21" customHeight="1">
      <c r="A86" s="33"/>
      <c r="B86" s="34" t="s">
        <v>109</v>
      </c>
      <c r="C86" s="31">
        <f>SUM(C87:C88)</f>
        <v>1438</v>
      </c>
      <c r="D86" s="35"/>
    </row>
    <row r="87" spans="1:4" s="36" customFormat="1" ht="30" customHeight="1">
      <c r="A87" s="50">
        <v>1</v>
      </c>
      <c r="B87" s="26" t="s">
        <v>110</v>
      </c>
      <c r="C87" s="38">
        <v>500</v>
      </c>
      <c r="D87" s="14"/>
    </row>
    <row r="88" spans="1:4" s="36" customFormat="1" ht="30" customHeight="1">
      <c r="A88" s="50">
        <v>2</v>
      </c>
      <c r="B88" s="26" t="s">
        <v>111</v>
      </c>
      <c r="C88" s="38">
        <v>938</v>
      </c>
      <c r="D88" s="14"/>
    </row>
    <row r="89" spans="1:4" s="36" customFormat="1" ht="18.75" customHeight="1">
      <c r="A89" s="33"/>
      <c r="B89" s="34" t="s">
        <v>112</v>
      </c>
      <c r="C89" s="31">
        <f>C90+C91</f>
        <v>53831</v>
      </c>
      <c r="D89" s="35"/>
    </row>
    <row r="90" spans="1:4" s="36" customFormat="1" ht="15.75">
      <c r="A90" s="50">
        <v>1</v>
      </c>
      <c r="B90" s="59" t="s">
        <v>113</v>
      </c>
      <c r="C90" s="38">
        <v>50000</v>
      </c>
      <c r="D90" s="14"/>
    </row>
    <row r="91" spans="1:4" s="36" customFormat="1" ht="31.5">
      <c r="A91" s="72">
        <v>2</v>
      </c>
      <c r="B91" s="26" t="s">
        <v>114</v>
      </c>
      <c r="C91" s="58">
        <f>SUM(C92:C94)</f>
        <v>3831</v>
      </c>
      <c r="D91" s="27"/>
    </row>
    <row r="92" spans="1:4" s="36" customFormat="1" ht="15.75">
      <c r="A92" s="60"/>
      <c r="B92" s="61" t="s">
        <v>115</v>
      </c>
      <c r="C92" s="58">
        <v>1331</v>
      </c>
      <c r="D92" s="27"/>
    </row>
    <row r="93" spans="1:4" s="36" customFormat="1" ht="15.75" customHeight="1">
      <c r="A93" s="60"/>
      <c r="B93" s="61" t="s">
        <v>116</v>
      </c>
      <c r="C93" s="17">
        <v>2000</v>
      </c>
      <c r="D93" s="62"/>
    </row>
    <row r="94" spans="1:4" s="36" customFormat="1" ht="15.75">
      <c r="A94" s="60"/>
      <c r="B94" s="61" t="s">
        <v>149</v>
      </c>
      <c r="C94" s="58">
        <v>500</v>
      </c>
      <c r="D94" s="27"/>
    </row>
    <row r="95" spans="1:4" s="36" customFormat="1" ht="17.25" customHeight="1">
      <c r="A95" s="33"/>
      <c r="B95" s="34" t="s">
        <v>118</v>
      </c>
      <c r="C95" s="31">
        <f>C96</f>
        <v>3696</v>
      </c>
      <c r="D95" s="35"/>
    </row>
    <row r="96" spans="1:4" s="36" customFormat="1" ht="18.75" customHeight="1">
      <c r="A96" s="50">
        <v>1</v>
      </c>
      <c r="B96" s="15" t="s">
        <v>119</v>
      </c>
      <c r="C96" s="38">
        <v>3696</v>
      </c>
      <c r="D96" s="41"/>
    </row>
    <row r="97" spans="1:4" ht="18.75" customHeight="1">
      <c r="A97" s="63"/>
      <c r="B97" s="34" t="s">
        <v>120</v>
      </c>
      <c r="C97" s="53">
        <f>SUM(C98)</f>
        <v>14800</v>
      </c>
      <c r="D97" s="35"/>
    </row>
    <row r="98" spans="1:4" ht="77.25" customHeight="1">
      <c r="A98" s="64">
        <v>1</v>
      </c>
      <c r="B98" s="65" t="s">
        <v>121</v>
      </c>
      <c r="C98" s="38">
        <v>14800</v>
      </c>
      <c r="D98" s="66" t="s">
        <v>122</v>
      </c>
    </row>
    <row r="99" spans="1:4" s="36" customFormat="1" ht="16.5" customHeight="1">
      <c r="A99" s="33"/>
      <c r="B99" s="9" t="s">
        <v>123</v>
      </c>
      <c r="C99" s="53">
        <f>SUM(C100:C105)</f>
        <v>8610</v>
      </c>
      <c r="D99" s="35"/>
    </row>
    <row r="100" spans="1:4" s="36" customFormat="1" ht="33.75" customHeight="1">
      <c r="A100" s="50">
        <v>1</v>
      </c>
      <c r="B100" s="59" t="s">
        <v>124</v>
      </c>
      <c r="C100" s="38">
        <v>2000</v>
      </c>
      <c r="D100" s="14" t="s">
        <v>125</v>
      </c>
    </row>
    <row r="101" spans="1:4" s="36" customFormat="1" ht="15.75">
      <c r="A101" s="50">
        <v>2</v>
      </c>
      <c r="B101" s="59" t="s">
        <v>126</v>
      </c>
      <c r="C101" s="38">
        <v>200</v>
      </c>
      <c r="D101" s="14" t="s">
        <v>127</v>
      </c>
    </row>
    <row r="102" spans="1:4" s="36" customFormat="1" ht="33" customHeight="1">
      <c r="A102" s="50">
        <v>3</v>
      </c>
      <c r="B102" s="59" t="s">
        <v>128</v>
      </c>
      <c r="C102" s="38">
        <v>1660</v>
      </c>
      <c r="D102" s="14"/>
    </row>
    <row r="103" spans="1:4" s="36" customFormat="1" ht="35.25" customHeight="1">
      <c r="A103" s="50">
        <v>4</v>
      </c>
      <c r="B103" s="59" t="s">
        <v>129</v>
      </c>
      <c r="C103" s="38">
        <v>500</v>
      </c>
      <c r="D103" s="14"/>
    </row>
    <row r="104" spans="1:4" s="36" customFormat="1" ht="31.5" customHeight="1">
      <c r="A104" s="50">
        <v>5</v>
      </c>
      <c r="B104" s="26" t="s">
        <v>130</v>
      </c>
      <c r="C104" s="38">
        <v>2250</v>
      </c>
      <c r="D104" s="14"/>
    </row>
    <row r="105" spans="1:4" s="36" customFormat="1" ht="17.25" customHeight="1">
      <c r="A105" s="50">
        <v>6</v>
      </c>
      <c r="B105" s="15" t="s">
        <v>150</v>
      </c>
      <c r="C105" s="38">
        <v>2000</v>
      </c>
      <c r="D105" s="41"/>
    </row>
    <row r="106" spans="1:4" ht="32.25" customHeight="1">
      <c r="A106" s="63"/>
      <c r="B106" s="34" t="s">
        <v>132</v>
      </c>
      <c r="C106" s="53">
        <f>C107</f>
        <v>3150.27</v>
      </c>
      <c r="D106" s="35"/>
    </row>
    <row r="107" spans="1:4" ht="80.25" customHeight="1">
      <c r="A107" s="64">
        <v>1</v>
      </c>
      <c r="B107" s="65" t="s">
        <v>133</v>
      </c>
      <c r="C107" s="38">
        <v>3150.27</v>
      </c>
      <c r="D107" s="66" t="s">
        <v>134</v>
      </c>
    </row>
    <row r="108" spans="1:4" ht="15.75">
      <c r="A108" s="67"/>
      <c r="B108" s="34" t="s">
        <v>135</v>
      </c>
      <c r="C108" s="53">
        <f>C99+C95+C89+C86+C80+C81+C84+C51</f>
        <v>524447</v>
      </c>
      <c r="D108" s="68"/>
    </row>
  </sheetData>
  <sheetProtection/>
  <mergeCells count="16">
    <mergeCell ref="C23:C24"/>
    <mergeCell ref="C25:C26"/>
    <mergeCell ref="A15:A16"/>
    <mergeCell ref="B15:B16"/>
    <mergeCell ref="A18:A19"/>
    <mergeCell ref="B18:B19"/>
    <mergeCell ref="B25:B26"/>
    <mergeCell ref="A23:A24"/>
    <mergeCell ref="B23:B24"/>
    <mergeCell ref="A25:A26"/>
    <mergeCell ref="A1:D1"/>
    <mergeCell ref="C15:C16"/>
    <mergeCell ref="C18:C19"/>
    <mergeCell ref="C21:C22"/>
    <mergeCell ref="A21:A22"/>
    <mergeCell ref="B21:B22"/>
  </mergeCells>
  <printOptions/>
  <pageMargins left="0.77" right="0" top="0.3937007874015748" bottom="0.1968503937007874" header="0.5118110236220472" footer="0.5118110236220472"/>
  <pageSetup horizontalDpi="300" verticalDpi="300" orientation="portrait" paperSize="9" scale="84" r:id="rId1"/>
  <rowBreaks count="2" manualBreakCount="2">
    <brk id="51" max="5" man="1"/>
    <brk id="8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="75" zoomScaleNormal="75" zoomScalePageLayoutView="0" workbookViewId="0" topLeftCell="A109">
      <selection activeCell="E129" sqref="E128:E129"/>
    </sheetView>
  </sheetViews>
  <sheetFormatPr defaultColWidth="9.00390625" defaultRowHeight="12.75"/>
  <cols>
    <col min="1" max="1" width="1.00390625" style="1" customWidth="1"/>
    <col min="2" max="2" width="70.125" style="74" hidden="1" customWidth="1"/>
    <col min="3" max="3" width="20.125" style="77" hidden="1" customWidth="1"/>
  </cols>
  <sheetData>
    <row r="1" ht="15.75">
      <c r="B1" s="89" t="s">
        <v>162</v>
      </c>
    </row>
    <row r="2" ht="15.75">
      <c r="B2" s="89" t="s">
        <v>161</v>
      </c>
    </row>
    <row r="3" ht="15.75">
      <c r="B3" s="89" t="s">
        <v>163</v>
      </c>
    </row>
    <row r="4" ht="15.75">
      <c r="B4" s="89" t="s">
        <v>211</v>
      </c>
    </row>
    <row r="6" spans="1:10" ht="18.75" customHeight="1">
      <c r="A6" s="215" t="s">
        <v>212</v>
      </c>
      <c r="B6" s="215"/>
      <c r="C6" s="215"/>
      <c r="D6" s="90"/>
      <c r="E6" s="90"/>
      <c r="F6" s="90"/>
      <c r="G6" s="90"/>
      <c r="H6" s="90"/>
      <c r="I6" s="90"/>
      <c r="J6" s="90"/>
    </row>
    <row r="8" spans="1:3" ht="17.25" customHeight="1">
      <c r="A8" s="5" t="s">
        <v>1</v>
      </c>
      <c r="B8" s="216" t="s">
        <v>2</v>
      </c>
      <c r="C8" s="218" t="s">
        <v>154</v>
      </c>
    </row>
    <row r="9" spans="1:3" ht="45.75" customHeight="1">
      <c r="A9" s="8" t="s">
        <v>4</v>
      </c>
      <c r="B9" s="217"/>
      <c r="C9" s="219"/>
    </row>
    <row r="10" spans="1:3" ht="25.5" customHeight="1">
      <c r="A10" s="220" t="s">
        <v>5</v>
      </c>
      <c r="B10" s="224"/>
      <c r="C10" s="221"/>
    </row>
    <row r="11" spans="1:3" ht="15.75">
      <c r="A11" s="95">
        <v>1</v>
      </c>
      <c r="B11" s="96" t="s">
        <v>6</v>
      </c>
      <c r="C11" s="78">
        <f>SUM(C12:C14)</f>
        <v>2150</v>
      </c>
    </row>
    <row r="12" spans="1:3" ht="63">
      <c r="A12" s="101" t="s">
        <v>158</v>
      </c>
      <c r="B12" s="75" t="s">
        <v>7</v>
      </c>
      <c r="C12" s="79">
        <v>600</v>
      </c>
    </row>
    <row r="13" spans="1:3" ht="63">
      <c r="A13" s="101" t="s">
        <v>159</v>
      </c>
      <c r="B13" s="73" t="s">
        <v>13</v>
      </c>
      <c r="C13" s="80">
        <v>700</v>
      </c>
    </row>
    <row r="14" spans="1:3" ht="63">
      <c r="A14" s="101" t="s">
        <v>160</v>
      </c>
      <c r="B14" s="75" t="s">
        <v>12</v>
      </c>
      <c r="C14" s="80">
        <v>850</v>
      </c>
    </row>
    <row r="15" spans="1:3" ht="15.75">
      <c r="A15" s="95">
        <v>2</v>
      </c>
      <c r="B15" s="96" t="s">
        <v>14</v>
      </c>
      <c r="C15" s="78">
        <f>C16</f>
        <v>300</v>
      </c>
    </row>
    <row r="16" spans="1:3" ht="63">
      <c r="A16" s="109" t="s">
        <v>164</v>
      </c>
      <c r="B16" s="75" t="s">
        <v>15</v>
      </c>
      <c r="C16" s="80">
        <v>300</v>
      </c>
    </row>
    <row r="17" spans="1:3" ht="31.5">
      <c r="A17" s="95">
        <v>3</v>
      </c>
      <c r="B17" s="96" t="s">
        <v>16</v>
      </c>
      <c r="C17" s="78">
        <f>SUM(C18:C49)</f>
        <v>113710</v>
      </c>
    </row>
    <row r="18" spans="1:3" s="22" customFormat="1" ht="19.5" customHeight="1">
      <c r="A18" s="95"/>
      <c r="B18" s="96" t="s">
        <v>17</v>
      </c>
      <c r="C18" s="78"/>
    </row>
    <row r="19" spans="1:3" ht="12.75">
      <c r="A19" s="225" t="s">
        <v>165</v>
      </c>
      <c r="B19" s="226" t="s">
        <v>18</v>
      </c>
      <c r="C19" s="222">
        <v>7800</v>
      </c>
    </row>
    <row r="20" spans="1:3" ht="18" customHeight="1">
      <c r="A20" s="225"/>
      <c r="B20" s="226"/>
      <c r="C20" s="223"/>
    </row>
    <row r="21" spans="1:3" s="25" customFormat="1" ht="15.75">
      <c r="A21" s="95"/>
      <c r="B21" s="96" t="s">
        <v>21</v>
      </c>
      <c r="C21" s="82"/>
    </row>
    <row r="22" spans="1:3" ht="63">
      <c r="A22" s="95" t="s">
        <v>166</v>
      </c>
      <c r="B22" s="97" t="s">
        <v>22</v>
      </c>
      <c r="C22" s="79">
        <v>2000</v>
      </c>
    </row>
    <row r="23" spans="1:3" s="25" customFormat="1" ht="18.75" customHeight="1">
      <c r="A23" s="95"/>
      <c r="B23" s="96" t="s">
        <v>25</v>
      </c>
      <c r="C23" s="78"/>
    </row>
    <row r="24" spans="1:3" ht="12.75">
      <c r="A24" s="225" t="s">
        <v>167</v>
      </c>
      <c r="B24" s="227" t="s">
        <v>26</v>
      </c>
      <c r="C24" s="222">
        <v>10000</v>
      </c>
    </row>
    <row r="25" spans="1:3" ht="18" customHeight="1">
      <c r="A25" s="225"/>
      <c r="B25" s="228"/>
      <c r="C25" s="223"/>
    </row>
    <row r="26" spans="1:3" ht="63">
      <c r="A26" s="95" t="s">
        <v>168</v>
      </c>
      <c r="B26" s="75" t="s">
        <v>29</v>
      </c>
      <c r="C26" s="80">
        <v>10000</v>
      </c>
    </row>
    <row r="27" spans="1:3" ht="18" customHeight="1">
      <c r="A27" s="95"/>
      <c r="B27" s="96" t="s">
        <v>35</v>
      </c>
      <c r="C27" s="81"/>
    </row>
    <row r="28" spans="1:3" ht="63">
      <c r="A28" s="95" t="s">
        <v>169</v>
      </c>
      <c r="B28" s="75" t="s">
        <v>39</v>
      </c>
      <c r="C28" s="80">
        <v>2000</v>
      </c>
    </row>
    <row r="29" spans="1:3" ht="63">
      <c r="A29" s="95" t="s">
        <v>170</v>
      </c>
      <c r="B29" s="75" t="s">
        <v>40</v>
      </c>
      <c r="C29" s="81">
        <v>16000</v>
      </c>
    </row>
    <row r="30" spans="1:3" s="28" customFormat="1" ht="63">
      <c r="A30" s="95" t="s">
        <v>171</v>
      </c>
      <c r="B30" s="75" t="s">
        <v>41</v>
      </c>
      <c r="C30" s="81">
        <v>860</v>
      </c>
    </row>
    <row r="31" spans="1:3" ht="63">
      <c r="A31" s="95" t="s">
        <v>172</v>
      </c>
      <c r="B31" s="75" t="s">
        <v>42</v>
      </c>
      <c r="C31" s="80">
        <v>3240</v>
      </c>
    </row>
    <row r="32" spans="1:3" ht="63">
      <c r="A32" s="95" t="s">
        <v>173</v>
      </c>
      <c r="B32" s="75" t="s">
        <v>44</v>
      </c>
      <c r="C32" s="80">
        <v>4500</v>
      </c>
    </row>
    <row r="33" spans="1:3" ht="78.75">
      <c r="A33" s="95" t="s">
        <v>174</v>
      </c>
      <c r="B33" s="75" t="s">
        <v>45</v>
      </c>
      <c r="C33" s="81">
        <v>4500</v>
      </c>
    </row>
    <row r="34" spans="1:3" ht="78.75">
      <c r="A34" s="95" t="s">
        <v>175</v>
      </c>
      <c r="B34" s="75" t="s">
        <v>46</v>
      </c>
      <c r="C34" s="81">
        <v>0</v>
      </c>
    </row>
    <row r="35" spans="1:3" ht="78.75">
      <c r="A35" s="95" t="s">
        <v>176</v>
      </c>
      <c r="B35" s="75" t="s">
        <v>196</v>
      </c>
      <c r="C35" s="81">
        <v>7500</v>
      </c>
    </row>
    <row r="36" spans="1:3" s="106" customFormat="1" ht="17.25" customHeight="1">
      <c r="A36" s="107" t="s">
        <v>177</v>
      </c>
      <c r="B36" s="73" t="s">
        <v>131</v>
      </c>
      <c r="C36" s="83">
        <v>2000</v>
      </c>
    </row>
    <row r="37" spans="1:3" ht="78.75">
      <c r="A37" s="110" t="s">
        <v>178</v>
      </c>
      <c r="B37" s="75" t="s">
        <v>157</v>
      </c>
      <c r="C37" s="81">
        <v>2500</v>
      </c>
    </row>
    <row r="38" spans="1:3" s="106" customFormat="1" ht="78.75">
      <c r="A38" s="98" t="s">
        <v>179</v>
      </c>
      <c r="B38" s="75" t="s">
        <v>121</v>
      </c>
      <c r="C38" s="84">
        <v>14800</v>
      </c>
    </row>
    <row r="39" spans="1:7" ht="15" customHeight="1">
      <c r="A39" s="95"/>
      <c r="B39" s="96" t="s">
        <v>48</v>
      </c>
      <c r="C39" s="78"/>
      <c r="D39" s="29"/>
      <c r="E39" s="29"/>
      <c r="F39" s="29"/>
      <c r="G39" s="29"/>
    </row>
    <row r="40" spans="1:3" ht="23.25" customHeight="1">
      <c r="A40" s="91" t="s">
        <v>180</v>
      </c>
      <c r="B40" s="75" t="s">
        <v>49</v>
      </c>
      <c r="C40" s="80">
        <v>5850</v>
      </c>
    </row>
    <row r="41" spans="1:3" ht="78.75">
      <c r="A41" s="91" t="s">
        <v>181</v>
      </c>
      <c r="B41" s="75" t="s">
        <v>50</v>
      </c>
      <c r="C41" s="80">
        <v>3000</v>
      </c>
    </row>
    <row r="42" spans="1:3" ht="15" customHeight="1">
      <c r="A42" s="91" t="s">
        <v>182</v>
      </c>
      <c r="B42" s="75" t="s">
        <v>52</v>
      </c>
      <c r="C42" s="80">
        <v>4000</v>
      </c>
    </row>
    <row r="43" spans="1:3" ht="18.75" customHeight="1">
      <c r="A43" s="91" t="s">
        <v>183</v>
      </c>
      <c r="B43" s="75" t="s">
        <v>54</v>
      </c>
      <c r="C43" s="80">
        <v>3000</v>
      </c>
    </row>
    <row r="44" spans="1:3" ht="78.75">
      <c r="A44" s="91" t="s">
        <v>184</v>
      </c>
      <c r="B44" s="75" t="s">
        <v>197</v>
      </c>
      <c r="C44" s="80">
        <v>4500</v>
      </c>
    </row>
    <row r="45" spans="1:3" ht="78.75">
      <c r="A45" s="91" t="s">
        <v>185</v>
      </c>
      <c r="B45" s="75" t="s">
        <v>151</v>
      </c>
      <c r="C45" s="80">
        <v>2000</v>
      </c>
    </row>
    <row r="46" spans="1:3" ht="78.75">
      <c r="A46" s="91" t="s">
        <v>186</v>
      </c>
      <c r="B46" s="75" t="s">
        <v>153</v>
      </c>
      <c r="C46" s="80">
        <v>0</v>
      </c>
    </row>
    <row r="47" spans="1:3" ht="78.75">
      <c r="A47" s="91" t="s">
        <v>187</v>
      </c>
      <c r="B47" s="75" t="s">
        <v>152</v>
      </c>
      <c r="C47" s="80">
        <v>500</v>
      </c>
    </row>
    <row r="48" spans="1:3" ht="78.75">
      <c r="A48" s="91" t="s">
        <v>188</v>
      </c>
      <c r="B48" s="75" t="s">
        <v>56</v>
      </c>
      <c r="C48" s="80">
        <v>1960</v>
      </c>
    </row>
    <row r="49" spans="1:3" ht="78.75">
      <c r="A49" s="111" t="s">
        <v>189</v>
      </c>
      <c r="B49" s="75" t="s">
        <v>57</v>
      </c>
      <c r="C49" s="80">
        <v>1200</v>
      </c>
    </row>
    <row r="50" spans="1:3" ht="15.75">
      <c r="A50" s="95">
        <v>4</v>
      </c>
      <c r="B50" s="96" t="s">
        <v>58</v>
      </c>
      <c r="C50" s="78">
        <f>SUM(C51:C53)</f>
        <v>202600</v>
      </c>
    </row>
    <row r="51" spans="1:3" ht="78.75">
      <c r="A51" s="95" t="s">
        <v>190</v>
      </c>
      <c r="B51" s="75" t="s">
        <v>136</v>
      </c>
      <c r="C51" s="80">
        <v>27600</v>
      </c>
    </row>
    <row r="52" spans="1:3" ht="63">
      <c r="A52" s="95" t="s">
        <v>191</v>
      </c>
      <c r="B52" s="75" t="s">
        <v>60</v>
      </c>
      <c r="C52" s="80">
        <v>24000</v>
      </c>
    </row>
    <row r="53" spans="1:3" ht="63">
      <c r="A53" s="95" t="s">
        <v>192</v>
      </c>
      <c r="B53" s="75" t="s">
        <v>63</v>
      </c>
      <c r="C53" s="80">
        <v>151000</v>
      </c>
    </row>
    <row r="54" spans="1:3" ht="15.75">
      <c r="A54" s="95"/>
      <c r="B54" s="75" t="s">
        <v>65</v>
      </c>
      <c r="C54" s="80">
        <v>110000</v>
      </c>
    </row>
    <row r="55" spans="1:3" ht="15.75">
      <c r="A55" s="95"/>
      <c r="B55" s="75" t="s">
        <v>66</v>
      </c>
      <c r="C55" s="80">
        <v>23000</v>
      </c>
    </row>
    <row r="56" spans="1:3" ht="15.75">
      <c r="A56" s="95"/>
      <c r="B56" s="75" t="s">
        <v>67</v>
      </c>
      <c r="C56" s="80">
        <v>18000</v>
      </c>
    </row>
    <row r="57" spans="1:3" ht="15.75">
      <c r="A57" s="95"/>
      <c r="B57" s="96" t="s">
        <v>68</v>
      </c>
      <c r="C57" s="78">
        <f>C50+C17+C15+C11</f>
        <v>318760</v>
      </c>
    </row>
    <row r="58" spans="1:3" s="36" customFormat="1" ht="24.75" customHeight="1">
      <c r="A58" s="220" t="s">
        <v>69</v>
      </c>
      <c r="B58" s="224"/>
      <c r="C58" s="221"/>
    </row>
    <row r="59" spans="1:3" s="36" customFormat="1" ht="31.5">
      <c r="A59" s="98">
        <v>1</v>
      </c>
      <c r="B59" s="75" t="s">
        <v>70</v>
      </c>
      <c r="C59" s="84">
        <v>14634</v>
      </c>
    </row>
    <row r="60" spans="1:3" s="36" customFormat="1" ht="31.5">
      <c r="A60" s="98">
        <v>2</v>
      </c>
      <c r="B60" s="75" t="s">
        <v>72</v>
      </c>
      <c r="C60" s="84">
        <v>1500</v>
      </c>
    </row>
    <row r="61" spans="1:3" s="36" customFormat="1" ht="31.5">
      <c r="A61" s="98">
        <v>3</v>
      </c>
      <c r="B61" s="75" t="s">
        <v>74</v>
      </c>
      <c r="C61" s="84">
        <v>139</v>
      </c>
    </row>
    <row r="62" spans="1:3" s="36" customFormat="1" ht="48.75" customHeight="1">
      <c r="A62" s="98">
        <v>4</v>
      </c>
      <c r="B62" s="75" t="s">
        <v>208</v>
      </c>
      <c r="C62" s="84">
        <v>216</v>
      </c>
    </row>
    <row r="63" spans="1:3" s="36" customFormat="1" ht="31.5">
      <c r="A63" s="99">
        <v>5</v>
      </c>
      <c r="B63" s="75" t="s">
        <v>76</v>
      </c>
      <c r="C63" s="84">
        <v>5000</v>
      </c>
    </row>
    <row r="64" spans="1:3" s="36" customFormat="1" ht="15.75">
      <c r="A64" s="99">
        <v>6</v>
      </c>
      <c r="B64" s="75" t="s">
        <v>202</v>
      </c>
      <c r="C64" s="84">
        <f>C65+C71</f>
        <v>20907</v>
      </c>
    </row>
    <row r="65" spans="1:3" s="36" customFormat="1" ht="42.75" customHeight="1">
      <c r="A65" s="101" t="s">
        <v>203</v>
      </c>
      <c r="B65" s="102" t="s">
        <v>201</v>
      </c>
      <c r="C65" s="84">
        <v>15907</v>
      </c>
    </row>
    <row r="66" spans="1:3" s="36" customFormat="1" ht="15.75">
      <c r="A66" s="98"/>
      <c r="B66" s="102" t="s">
        <v>81</v>
      </c>
      <c r="C66" s="84">
        <v>5078</v>
      </c>
    </row>
    <row r="67" spans="1:3" s="36" customFormat="1" ht="15.75">
      <c r="A67" s="98"/>
      <c r="B67" s="102" t="s">
        <v>144</v>
      </c>
      <c r="C67" s="84">
        <v>5148</v>
      </c>
    </row>
    <row r="68" spans="1:3" s="36" customFormat="1" ht="15.75">
      <c r="A68" s="98"/>
      <c r="B68" s="102" t="s">
        <v>82</v>
      </c>
      <c r="C68" s="84">
        <v>3495</v>
      </c>
    </row>
    <row r="69" spans="1:3" s="36" customFormat="1" ht="15.75">
      <c r="A69" s="98"/>
      <c r="B69" s="103" t="s">
        <v>83</v>
      </c>
      <c r="C69" s="84">
        <v>1135</v>
      </c>
    </row>
    <row r="70" spans="1:3" s="36" customFormat="1" ht="15.75">
      <c r="A70" s="98"/>
      <c r="B70" s="102" t="s">
        <v>84</v>
      </c>
      <c r="C70" s="84">
        <v>1051</v>
      </c>
    </row>
    <row r="71" spans="1:3" s="36" customFormat="1" ht="31.5">
      <c r="A71" s="98" t="s">
        <v>204</v>
      </c>
      <c r="B71" s="108" t="s">
        <v>87</v>
      </c>
      <c r="C71" s="84">
        <v>5000</v>
      </c>
    </row>
    <row r="72" spans="1:3" s="36" customFormat="1" ht="31.5">
      <c r="A72" s="98">
        <v>7</v>
      </c>
      <c r="B72" s="108" t="s">
        <v>198</v>
      </c>
      <c r="C72" s="84">
        <v>4500</v>
      </c>
    </row>
    <row r="73" spans="1:3" s="36" customFormat="1" ht="31.5">
      <c r="A73" s="98">
        <v>8</v>
      </c>
      <c r="B73" s="104" t="s">
        <v>210</v>
      </c>
      <c r="C73" s="84">
        <v>10000</v>
      </c>
    </row>
    <row r="74" spans="1:3" s="36" customFormat="1" ht="31.5">
      <c r="A74" s="98"/>
      <c r="B74" s="104" t="s">
        <v>156</v>
      </c>
      <c r="C74" s="84">
        <v>4700</v>
      </c>
    </row>
    <row r="75" spans="1:3" s="36" customFormat="1" ht="15.75">
      <c r="A75" s="98">
        <v>9</v>
      </c>
      <c r="B75" s="75" t="s">
        <v>155</v>
      </c>
      <c r="C75" s="84">
        <v>10000</v>
      </c>
    </row>
    <row r="76" spans="1:3" s="36" customFormat="1" ht="15.75">
      <c r="A76" s="98">
        <v>10</v>
      </c>
      <c r="B76" s="75" t="s">
        <v>91</v>
      </c>
      <c r="C76" s="84">
        <f>SUM(C77:C77)</f>
        <v>5000</v>
      </c>
    </row>
    <row r="77" spans="1:3" s="36" customFormat="1" ht="15.75">
      <c r="A77" s="98"/>
      <c r="B77" s="75" t="s">
        <v>92</v>
      </c>
      <c r="C77" s="84">
        <v>5000</v>
      </c>
    </row>
    <row r="78" spans="1:3" s="36" customFormat="1" ht="31.5">
      <c r="A78" s="98">
        <v>11</v>
      </c>
      <c r="B78" s="75" t="s">
        <v>199</v>
      </c>
      <c r="C78" s="84">
        <v>2000</v>
      </c>
    </row>
    <row r="79" spans="1:3" s="36" customFormat="1" ht="15.75">
      <c r="A79" s="98">
        <v>12</v>
      </c>
      <c r="B79" s="75" t="s">
        <v>200</v>
      </c>
      <c r="C79" s="80">
        <v>1000</v>
      </c>
    </row>
    <row r="80" spans="1:3" s="36" customFormat="1" ht="15.75">
      <c r="A80" s="98">
        <v>13</v>
      </c>
      <c r="B80" s="75" t="s">
        <v>99</v>
      </c>
      <c r="C80" s="84">
        <v>1000</v>
      </c>
    </row>
    <row r="81" spans="1:3" s="36" customFormat="1" ht="31.5">
      <c r="A81" s="98">
        <v>14</v>
      </c>
      <c r="B81" s="75" t="s">
        <v>100</v>
      </c>
      <c r="C81" s="84">
        <v>400</v>
      </c>
    </row>
    <row r="82" spans="1:3" s="36" customFormat="1" ht="15.75">
      <c r="A82" s="98">
        <v>15</v>
      </c>
      <c r="B82" s="75" t="s">
        <v>96</v>
      </c>
      <c r="C82" s="84">
        <f>SUM(C83:C83)</f>
        <v>1900</v>
      </c>
    </row>
    <row r="83" spans="1:3" s="36" customFormat="1" ht="15.75">
      <c r="A83" s="98"/>
      <c r="B83" s="75" t="s">
        <v>205</v>
      </c>
      <c r="C83" s="84">
        <v>1900</v>
      </c>
    </row>
    <row r="84" spans="1:3" s="36" customFormat="1" ht="15.75">
      <c r="A84" s="98">
        <v>17</v>
      </c>
      <c r="B84" s="75" t="s">
        <v>101</v>
      </c>
      <c r="C84" s="84">
        <v>3000</v>
      </c>
    </row>
    <row r="85" spans="1:3" s="36" customFormat="1" ht="20.25" customHeight="1">
      <c r="A85" s="98"/>
      <c r="B85" s="96" t="s">
        <v>102</v>
      </c>
      <c r="C85" s="100">
        <f>C59+C60+C61+C62+C63+C64+C72+C73+C75+C76+C78+C79+C80+C81+C82+C84</f>
        <v>81196</v>
      </c>
    </row>
    <row r="86" spans="1:3" s="36" customFormat="1" ht="26.25" customHeight="1">
      <c r="A86" s="220" t="s">
        <v>103</v>
      </c>
      <c r="B86" s="221"/>
      <c r="C86" s="92">
        <f>C87+C88+C89+C90</f>
        <v>10391</v>
      </c>
    </row>
    <row r="87" spans="1:3" s="105" customFormat="1" ht="15.75">
      <c r="A87" s="98">
        <v>1</v>
      </c>
      <c r="B87" s="75" t="s">
        <v>104</v>
      </c>
      <c r="C87" s="84">
        <v>7000</v>
      </c>
    </row>
    <row r="88" spans="1:3" s="105" customFormat="1" ht="15.75">
      <c r="A88" s="98">
        <v>2</v>
      </c>
      <c r="B88" s="75" t="s">
        <v>106</v>
      </c>
      <c r="C88" s="84">
        <v>3000</v>
      </c>
    </row>
    <row r="89" spans="1:3" s="105" customFormat="1" ht="31.5">
      <c r="A89" s="98">
        <v>3</v>
      </c>
      <c r="B89" s="75" t="s">
        <v>74</v>
      </c>
      <c r="C89" s="84">
        <v>31</v>
      </c>
    </row>
    <row r="90" spans="1:3" s="105" customFormat="1" ht="31.5">
      <c r="A90" s="98">
        <v>4</v>
      </c>
      <c r="B90" s="75" t="s">
        <v>208</v>
      </c>
      <c r="C90" s="84">
        <v>360</v>
      </c>
    </row>
    <row r="91" spans="1:3" s="36" customFormat="1" ht="27" customHeight="1">
      <c r="A91" s="220" t="s">
        <v>107</v>
      </c>
      <c r="B91" s="221"/>
      <c r="C91" s="92">
        <f>C92+C93+C94</f>
        <v>6019</v>
      </c>
    </row>
    <row r="92" spans="1:3" s="105" customFormat="1" ht="15.75">
      <c r="A92" s="98">
        <v>1</v>
      </c>
      <c r="B92" s="75" t="s">
        <v>108</v>
      </c>
      <c r="C92" s="84">
        <v>4151</v>
      </c>
    </row>
    <row r="93" spans="1:3" s="105" customFormat="1" ht="31.5">
      <c r="A93" s="98">
        <v>2</v>
      </c>
      <c r="B93" s="75" t="s">
        <v>74</v>
      </c>
      <c r="C93" s="84">
        <v>380</v>
      </c>
    </row>
    <row r="94" spans="1:3" s="105" customFormat="1" ht="31.5">
      <c r="A94" s="98">
        <v>3</v>
      </c>
      <c r="B94" s="75" t="s">
        <v>208</v>
      </c>
      <c r="C94" s="84">
        <v>1488</v>
      </c>
    </row>
    <row r="95" spans="1:3" s="115" customFormat="1" ht="18.75">
      <c r="A95" s="114"/>
      <c r="B95" s="112" t="s">
        <v>206</v>
      </c>
      <c r="C95" s="116">
        <f>C96+C97</f>
        <v>998</v>
      </c>
    </row>
    <row r="96" spans="1:3" s="105" customFormat="1" ht="31.5">
      <c r="A96" s="98">
        <v>1</v>
      </c>
      <c r="B96" s="75" t="s">
        <v>74</v>
      </c>
      <c r="C96" s="84">
        <v>350</v>
      </c>
    </row>
    <row r="97" spans="1:3" s="105" customFormat="1" ht="31.5">
      <c r="A97" s="98">
        <v>2</v>
      </c>
      <c r="B97" s="75" t="s">
        <v>208</v>
      </c>
      <c r="C97" s="84">
        <v>648</v>
      </c>
    </row>
    <row r="98" spans="1:3" s="115" customFormat="1" ht="18.75">
      <c r="A98" s="114"/>
      <c r="B98" s="112" t="s">
        <v>207</v>
      </c>
      <c r="C98" s="116">
        <f>C99+C100</f>
        <v>388</v>
      </c>
    </row>
    <row r="99" spans="1:3" s="105" customFormat="1" ht="31.5">
      <c r="A99" s="98">
        <v>1</v>
      </c>
      <c r="B99" s="75" t="s">
        <v>74</v>
      </c>
      <c r="C99" s="84">
        <v>100</v>
      </c>
    </row>
    <row r="100" spans="1:3" s="105" customFormat="1" ht="31.5">
      <c r="A100" s="98">
        <v>2</v>
      </c>
      <c r="B100" s="75" t="s">
        <v>208</v>
      </c>
      <c r="C100" s="84">
        <v>288</v>
      </c>
    </row>
    <row r="101" spans="1:3" s="36" customFormat="1" ht="24.75" customHeight="1">
      <c r="A101" s="220" t="s">
        <v>109</v>
      </c>
      <c r="B101" s="221"/>
      <c r="C101" s="88">
        <f>C102+C103+C104</f>
        <v>1196</v>
      </c>
    </row>
    <row r="102" spans="1:3" s="106" customFormat="1" ht="15.75">
      <c r="A102" s="98">
        <v>1</v>
      </c>
      <c r="B102" s="75" t="s">
        <v>110</v>
      </c>
      <c r="C102" s="84">
        <v>500</v>
      </c>
    </row>
    <row r="103" spans="1:3" s="106" customFormat="1" ht="31.5">
      <c r="A103" s="113">
        <v>2</v>
      </c>
      <c r="B103" s="75" t="s">
        <v>74</v>
      </c>
      <c r="C103" s="84">
        <v>0</v>
      </c>
    </row>
    <row r="104" spans="1:3" s="106" customFormat="1" ht="31.5">
      <c r="A104" s="113">
        <v>3</v>
      </c>
      <c r="B104" s="75" t="s">
        <v>208</v>
      </c>
      <c r="C104" s="84">
        <v>696</v>
      </c>
    </row>
    <row r="105" spans="1:7" s="36" customFormat="1" ht="27.75" customHeight="1">
      <c r="A105" s="220" t="s">
        <v>112</v>
      </c>
      <c r="B105" s="221"/>
      <c r="C105" s="88">
        <f>C106+C107</f>
        <v>53831</v>
      </c>
      <c r="G105" s="36">
        <v>31</v>
      </c>
    </row>
    <row r="106" spans="1:3" s="106" customFormat="1" ht="15.75">
      <c r="A106" s="107">
        <v>1</v>
      </c>
      <c r="B106" s="76" t="s">
        <v>113</v>
      </c>
      <c r="C106" s="83">
        <v>50000</v>
      </c>
    </row>
    <row r="107" spans="1:3" s="106" customFormat="1" ht="15.75">
      <c r="A107" s="98">
        <v>2</v>
      </c>
      <c r="B107" s="75" t="s">
        <v>209</v>
      </c>
      <c r="C107" s="84">
        <v>3831</v>
      </c>
    </row>
    <row r="108" spans="1:3" s="106" customFormat="1" ht="15.75">
      <c r="A108" s="98"/>
      <c r="B108" s="75" t="s">
        <v>115</v>
      </c>
      <c r="C108" s="84">
        <v>1331</v>
      </c>
    </row>
    <row r="109" spans="1:3" s="106" customFormat="1" ht="15.75" customHeight="1">
      <c r="A109" s="98"/>
      <c r="B109" s="75" t="s">
        <v>116</v>
      </c>
      <c r="C109" s="80">
        <v>2000</v>
      </c>
    </row>
    <row r="110" spans="1:3" s="106" customFormat="1" ht="15.75">
      <c r="A110" s="98"/>
      <c r="B110" s="75" t="s">
        <v>117</v>
      </c>
      <c r="C110" s="84">
        <v>500</v>
      </c>
    </row>
    <row r="111" spans="1:3" s="36" customFormat="1" ht="25.5" customHeight="1">
      <c r="A111" s="220" t="s">
        <v>118</v>
      </c>
      <c r="B111" s="221"/>
      <c r="C111" s="88">
        <f>C112</f>
        <v>3696</v>
      </c>
    </row>
    <row r="112" spans="1:3" s="106" customFormat="1" ht="15.75">
      <c r="A112" s="98">
        <v>1</v>
      </c>
      <c r="B112" s="75" t="s">
        <v>119</v>
      </c>
      <c r="C112" s="84">
        <v>3696</v>
      </c>
    </row>
    <row r="113" spans="1:3" s="36" customFormat="1" ht="31.5" customHeight="1">
      <c r="A113" s="220" t="s">
        <v>123</v>
      </c>
      <c r="B113" s="221"/>
      <c r="C113" s="92">
        <f>SUM(C114:C119)</f>
        <v>9180</v>
      </c>
    </row>
    <row r="114" spans="1:3" s="106" customFormat="1" ht="15.75">
      <c r="A114" s="107">
        <v>1</v>
      </c>
      <c r="B114" s="76" t="s">
        <v>124</v>
      </c>
      <c r="C114" s="83">
        <v>2000</v>
      </c>
    </row>
    <row r="115" spans="1:3" s="106" customFormat="1" ht="15.75">
      <c r="A115" s="107">
        <v>2</v>
      </c>
      <c r="B115" s="76" t="s">
        <v>128</v>
      </c>
      <c r="C115" s="83">
        <v>1660</v>
      </c>
    </row>
    <row r="116" spans="1:3" s="106" customFormat="1" ht="31.5">
      <c r="A116" s="107">
        <v>3</v>
      </c>
      <c r="B116" s="76" t="s">
        <v>194</v>
      </c>
      <c r="C116" s="83">
        <v>770</v>
      </c>
    </row>
    <row r="117" spans="1:3" s="106" customFormat="1" ht="31.5">
      <c r="A117" s="107">
        <v>4</v>
      </c>
      <c r="B117" s="75" t="s">
        <v>130</v>
      </c>
      <c r="C117" s="83">
        <v>2250</v>
      </c>
    </row>
    <row r="118" spans="1:3" ht="31.5">
      <c r="A118" s="95">
        <v>5</v>
      </c>
      <c r="B118" s="75" t="s">
        <v>193</v>
      </c>
      <c r="C118" s="81">
        <v>1500</v>
      </c>
    </row>
    <row r="119" spans="1:3" ht="31.5">
      <c r="A119" s="95">
        <v>6</v>
      </c>
      <c r="B119" s="75" t="s">
        <v>195</v>
      </c>
      <c r="C119" s="81">
        <v>1000</v>
      </c>
    </row>
    <row r="120" spans="1:3" ht="32.25" customHeight="1">
      <c r="A120" s="93"/>
      <c r="B120" s="94" t="s">
        <v>135</v>
      </c>
      <c r="C120" s="92">
        <f>C57+C85+C86+C91+C95+C98+C101+C105+C111+C113</f>
        <v>485655</v>
      </c>
    </row>
    <row r="121" spans="1:3" s="28" customFormat="1" ht="15.75">
      <c r="A121" s="85"/>
      <c r="B121" s="86"/>
      <c r="C121" s="87"/>
    </row>
  </sheetData>
  <sheetProtection/>
  <mergeCells count="17">
    <mergeCell ref="A113:B113"/>
    <mergeCell ref="A24:A25"/>
    <mergeCell ref="B24:B25"/>
    <mergeCell ref="A111:B111"/>
    <mergeCell ref="A91:B91"/>
    <mergeCell ref="A101:B101"/>
    <mergeCell ref="A105:B105"/>
    <mergeCell ref="A6:C6"/>
    <mergeCell ref="B8:B9"/>
    <mergeCell ref="C8:C9"/>
    <mergeCell ref="A86:B86"/>
    <mergeCell ref="C19:C20"/>
    <mergeCell ref="C24:C25"/>
    <mergeCell ref="A10:C10"/>
    <mergeCell ref="A58:C58"/>
    <mergeCell ref="A19:A20"/>
    <mergeCell ref="B19:B20"/>
  </mergeCells>
  <printOptions/>
  <pageMargins left="0.3937007874015748" right="0" top="0.3937007874015748" bottom="0.1968503937007874" header="0.5118110236220472" footer="0.5118110236220472"/>
  <pageSetup horizontalDpi="300" verticalDpi="300" orientation="portrait" paperSize="9" r:id="rId1"/>
  <rowBreaks count="2" manualBreakCount="2">
    <brk id="34" max="2" man="1"/>
    <brk id="9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BC177"/>
  <sheetViews>
    <sheetView tabSelected="1" view="pageBreakPreview" zoomScale="75" zoomScaleSheetLayoutView="75" zoomScalePageLayoutView="0" workbookViewId="0" topLeftCell="A1">
      <selection activeCell="B5" sqref="B5:C5"/>
    </sheetView>
  </sheetViews>
  <sheetFormatPr defaultColWidth="9.125" defaultRowHeight="12.75"/>
  <cols>
    <col min="1" max="1" width="8.375" style="160" customWidth="1"/>
    <col min="2" max="2" width="64.00390625" style="161" customWidth="1"/>
    <col min="3" max="3" width="17.00390625" style="162" hidden="1" customWidth="1"/>
    <col min="4" max="4" width="19.00390625" style="140" customWidth="1"/>
    <col min="5" max="5" width="14.875" style="140" hidden="1" customWidth="1"/>
    <col min="6" max="7" width="13.00390625" style="140" hidden="1" customWidth="1"/>
    <col min="8" max="8" width="13.75390625" style="140" hidden="1" customWidth="1"/>
    <col min="9" max="9" width="12.875" style="140" hidden="1" customWidth="1"/>
    <col min="10" max="10" width="12.75390625" style="140" hidden="1" customWidth="1"/>
    <col min="11" max="12" width="12.125" style="140" hidden="1" customWidth="1"/>
    <col min="13" max="16" width="0" style="140" hidden="1" customWidth="1"/>
    <col min="17" max="17" width="12.625" style="140" hidden="1" customWidth="1"/>
    <col min="18" max="55" width="0" style="140" hidden="1" customWidth="1"/>
    <col min="56" max="16384" width="9.125" style="159" customWidth="1"/>
  </cols>
  <sheetData>
    <row r="1" ht="15.75" customHeight="1"/>
    <row r="2" spans="2:3" ht="15.75" customHeight="1">
      <c r="B2" s="240" t="s">
        <v>465</v>
      </c>
      <c r="C2" s="240"/>
    </row>
    <row r="3" spans="2:3" ht="12.75" customHeight="1">
      <c r="B3" s="240" t="s">
        <v>461</v>
      </c>
      <c r="C3" s="240"/>
    </row>
    <row r="4" spans="2:3" ht="14.25" customHeight="1">
      <c r="B4" s="240" t="s">
        <v>466</v>
      </c>
      <c r="C4" s="240"/>
    </row>
    <row r="5" spans="2:3" ht="16.5" customHeight="1">
      <c r="B5" s="240" t="s">
        <v>471</v>
      </c>
      <c r="C5" s="240"/>
    </row>
    <row r="6" ht="14.25" customHeight="1"/>
    <row r="7" spans="2:3" ht="14.25" customHeight="1">
      <c r="B7" s="240" t="s">
        <v>419</v>
      </c>
      <c r="C7" s="240"/>
    </row>
    <row r="8" spans="2:3" ht="15" customHeight="1">
      <c r="B8" s="240" t="s">
        <v>417</v>
      </c>
      <c r="C8" s="240"/>
    </row>
    <row r="9" spans="2:3" ht="15.75" customHeight="1">
      <c r="B9" s="240" t="s">
        <v>418</v>
      </c>
      <c r="C9" s="240"/>
    </row>
    <row r="10" spans="2:9" ht="15" customHeight="1">
      <c r="B10" s="240" t="s">
        <v>467</v>
      </c>
      <c r="C10" s="240"/>
      <c r="I10" s="163"/>
    </row>
    <row r="11" ht="15.75">
      <c r="B11" s="164"/>
    </row>
    <row r="12" spans="1:10" ht="18.75" customHeight="1">
      <c r="A12" s="237" t="s">
        <v>337</v>
      </c>
      <c r="B12" s="237"/>
      <c r="C12" s="237"/>
      <c r="D12" s="237"/>
      <c r="E12" s="165"/>
      <c r="F12" s="165"/>
      <c r="G12" s="165"/>
      <c r="H12" s="165"/>
      <c r="I12" s="165"/>
      <c r="J12" s="165"/>
    </row>
    <row r="14" spans="1:55" ht="17.25" customHeight="1">
      <c r="A14" s="166" t="s">
        <v>1</v>
      </c>
      <c r="B14" s="205" t="s">
        <v>2</v>
      </c>
      <c r="C14" s="207" t="s">
        <v>463</v>
      </c>
      <c r="D14" s="238" t="s">
        <v>420</v>
      </c>
      <c r="E14" s="236" t="s">
        <v>268</v>
      </c>
      <c r="F14" s="236" t="s">
        <v>269</v>
      </c>
      <c r="G14" s="236" t="s">
        <v>272</v>
      </c>
      <c r="H14" s="236" t="s">
        <v>295</v>
      </c>
      <c r="I14" s="236" t="s">
        <v>270</v>
      </c>
      <c r="J14" s="236" t="s">
        <v>271</v>
      </c>
      <c r="K14" s="236"/>
      <c r="L14" s="236"/>
      <c r="M14" s="236"/>
      <c r="N14" s="236"/>
      <c r="O14" s="236"/>
      <c r="P14" s="236"/>
      <c r="Q14" s="236" t="s">
        <v>272</v>
      </c>
      <c r="R14" s="236" t="s">
        <v>273</v>
      </c>
      <c r="S14" s="236" t="s">
        <v>274</v>
      </c>
      <c r="T14" s="236" t="s">
        <v>275</v>
      </c>
      <c r="U14" s="236" t="s">
        <v>276</v>
      </c>
      <c r="V14" s="236" t="s">
        <v>277</v>
      </c>
      <c r="W14" s="236" t="s">
        <v>460</v>
      </c>
      <c r="X14" s="236" t="s">
        <v>278</v>
      </c>
      <c r="Y14" s="236" t="s">
        <v>279</v>
      </c>
      <c r="Z14" s="236" t="s">
        <v>280</v>
      </c>
      <c r="AA14" s="236" t="s">
        <v>281</v>
      </c>
      <c r="AB14" s="236" t="s">
        <v>282</v>
      </c>
      <c r="AC14" s="236" t="s">
        <v>283</v>
      </c>
      <c r="AD14" s="236" t="s">
        <v>284</v>
      </c>
      <c r="AE14" s="236" t="s">
        <v>285</v>
      </c>
      <c r="AF14" s="236" t="s">
        <v>286</v>
      </c>
      <c r="AG14" s="236" t="s">
        <v>287</v>
      </c>
      <c r="AH14" s="236" t="s">
        <v>288</v>
      </c>
      <c r="AI14" s="236" t="s">
        <v>289</v>
      </c>
      <c r="AJ14" s="236" t="s">
        <v>290</v>
      </c>
      <c r="AK14" s="236" t="s">
        <v>291</v>
      </c>
      <c r="AL14" s="236" t="s">
        <v>291</v>
      </c>
      <c r="AM14" s="236" t="s">
        <v>292</v>
      </c>
      <c r="AN14" s="236" t="s">
        <v>293</v>
      </c>
      <c r="AO14" s="236" t="s">
        <v>294</v>
      </c>
      <c r="AP14" s="236"/>
      <c r="AQ14" s="239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</row>
    <row r="15" spans="1:55" ht="45.75" customHeight="1">
      <c r="A15" s="169" t="s">
        <v>4</v>
      </c>
      <c r="B15" s="206"/>
      <c r="C15" s="208"/>
      <c r="D15" s="238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9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</row>
    <row r="16" spans="1:55" ht="37.5" customHeight="1">
      <c r="A16" s="220" t="s">
        <v>238</v>
      </c>
      <c r="B16" s="209"/>
      <c r="C16" s="170">
        <f aca="true" t="shared" si="0" ref="C16:AH16">C17+C112+C114+C120</f>
        <v>792913.7000000002</v>
      </c>
      <c r="D16" s="135">
        <f>D17+D112+D114+D120</f>
        <v>763763.92</v>
      </c>
      <c r="E16" s="135">
        <f>E17+E112+E114+E120</f>
        <v>-32969.77999999999</v>
      </c>
      <c r="F16" s="135">
        <f t="shared" si="0"/>
        <v>0</v>
      </c>
      <c r="G16" s="135">
        <f t="shared" si="0"/>
        <v>0</v>
      </c>
      <c r="H16" s="135">
        <f t="shared" si="0"/>
        <v>0</v>
      </c>
      <c r="I16" s="135">
        <f t="shared" si="0"/>
        <v>-32969.77999999999</v>
      </c>
      <c r="J16" s="135">
        <f t="shared" si="0"/>
        <v>0</v>
      </c>
      <c r="K16" s="135">
        <f t="shared" si="0"/>
        <v>0</v>
      </c>
      <c r="L16" s="135">
        <f t="shared" si="0"/>
        <v>0</v>
      </c>
      <c r="M16" s="135">
        <f t="shared" si="0"/>
        <v>0</v>
      </c>
      <c r="N16" s="135">
        <f t="shared" si="0"/>
        <v>0</v>
      </c>
      <c r="O16" s="135">
        <f t="shared" si="0"/>
        <v>0</v>
      </c>
      <c r="P16" s="135">
        <f t="shared" si="0"/>
        <v>0</v>
      </c>
      <c r="Q16" s="135">
        <f t="shared" si="0"/>
        <v>0</v>
      </c>
      <c r="R16" s="135">
        <f t="shared" si="0"/>
        <v>0</v>
      </c>
      <c r="S16" s="135">
        <f t="shared" si="0"/>
        <v>0</v>
      </c>
      <c r="T16" s="135">
        <f t="shared" si="0"/>
        <v>0</v>
      </c>
      <c r="U16" s="135">
        <f t="shared" si="0"/>
        <v>0</v>
      </c>
      <c r="V16" s="135">
        <f t="shared" si="0"/>
        <v>0</v>
      </c>
      <c r="W16" s="135">
        <f t="shared" si="0"/>
        <v>0</v>
      </c>
      <c r="X16" s="135">
        <f t="shared" si="0"/>
        <v>0</v>
      </c>
      <c r="Y16" s="135">
        <f t="shared" si="0"/>
        <v>0</v>
      </c>
      <c r="Z16" s="135">
        <f t="shared" si="0"/>
        <v>0</v>
      </c>
      <c r="AA16" s="135">
        <f t="shared" si="0"/>
        <v>0</v>
      </c>
      <c r="AB16" s="135">
        <f t="shared" si="0"/>
        <v>0</v>
      </c>
      <c r="AC16" s="135">
        <f t="shared" si="0"/>
        <v>0</v>
      </c>
      <c r="AD16" s="135">
        <f t="shared" si="0"/>
        <v>0</v>
      </c>
      <c r="AE16" s="135">
        <f t="shared" si="0"/>
        <v>0</v>
      </c>
      <c r="AF16" s="135">
        <f t="shared" si="0"/>
        <v>0</v>
      </c>
      <c r="AG16" s="135">
        <f t="shared" si="0"/>
        <v>0</v>
      </c>
      <c r="AH16" s="135">
        <f t="shared" si="0"/>
        <v>0</v>
      </c>
      <c r="AI16" s="135">
        <f aca="true" t="shared" si="1" ref="AI16:BC16">AI17+AI112+AI114+AI120</f>
        <v>0</v>
      </c>
      <c r="AJ16" s="135">
        <f t="shared" si="1"/>
        <v>0</v>
      </c>
      <c r="AK16" s="135">
        <f t="shared" si="1"/>
        <v>0</v>
      </c>
      <c r="AL16" s="135">
        <f t="shared" si="1"/>
        <v>0</v>
      </c>
      <c r="AM16" s="135">
        <f t="shared" si="1"/>
        <v>0</v>
      </c>
      <c r="AN16" s="135">
        <f t="shared" si="1"/>
        <v>0</v>
      </c>
      <c r="AO16" s="135">
        <f t="shared" si="1"/>
        <v>0</v>
      </c>
      <c r="AP16" s="135">
        <f t="shared" si="1"/>
        <v>0</v>
      </c>
      <c r="AQ16" s="135">
        <f t="shared" si="1"/>
        <v>0</v>
      </c>
      <c r="AR16" s="135">
        <f t="shared" si="1"/>
        <v>0</v>
      </c>
      <c r="AS16" s="135">
        <f t="shared" si="1"/>
        <v>0</v>
      </c>
      <c r="AT16" s="135">
        <f t="shared" si="1"/>
        <v>0</v>
      </c>
      <c r="AU16" s="135">
        <f t="shared" si="1"/>
        <v>0</v>
      </c>
      <c r="AV16" s="135">
        <f t="shared" si="1"/>
        <v>0</v>
      </c>
      <c r="AW16" s="135">
        <f t="shared" si="1"/>
        <v>0</v>
      </c>
      <c r="AX16" s="135">
        <f t="shared" si="1"/>
        <v>0</v>
      </c>
      <c r="AY16" s="135">
        <f t="shared" si="1"/>
        <v>0</v>
      </c>
      <c r="AZ16" s="135">
        <f t="shared" si="1"/>
        <v>0</v>
      </c>
      <c r="BA16" s="135">
        <f t="shared" si="1"/>
        <v>0</v>
      </c>
      <c r="BB16" s="135">
        <f t="shared" si="1"/>
        <v>0</v>
      </c>
      <c r="BC16" s="135">
        <f t="shared" si="1"/>
        <v>0</v>
      </c>
    </row>
    <row r="17" spans="1:55" ht="32.25">
      <c r="A17" s="131">
        <v>1</v>
      </c>
      <c r="B17" s="123" t="s">
        <v>249</v>
      </c>
      <c r="C17" s="135">
        <f>C32+C18+C30</f>
        <v>610025.4000000001</v>
      </c>
      <c r="D17" s="135">
        <f>D32+D18+D30</f>
        <v>588913.8200000001</v>
      </c>
      <c r="E17" s="135">
        <f>E18+E30+E32</f>
        <v>-24931.579999999994</v>
      </c>
      <c r="F17" s="135">
        <f>F18+F30+F32</f>
        <v>0</v>
      </c>
      <c r="G17" s="135">
        <f>G18+G30+G32</f>
        <v>0</v>
      </c>
      <c r="H17" s="135">
        <f>H18+H30+H32</f>
        <v>0</v>
      </c>
      <c r="I17" s="135">
        <f aca="true" t="shared" si="2" ref="I17:BC17">I18+I30+I32</f>
        <v>-24931.579999999994</v>
      </c>
      <c r="J17" s="135">
        <f t="shared" si="2"/>
        <v>0</v>
      </c>
      <c r="K17" s="135">
        <f t="shared" si="2"/>
        <v>0</v>
      </c>
      <c r="L17" s="135">
        <f t="shared" si="2"/>
        <v>0</v>
      </c>
      <c r="M17" s="135">
        <f t="shared" si="2"/>
        <v>0</v>
      </c>
      <c r="N17" s="135">
        <f t="shared" si="2"/>
        <v>0</v>
      </c>
      <c r="O17" s="135">
        <f t="shared" si="2"/>
        <v>0</v>
      </c>
      <c r="P17" s="135">
        <f t="shared" si="2"/>
        <v>0</v>
      </c>
      <c r="Q17" s="135">
        <f t="shared" si="2"/>
        <v>0</v>
      </c>
      <c r="R17" s="135">
        <f t="shared" si="2"/>
        <v>0</v>
      </c>
      <c r="S17" s="135">
        <f t="shared" si="2"/>
        <v>0</v>
      </c>
      <c r="T17" s="135">
        <f t="shared" si="2"/>
        <v>0</v>
      </c>
      <c r="U17" s="135">
        <f t="shared" si="2"/>
        <v>0</v>
      </c>
      <c r="V17" s="135">
        <f t="shared" si="2"/>
        <v>0</v>
      </c>
      <c r="W17" s="135">
        <f t="shared" si="2"/>
        <v>0</v>
      </c>
      <c r="X17" s="135">
        <f t="shared" si="2"/>
        <v>0</v>
      </c>
      <c r="Y17" s="135">
        <f t="shared" si="2"/>
        <v>0</v>
      </c>
      <c r="Z17" s="135">
        <f t="shared" si="2"/>
        <v>0</v>
      </c>
      <c r="AA17" s="135">
        <f t="shared" si="2"/>
        <v>0</v>
      </c>
      <c r="AB17" s="135">
        <f t="shared" si="2"/>
        <v>0</v>
      </c>
      <c r="AC17" s="135">
        <f t="shared" si="2"/>
        <v>0</v>
      </c>
      <c r="AD17" s="135">
        <f t="shared" si="2"/>
        <v>0</v>
      </c>
      <c r="AE17" s="135">
        <f t="shared" si="2"/>
        <v>0</v>
      </c>
      <c r="AF17" s="135">
        <f t="shared" si="2"/>
        <v>0</v>
      </c>
      <c r="AG17" s="135">
        <f t="shared" si="2"/>
        <v>0</v>
      </c>
      <c r="AH17" s="135">
        <f t="shared" si="2"/>
        <v>0</v>
      </c>
      <c r="AI17" s="135">
        <f t="shared" si="2"/>
        <v>0</v>
      </c>
      <c r="AJ17" s="135">
        <f t="shared" si="2"/>
        <v>0</v>
      </c>
      <c r="AK17" s="135">
        <f t="shared" si="2"/>
        <v>0</v>
      </c>
      <c r="AL17" s="135">
        <f t="shared" si="2"/>
        <v>0</v>
      </c>
      <c r="AM17" s="135">
        <f t="shared" si="2"/>
        <v>0</v>
      </c>
      <c r="AN17" s="135">
        <f t="shared" si="2"/>
        <v>0</v>
      </c>
      <c r="AO17" s="135">
        <f t="shared" si="2"/>
        <v>0</v>
      </c>
      <c r="AP17" s="135">
        <f t="shared" si="2"/>
        <v>0</v>
      </c>
      <c r="AQ17" s="135">
        <f t="shared" si="2"/>
        <v>0</v>
      </c>
      <c r="AR17" s="135">
        <f t="shared" si="2"/>
        <v>0</v>
      </c>
      <c r="AS17" s="135">
        <f t="shared" si="2"/>
        <v>0</v>
      </c>
      <c r="AT17" s="135">
        <f t="shared" si="2"/>
        <v>0</v>
      </c>
      <c r="AU17" s="135">
        <f t="shared" si="2"/>
        <v>0</v>
      </c>
      <c r="AV17" s="135">
        <f t="shared" si="2"/>
        <v>0</v>
      </c>
      <c r="AW17" s="135">
        <f t="shared" si="2"/>
        <v>0</v>
      </c>
      <c r="AX17" s="135">
        <f t="shared" si="2"/>
        <v>0</v>
      </c>
      <c r="AY17" s="135">
        <f t="shared" si="2"/>
        <v>0</v>
      </c>
      <c r="AZ17" s="135">
        <f t="shared" si="2"/>
        <v>0</v>
      </c>
      <c r="BA17" s="135">
        <f t="shared" si="2"/>
        <v>0</v>
      </c>
      <c r="BB17" s="135">
        <f t="shared" si="2"/>
        <v>0</v>
      </c>
      <c r="BC17" s="135">
        <f t="shared" si="2"/>
        <v>0</v>
      </c>
    </row>
    <row r="18" spans="1:55" ht="15.75">
      <c r="A18" s="95"/>
      <c r="B18" s="124" t="s">
        <v>250</v>
      </c>
      <c r="C18" s="135">
        <f>C19+C21+C22+C23+C25+C26+C27+C29+C24</f>
        <v>161959</v>
      </c>
      <c r="D18" s="135">
        <f>D19+D21+D22+D23+D25+D26+D27+D29+D24</f>
        <v>146161.02000000002</v>
      </c>
      <c r="E18" s="135">
        <f aca="true" t="shared" si="3" ref="E18:J18">E19+E21+E22+E23+E25+E26+E27+E29+E24</f>
        <v>-15797.98</v>
      </c>
      <c r="F18" s="135">
        <f t="shared" si="3"/>
        <v>0</v>
      </c>
      <c r="G18" s="135">
        <f t="shared" si="3"/>
        <v>0</v>
      </c>
      <c r="H18" s="135">
        <f t="shared" si="3"/>
        <v>0</v>
      </c>
      <c r="I18" s="135">
        <f t="shared" si="3"/>
        <v>-15797.98</v>
      </c>
      <c r="J18" s="135">
        <f t="shared" si="3"/>
        <v>0</v>
      </c>
      <c r="K18" s="135">
        <f aca="true" t="shared" si="4" ref="K18:BC18">K19+K21+K22+K23+K25+K26+K27+K29</f>
        <v>0</v>
      </c>
      <c r="L18" s="135">
        <f t="shared" si="4"/>
        <v>0</v>
      </c>
      <c r="M18" s="135">
        <f t="shared" si="4"/>
        <v>0</v>
      </c>
      <c r="N18" s="135">
        <f t="shared" si="4"/>
        <v>0</v>
      </c>
      <c r="O18" s="135">
        <f t="shared" si="4"/>
        <v>0</v>
      </c>
      <c r="P18" s="135">
        <f t="shared" si="4"/>
        <v>0</v>
      </c>
      <c r="Q18" s="135">
        <f t="shared" si="4"/>
        <v>0</v>
      </c>
      <c r="R18" s="135">
        <f t="shared" si="4"/>
        <v>0</v>
      </c>
      <c r="S18" s="135">
        <f t="shared" si="4"/>
        <v>0</v>
      </c>
      <c r="T18" s="135">
        <f t="shared" si="4"/>
        <v>0</v>
      </c>
      <c r="U18" s="135">
        <f t="shared" si="4"/>
        <v>0</v>
      </c>
      <c r="V18" s="135">
        <f t="shared" si="4"/>
        <v>0</v>
      </c>
      <c r="W18" s="135">
        <f t="shared" si="4"/>
        <v>0</v>
      </c>
      <c r="X18" s="135">
        <f t="shared" si="4"/>
        <v>0</v>
      </c>
      <c r="Y18" s="135">
        <f t="shared" si="4"/>
        <v>0</v>
      </c>
      <c r="Z18" s="135">
        <f t="shared" si="4"/>
        <v>0</v>
      </c>
      <c r="AA18" s="135">
        <f t="shared" si="4"/>
        <v>0</v>
      </c>
      <c r="AB18" s="135">
        <f t="shared" si="4"/>
        <v>0</v>
      </c>
      <c r="AC18" s="135">
        <f t="shared" si="4"/>
        <v>0</v>
      </c>
      <c r="AD18" s="135">
        <f t="shared" si="4"/>
        <v>0</v>
      </c>
      <c r="AE18" s="135">
        <f t="shared" si="4"/>
        <v>0</v>
      </c>
      <c r="AF18" s="135">
        <f t="shared" si="4"/>
        <v>0</v>
      </c>
      <c r="AG18" s="135">
        <f t="shared" si="4"/>
        <v>0</v>
      </c>
      <c r="AH18" s="135">
        <f t="shared" si="4"/>
        <v>0</v>
      </c>
      <c r="AI18" s="135">
        <f t="shared" si="4"/>
        <v>0</v>
      </c>
      <c r="AJ18" s="135">
        <f t="shared" si="4"/>
        <v>0</v>
      </c>
      <c r="AK18" s="135">
        <f t="shared" si="4"/>
        <v>0</v>
      </c>
      <c r="AL18" s="135">
        <f t="shared" si="4"/>
        <v>0</v>
      </c>
      <c r="AM18" s="135">
        <f t="shared" si="4"/>
        <v>0</v>
      </c>
      <c r="AN18" s="135">
        <f t="shared" si="4"/>
        <v>0</v>
      </c>
      <c r="AO18" s="135">
        <f t="shared" si="4"/>
        <v>0</v>
      </c>
      <c r="AP18" s="135">
        <f t="shared" si="4"/>
        <v>0</v>
      </c>
      <c r="AQ18" s="135">
        <f t="shared" si="4"/>
        <v>0</v>
      </c>
      <c r="AR18" s="135">
        <f t="shared" si="4"/>
        <v>0</v>
      </c>
      <c r="AS18" s="135">
        <f t="shared" si="4"/>
        <v>0</v>
      </c>
      <c r="AT18" s="135">
        <f t="shared" si="4"/>
        <v>0</v>
      </c>
      <c r="AU18" s="135">
        <f t="shared" si="4"/>
        <v>0</v>
      </c>
      <c r="AV18" s="135">
        <f t="shared" si="4"/>
        <v>0</v>
      </c>
      <c r="AW18" s="135">
        <f t="shared" si="4"/>
        <v>0</v>
      </c>
      <c r="AX18" s="135">
        <f t="shared" si="4"/>
        <v>0</v>
      </c>
      <c r="AY18" s="135">
        <f t="shared" si="4"/>
        <v>0</v>
      </c>
      <c r="AZ18" s="135">
        <f t="shared" si="4"/>
        <v>0</v>
      </c>
      <c r="BA18" s="135">
        <f t="shared" si="4"/>
        <v>0</v>
      </c>
      <c r="BB18" s="135">
        <f t="shared" si="4"/>
        <v>0</v>
      </c>
      <c r="BC18" s="135">
        <f t="shared" si="4"/>
        <v>0</v>
      </c>
    </row>
    <row r="19" spans="1:55" s="171" customFormat="1" ht="33" customHeight="1">
      <c r="A19" s="95" t="s">
        <v>158</v>
      </c>
      <c r="B19" s="125" t="s">
        <v>354</v>
      </c>
      <c r="C19" s="137">
        <v>8000</v>
      </c>
      <c r="D19" s="137">
        <f aca="true" t="shared" si="5" ref="D19:D27">C19+E19</f>
        <v>2636</v>
      </c>
      <c r="E19" s="137">
        <f>SUM(F19:BC19)</f>
        <v>-5364</v>
      </c>
      <c r="F19" s="137"/>
      <c r="G19" s="137"/>
      <c r="H19" s="137"/>
      <c r="I19" s="137">
        <v>-5364</v>
      </c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</row>
    <row r="20" spans="1:55" ht="0.75" customHeight="1">
      <c r="A20" s="160" t="s">
        <v>214</v>
      </c>
      <c r="B20" s="127" t="s">
        <v>213</v>
      </c>
      <c r="C20" s="172"/>
      <c r="D20" s="172">
        <f t="shared" si="5"/>
        <v>0</v>
      </c>
      <c r="E20" s="172">
        <f aca="true" t="shared" si="6" ref="E20:E113">SUM(F20:BC20)</f>
        <v>0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</row>
    <row r="21" spans="1:55" ht="43.5" customHeight="1">
      <c r="A21" s="120" t="s">
        <v>214</v>
      </c>
      <c r="B21" s="125" t="s">
        <v>251</v>
      </c>
      <c r="C21" s="137">
        <v>6050</v>
      </c>
      <c r="D21" s="137">
        <f t="shared" si="5"/>
        <v>5470.8</v>
      </c>
      <c r="E21" s="137">
        <f t="shared" si="6"/>
        <v>-579.2</v>
      </c>
      <c r="F21" s="137"/>
      <c r="G21" s="137"/>
      <c r="H21" s="137"/>
      <c r="I21" s="137">
        <v>-579.2</v>
      </c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</row>
    <row r="22" spans="1:55" ht="44.25" customHeight="1">
      <c r="A22" s="120" t="s">
        <v>159</v>
      </c>
      <c r="B22" s="126" t="s">
        <v>254</v>
      </c>
      <c r="C22" s="167">
        <v>21740</v>
      </c>
      <c r="D22" s="137">
        <f t="shared" si="5"/>
        <v>23510.2</v>
      </c>
      <c r="E22" s="137">
        <f t="shared" si="6"/>
        <v>1770.2</v>
      </c>
      <c r="F22" s="137"/>
      <c r="G22" s="137"/>
      <c r="H22" s="137"/>
      <c r="I22" s="137">
        <v>1770.2</v>
      </c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</row>
    <row r="23" spans="1:55" ht="47.25" customHeight="1">
      <c r="A23" s="173" t="s">
        <v>160</v>
      </c>
      <c r="B23" s="125" t="s">
        <v>252</v>
      </c>
      <c r="C23" s="137">
        <v>689</v>
      </c>
      <c r="D23" s="137">
        <f t="shared" si="5"/>
        <v>385</v>
      </c>
      <c r="E23" s="137">
        <f t="shared" si="6"/>
        <v>-304</v>
      </c>
      <c r="F23" s="137"/>
      <c r="G23" s="137"/>
      <c r="H23" s="137"/>
      <c r="I23" s="137">
        <v>-304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</row>
    <row r="24" spans="1:55" ht="47.25" customHeight="1">
      <c r="A24" s="174" t="s">
        <v>339</v>
      </c>
      <c r="B24" s="125" t="s">
        <v>350</v>
      </c>
      <c r="C24" s="137">
        <v>4210</v>
      </c>
      <c r="D24" s="137">
        <f t="shared" si="5"/>
        <v>2767.3199999999997</v>
      </c>
      <c r="E24" s="137">
        <f t="shared" si="6"/>
        <v>-1442.68</v>
      </c>
      <c r="F24" s="137"/>
      <c r="G24" s="137"/>
      <c r="H24" s="137"/>
      <c r="I24" s="137">
        <v>-1442.68</v>
      </c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</row>
    <row r="25" spans="1:55" s="176" customFormat="1" ht="31.5">
      <c r="A25" s="145" t="s">
        <v>340</v>
      </c>
      <c r="B25" s="125" t="s">
        <v>253</v>
      </c>
      <c r="C25" s="175">
        <v>44290</v>
      </c>
      <c r="D25" s="137">
        <f t="shared" si="5"/>
        <v>44290</v>
      </c>
      <c r="E25" s="137">
        <f t="shared" si="6"/>
        <v>0</v>
      </c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</row>
    <row r="26" spans="1:55" s="176" customFormat="1" ht="30" customHeight="1">
      <c r="A26" s="145" t="s">
        <v>341</v>
      </c>
      <c r="B26" s="125" t="s">
        <v>322</v>
      </c>
      <c r="C26" s="137">
        <v>43980</v>
      </c>
      <c r="D26" s="137">
        <f t="shared" si="5"/>
        <v>20980</v>
      </c>
      <c r="E26" s="137">
        <f t="shared" si="6"/>
        <v>-23000</v>
      </c>
      <c r="F26" s="135"/>
      <c r="G26" s="135"/>
      <c r="H26" s="135"/>
      <c r="I26" s="137">
        <v>-23000</v>
      </c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</row>
    <row r="27" spans="1:55" s="176" customFormat="1" ht="41.25" customHeight="1">
      <c r="A27" s="145" t="s">
        <v>342</v>
      </c>
      <c r="B27" s="125" t="s">
        <v>255</v>
      </c>
      <c r="C27" s="137">
        <v>13000</v>
      </c>
      <c r="D27" s="137">
        <f t="shared" si="5"/>
        <v>10500</v>
      </c>
      <c r="E27" s="137">
        <f t="shared" si="6"/>
        <v>-2500</v>
      </c>
      <c r="F27" s="135"/>
      <c r="G27" s="135"/>
      <c r="H27" s="135"/>
      <c r="I27" s="137">
        <v>-2500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</row>
    <row r="28" spans="1:55" s="176" customFormat="1" ht="30" customHeight="1" hidden="1">
      <c r="A28" s="133"/>
      <c r="B28" s="124"/>
      <c r="C28" s="135"/>
      <c r="D28" s="135"/>
      <c r="E28" s="135">
        <f aca="true" t="shared" si="7" ref="E28:AH28">E29</f>
        <v>15621.7</v>
      </c>
      <c r="F28" s="135">
        <f t="shared" si="7"/>
        <v>0</v>
      </c>
      <c r="G28" s="135">
        <f t="shared" si="7"/>
        <v>0</v>
      </c>
      <c r="H28" s="135">
        <f t="shared" si="7"/>
        <v>0</v>
      </c>
      <c r="I28" s="135">
        <f t="shared" si="7"/>
        <v>15621.7</v>
      </c>
      <c r="J28" s="135">
        <f t="shared" si="7"/>
        <v>0</v>
      </c>
      <c r="K28" s="135">
        <f t="shared" si="7"/>
        <v>0</v>
      </c>
      <c r="L28" s="135">
        <f t="shared" si="7"/>
        <v>0</v>
      </c>
      <c r="M28" s="135">
        <f t="shared" si="7"/>
        <v>0</v>
      </c>
      <c r="N28" s="135">
        <f t="shared" si="7"/>
        <v>0</v>
      </c>
      <c r="O28" s="135">
        <f t="shared" si="7"/>
        <v>0</v>
      </c>
      <c r="P28" s="135">
        <f t="shared" si="7"/>
        <v>0</v>
      </c>
      <c r="Q28" s="135">
        <f t="shared" si="7"/>
        <v>0</v>
      </c>
      <c r="R28" s="135">
        <f t="shared" si="7"/>
        <v>0</v>
      </c>
      <c r="S28" s="135">
        <f t="shared" si="7"/>
        <v>0</v>
      </c>
      <c r="T28" s="135">
        <f t="shared" si="7"/>
        <v>0</v>
      </c>
      <c r="U28" s="135">
        <f t="shared" si="7"/>
        <v>0</v>
      </c>
      <c r="V28" s="135">
        <f t="shared" si="7"/>
        <v>0</v>
      </c>
      <c r="W28" s="135">
        <f t="shared" si="7"/>
        <v>0</v>
      </c>
      <c r="X28" s="135">
        <f t="shared" si="7"/>
        <v>0</v>
      </c>
      <c r="Y28" s="135">
        <f t="shared" si="7"/>
        <v>0</v>
      </c>
      <c r="Z28" s="135">
        <f t="shared" si="7"/>
        <v>0</v>
      </c>
      <c r="AA28" s="135">
        <f t="shared" si="7"/>
        <v>0</v>
      </c>
      <c r="AB28" s="135">
        <f t="shared" si="7"/>
        <v>0</v>
      </c>
      <c r="AC28" s="135">
        <f t="shared" si="7"/>
        <v>0</v>
      </c>
      <c r="AD28" s="135">
        <f t="shared" si="7"/>
        <v>0</v>
      </c>
      <c r="AE28" s="135">
        <f t="shared" si="7"/>
        <v>0</v>
      </c>
      <c r="AF28" s="135">
        <f t="shared" si="7"/>
        <v>0</v>
      </c>
      <c r="AG28" s="135">
        <f t="shared" si="7"/>
        <v>0</v>
      </c>
      <c r="AH28" s="135">
        <f t="shared" si="7"/>
        <v>0</v>
      </c>
      <c r="AI28" s="135">
        <f aca="true" t="shared" si="8" ref="AI28:BC28">AI29</f>
        <v>0</v>
      </c>
      <c r="AJ28" s="135">
        <f t="shared" si="8"/>
        <v>0</v>
      </c>
      <c r="AK28" s="135">
        <f t="shared" si="8"/>
        <v>0</v>
      </c>
      <c r="AL28" s="135">
        <f t="shared" si="8"/>
        <v>0</v>
      </c>
      <c r="AM28" s="135">
        <f t="shared" si="8"/>
        <v>0</v>
      </c>
      <c r="AN28" s="135">
        <f t="shared" si="8"/>
        <v>0</v>
      </c>
      <c r="AO28" s="135">
        <f t="shared" si="8"/>
        <v>0</v>
      </c>
      <c r="AP28" s="135">
        <f t="shared" si="8"/>
        <v>0</v>
      </c>
      <c r="AQ28" s="135">
        <f t="shared" si="8"/>
        <v>0</v>
      </c>
      <c r="AR28" s="135">
        <f t="shared" si="8"/>
        <v>0</v>
      </c>
      <c r="AS28" s="135">
        <f t="shared" si="8"/>
        <v>0</v>
      </c>
      <c r="AT28" s="135">
        <f t="shared" si="8"/>
        <v>0</v>
      </c>
      <c r="AU28" s="135">
        <f t="shared" si="8"/>
        <v>0</v>
      </c>
      <c r="AV28" s="135">
        <f t="shared" si="8"/>
        <v>0</v>
      </c>
      <c r="AW28" s="135">
        <f t="shared" si="8"/>
        <v>0</v>
      </c>
      <c r="AX28" s="135">
        <f t="shared" si="8"/>
        <v>0</v>
      </c>
      <c r="AY28" s="135">
        <f t="shared" si="8"/>
        <v>0</v>
      </c>
      <c r="AZ28" s="135">
        <f t="shared" si="8"/>
        <v>0</v>
      </c>
      <c r="BA28" s="135">
        <f t="shared" si="8"/>
        <v>0</v>
      </c>
      <c r="BB28" s="135">
        <f t="shared" si="8"/>
        <v>0</v>
      </c>
      <c r="BC28" s="135">
        <f t="shared" si="8"/>
        <v>0</v>
      </c>
    </row>
    <row r="29" spans="1:55" s="176" customFormat="1" ht="53.25" customHeight="1">
      <c r="A29" s="145" t="s">
        <v>375</v>
      </c>
      <c r="B29" s="125" t="s">
        <v>335</v>
      </c>
      <c r="C29" s="137">
        <v>20000</v>
      </c>
      <c r="D29" s="137">
        <f>C29+E29</f>
        <v>35621.7</v>
      </c>
      <c r="E29" s="137">
        <f>SUM(F29:BC29)</f>
        <v>15621.7</v>
      </c>
      <c r="F29" s="135"/>
      <c r="G29" s="135"/>
      <c r="H29" s="135"/>
      <c r="I29" s="137">
        <v>15621.7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</row>
    <row r="30" spans="1:55" s="176" customFormat="1" ht="17.25" customHeight="1" hidden="1">
      <c r="A30" s="134"/>
      <c r="B30" s="124" t="s">
        <v>462</v>
      </c>
      <c r="C30" s="136">
        <f>C31</f>
        <v>0</v>
      </c>
      <c r="D30" s="135">
        <f>C30+E30</f>
        <v>0</v>
      </c>
      <c r="E30" s="135">
        <f>E31</f>
        <v>0</v>
      </c>
      <c r="F30" s="136">
        <f>F31</f>
        <v>0</v>
      </c>
      <c r="G30" s="136">
        <f aca="true" t="shared" si="9" ref="G30:BC30">G31</f>
        <v>0</v>
      </c>
      <c r="H30" s="136">
        <f t="shared" si="9"/>
        <v>0</v>
      </c>
      <c r="I30" s="136">
        <f t="shared" si="9"/>
        <v>0</v>
      </c>
      <c r="J30" s="136">
        <f t="shared" si="9"/>
        <v>0</v>
      </c>
      <c r="K30" s="136">
        <f t="shared" si="9"/>
        <v>0</v>
      </c>
      <c r="L30" s="136">
        <f t="shared" si="9"/>
        <v>0</v>
      </c>
      <c r="M30" s="136">
        <f t="shared" si="9"/>
        <v>0</v>
      </c>
      <c r="N30" s="136">
        <f t="shared" si="9"/>
        <v>0</v>
      </c>
      <c r="O30" s="136">
        <f t="shared" si="9"/>
        <v>0</v>
      </c>
      <c r="P30" s="136">
        <f t="shared" si="9"/>
        <v>0</v>
      </c>
      <c r="Q30" s="136">
        <f t="shared" si="9"/>
        <v>0</v>
      </c>
      <c r="R30" s="136">
        <f t="shared" si="9"/>
        <v>0</v>
      </c>
      <c r="S30" s="136">
        <f t="shared" si="9"/>
        <v>0</v>
      </c>
      <c r="T30" s="136">
        <f t="shared" si="9"/>
        <v>0</v>
      </c>
      <c r="U30" s="136">
        <f t="shared" si="9"/>
        <v>0</v>
      </c>
      <c r="V30" s="136">
        <f t="shared" si="9"/>
        <v>0</v>
      </c>
      <c r="W30" s="136">
        <f t="shared" si="9"/>
        <v>0</v>
      </c>
      <c r="X30" s="136">
        <f t="shared" si="9"/>
        <v>0</v>
      </c>
      <c r="Y30" s="136">
        <f t="shared" si="9"/>
        <v>0</v>
      </c>
      <c r="Z30" s="136">
        <f t="shared" si="9"/>
        <v>0</v>
      </c>
      <c r="AA30" s="136">
        <f t="shared" si="9"/>
        <v>0</v>
      </c>
      <c r="AB30" s="136">
        <f t="shared" si="9"/>
        <v>0</v>
      </c>
      <c r="AC30" s="136">
        <f t="shared" si="9"/>
        <v>0</v>
      </c>
      <c r="AD30" s="136">
        <f t="shared" si="9"/>
        <v>0</v>
      </c>
      <c r="AE30" s="136">
        <f t="shared" si="9"/>
        <v>0</v>
      </c>
      <c r="AF30" s="136">
        <f t="shared" si="9"/>
        <v>0</v>
      </c>
      <c r="AG30" s="136">
        <f t="shared" si="9"/>
        <v>0</v>
      </c>
      <c r="AH30" s="136">
        <f t="shared" si="9"/>
        <v>0</v>
      </c>
      <c r="AI30" s="136">
        <f t="shared" si="9"/>
        <v>0</v>
      </c>
      <c r="AJ30" s="136">
        <f t="shared" si="9"/>
        <v>0</v>
      </c>
      <c r="AK30" s="136">
        <f t="shared" si="9"/>
        <v>0</v>
      </c>
      <c r="AL30" s="136">
        <f t="shared" si="9"/>
        <v>0</v>
      </c>
      <c r="AM30" s="136">
        <f t="shared" si="9"/>
        <v>0</v>
      </c>
      <c r="AN30" s="136">
        <f t="shared" si="9"/>
        <v>0</v>
      </c>
      <c r="AO30" s="136">
        <f t="shared" si="9"/>
        <v>0</v>
      </c>
      <c r="AP30" s="136">
        <f t="shared" si="9"/>
        <v>0</v>
      </c>
      <c r="AQ30" s="136">
        <f t="shared" si="9"/>
        <v>0</v>
      </c>
      <c r="AR30" s="136">
        <f t="shared" si="9"/>
        <v>0</v>
      </c>
      <c r="AS30" s="136">
        <f t="shared" si="9"/>
        <v>0</v>
      </c>
      <c r="AT30" s="136">
        <f t="shared" si="9"/>
        <v>0</v>
      </c>
      <c r="AU30" s="136">
        <f t="shared" si="9"/>
        <v>0</v>
      </c>
      <c r="AV30" s="136">
        <f t="shared" si="9"/>
        <v>0</v>
      </c>
      <c r="AW30" s="136">
        <f t="shared" si="9"/>
        <v>0</v>
      </c>
      <c r="AX30" s="136">
        <f t="shared" si="9"/>
        <v>0</v>
      </c>
      <c r="AY30" s="136">
        <f t="shared" si="9"/>
        <v>0</v>
      </c>
      <c r="AZ30" s="136">
        <f t="shared" si="9"/>
        <v>0</v>
      </c>
      <c r="BA30" s="136">
        <f t="shared" si="9"/>
        <v>0</v>
      </c>
      <c r="BB30" s="136">
        <f t="shared" si="9"/>
        <v>0</v>
      </c>
      <c r="BC30" s="136">
        <f t="shared" si="9"/>
        <v>0</v>
      </c>
    </row>
    <row r="31" spans="1:55" s="176" customFormat="1" ht="50.25" customHeight="1" hidden="1">
      <c r="A31" s="146" t="s">
        <v>376</v>
      </c>
      <c r="B31" s="125" t="s">
        <v>335</v>
      </c>
      <c r="C31" s="177">
        <v>0</v>
      </c>
      <c r="D31" s="137">
        <f>C31+E31</f>
        <v>0</v>
      </c>
      <c r="E31" s="137">
        <f>SUM(F31:BC31)</f>
        <v>0</v>
      </c>
      <c r="F31" s="136"/>
      <c r="G31" s="136"/>
      <c r="H31" s="136"/>
      <c r="I31" s="177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</row>
    <row r="32" spans="1:55" ht="15.75">
      <c r="A32" s="147"/>
      <c r="B32" s="124" t="s">
        <v>35</v>
      </c>
      <c r="C32" s="136">
        <f>C33+C34+C35+C36+C37+C38+C41+C42+C43+C44+C45+C46+C47+C48+C49+C70+C71+C72+C73+C74+C78+C79+C80+C81+C82+C83+C84+C85+C86+C87+C88+C89+C90+C91+C92+C93+C96+C97+C98+C99+C100</f>
        <v>448066.40000000014</v>
      </c>
      <c r="D32" s="136">
        <f>D33+D34+D35+D36+D37+D38+D41+D42+D43+D44+D45+D46+D47+D48+D49+D70+D71+D72+D73+D74+D78+D79+D80+D81+D82+D83+D84+D85+D86+D87+D88+D89+D90+D91+D92+D93+D96+D97+D98+D99+D100+D110+D111</f>
        <v>442752.8000000001</v>
      </c>
      <c r="E32" s="136">
        <f>E33+E34+E35+E36+E37+E38+E41+E42+E43+E44+E45+E46+E47+E48+E49+E70+E71+E72+E73+E74+E78+E79+E80+E81+E82+E83+E84+E85+E86+E87+E88+E89+E90+E91+E92+E93+E96+E97+E98+E99+E100+E111</f>
        <v>-9133.599999999997</v>
      </c>
      <c r="F32" s="136">
        <f aca="true" t="shared" si="10" ref="F32:BC32">F33+F34+F35+F36+F37+F38+F41+F42+F43+F44+F45+F46+F47+F48+F49+F70+F71+F72+F73+F74+F78+F79+F80+F81+F82+F83+F84+F85+F86+F87+F88+F89+F90+F91+F92+F93+F96+F97+F98+F99+F100</f>
        <v>0</v>
      </c>
      <c r="G32" s="136">
        <f t="shared" si="10"/>
        <v>0</v>
      </c>
      <c r="H32" s="136">
        <f t="shared" si="10"/>
        <v>0</v>
      </c>
      <c r="I32" s="136">
        <f>I33+I34+I35+I36+I37+I38+I41+I42+I43+I44+I45+I46+I47+I48+I49+I70+I71+I72+I73+I74+I78+I79+I80+I81+I82+I83+I84+I85+I86+I87+I88+I89+I90+I91+I92+I93+I96+I97+I98+I99+I100+I111</f>
        <v>-9133.599999999997</v>
      </c>
      <c r="J32" s="136">
        <f t="shared" si="10"/>
        <v>0</v>
      </c>
      <c r="K32" s="136">
        <f t="shared" si="10"/>
        <v>0</v>
      </c>
      <c r="L32" s="136">
        <f t="shared" si="10"/>
        <v>0</v>
      </c>
      <c r="M32" s="136">
        <f t="shared" si="10"/>
        <v>0</v>
      </c>
      <c r="N32" s="136">
        <f t="shared" si="10"/>
        <v>0</v>
      </c>
      <c r="O32" s="136">
        <f t="shared" si="10"/>
        <v>0</v>
      </c>
      <c r="P32" s="136">
        <f t="shared" si="10"/>
        <v>0</v>
      </c>
      <c r="Q32" s="136">
        <f t="shared" si="10"/>
        <v>0</v>
      </c>
      <c r="R32" s="136">
        <f t="shared" si="10"/>
        <v>0</v>
      </c>
      <c r="S32" s="136">
        <f t="shared" si="10"/>
        <v>0</v>
      </c>
      <c r="T32" s="136">
        <f t="shared" si="10"/>
        <v>0</v>
      </c>
      <c r="U32" s="136">
        <f t="shared" si="10"/>
        <v>0</v>
      </c>
      <c r="V32" s="136">
        <f t="shared" si="10"/>
        <v>0</v>
      </c>
      <c r="W32" s="136">
        <f t="shared" si="10"/>
        <v>0</v>
      </c>
      <c r="X32" s="136">
        <f t="shared" si="10"/>
        <v>0</v>
      </c>
      <c r="Y32" s="136">
        <f t="shared" si="10"/>
        <v>0</v>
      </c>
      <c r="Z32" s="136">
        <f t="shared" si="10"/>
        <v>0</v>
      </c>
      <c r="AA32" s="136">
        <f t="shared" si="10"/>
        <v>0</v>
      </c>
      <c r="AB32" s="136">
        <f t="shared" si="10"/>
        <v>0</v>
      </c>
      <c r="AC32" s="136">
        <f t="shared" si="10"/>
        <v>0</v>
      </c>
      <c r="AD32" s="136">
        <f t="shared" si="10"/>
        <v>0</v>
      </c>
      <c r="AE32" s="136">
        <f t="shared" si="10"/>
        <v>0</v>
      </c>
      <c r="AF32" s="136">
        <f t="shared" si="10"/>
        <v>0</v>
      </c>
      <c r="AG32" s="136">
        <f t="shared" si="10"/>
        <v>0</v>
      </c>
      <c r="AH32" s="136">
        <f t="shared" si="10"/>
        <v>0</v>
      </c>
      <c r="AI32" s="136">
        <f t="shared" si="10"/>
        <v>0</v>
      </c>
      <c r="AJ32" s="136">
        <f t="shared" si="10"/>
        <v>0</v>
      </c>
      <c r="AK32" s="136">
        <f t="shared" si="10"/>
        <v>0</v>
      </c>
      <c r="AL32" s="136">
        <f t="shared" si="10"/>
        <v>0</v>
      </c>
      <c r="AM32" s="136">
        <f t="shared" si="10"/>
        <v>0</v>
      </c>
      <c r="AN32" s="136">
        <f t="shared" si="10"/>
        <v>0</v>
      </c>
      <c r="AO32" s="136">
        <f t="shared" si="10"/>
        <v>0</v>
      </c>
      <c r="AP32" s="136">
        <f t="shared" si="10"/>
        <v>0</v>
      </c>
      <c r="AQ32" s="136">
        <f t="shared" si="10"/>
        <v>0</v>
      </c>
      <c r="AR32" s="136">
        <f t="shared" si="10"/>
        <v>0</v>
      </c>
      <c r="AS32" s="136">
        <f t="shared" si="10"/>
        <v>0</v>
      </c>
      <c r="AT32" s="136">
        <f t="shared" si="10"/>
        <v>0</v>
      </c>
      <c r="AU32" s="136">
        <f t="shared" si="10"/>
        <v>0</v>
      </c>
      <c r="AV32" s="136">
        <f t="shared" si="10"/>
        <v>0</v>
      </c>
      <c r="AW32" s="136">
        <f t="shared" si="10"/>
        <v>0</v>
      </c>
      <c r="AX32" s="136">
        <f t="shared" si="10"/>
        <v>0</v>
      </c>
      <c r="AY32" s="136">
        <f t="shared" si="10"/>
        <v>0</v>
      </c>
      <c r="AZ32" s="136">
        <f t="shared" si="10"/>
        <v>0</v>
      </c>
      <c r="BA32" s="136">
        <f t="shared" si="10"/>
        <v>0</v>
      </c>
      <c r="BB32" s="136">
        <f t="shared" si="10"/>
        <v>0</v>
      </c>
      <c r="BC32" s="136">
        <f t="shared" si="10"/>
        <v>0</v>
      </c>
    </row>
    <row r="33" spans="1:55" ht="31.5" hidden="1">
      <c r="A33" s="133" t="s">
        <v>377</v>
      </c>
      <c r="B33" s="125" t="s">
        <v>299</v>
      </c>
      <c r="C33" s="137">
        <v>0</v>
      </c>
      <c r="D33" s="137">
        <f aca="true" t="shared" si="11" ref="D33:D45">C33+E33</f>
        <v>0</v>
      </c>
      <c r="E33" s="137">
        <f t="shared" si="6"/>
        <v>0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</row>
    <row r="34" spans="1:55" ht="51" customHeight="1">
      <c r="A34" s="148" t="s">
        <v>378</v>
      </c>
      <c r="B34" s="125" t="s">
        <v>256</v>
      </c>
      <c r="C34" s="175">
        <v>18000</v>
      </c>
      <c r="D34" s="137">
        <f t="shared" si="11"/>
        <v>18000</v>
      </c>
      <c r="E34" s="137">
        <f t="shared" si="6"/>
        <v>0</v>
      </c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</row>
    <row r="35" spans="1:55" ht="36" customHeight="1">
      <c r="A35" s="148" t="s">
        <v>379</v>
      </c>
      <c r="B35" s="125" t="s">
        <v>421</v>
      </c>
      <c r="C35" s="137">
        <v>1350</v>
      </c>
      <c r="D35" s="137">
        <f t="shared" si="11"/>
        <v>1350</v>
      </c>
      <c r="E35" s="137">
        <f t="shared" si="6"/>
        <v>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</row>
    <row r="36" spans="1:55" ht="51" customHeight="1">
      <c r="A36" s="148" t="s">
        <v>380</v>
      </c>
      <c r="B36" s="125" t="s">
        <v>355</v>
      </c>
      <c r="C36" s="175">
        <v>11268.7</v>
      </c>
      <c r="D36" s="137">
        <f t="shared" si="11"/>
        <v>11268.7</v>
      </c>
      <c r="E36" s="137">
        <f t="shared" si="6"/>
        <v>0</v>
      </c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</row>
    <row r="37" spans="1:55" ht="35.25" customHeight="1">
      <c r="A37" s="145" t="s">
        <v>381</v>
      </c>
      <c r="B37" s="125" t="s">
        <v>257</v>
      </c>
      <c r="C37" s="137">
        <v>30774.1</v>
      </c>
      <c r="D37" s="137">
        <f t="shared" si="11"/>
        <v>30774.1</v>
      </c>
      <c r="E37" s="137">
        <f t="shared" si="6"/>
        <v>0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</row>
    <row r="38" spans="1:55" ht="35.25" customHeight="1">
      <c r="A38" s="146" t="s">
        <v>382</v>
      </c>
      <c r="B38" s="125" t="s">
        <v>323</v>
      </c>
      <c r="C38" s="137">
        <v>6000</v>
      </c>
      <c r="D38" s="137">
        <f t="shared" si="11"/>
        <v>8626.4</v>
      </c>
      <c r="E38" s="137">
        <f t="shared" si="6"/>
        <v>2626.4</v>
      </c>
      <c r="F38" s="137"/>
      <c r="G38" s="137"/>
      <c r="H38" s="137"/>
      <c r="I38" s="137">
        <v>2626.4</v>
      </c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</row>
    <row r="39" spans="1:55" ht="15.75" hidden="1">
      <c r="A39" s="149"/>
      <c r="B39" s="125" t="s">
        <v>215</v>
      </c>
      <c r="C39" s="137"/>
      <c r="D39" s="137">
        <f t="shared" si="11"/>
        <v>0</v>
      </c>
      <c r="E39" s="137">
        <f t="shared" si="6"/>
        <v>0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</row>
    <row r="40" spans="1:55" ht="31.5" hidden="1">
      <c r="A40" s="133"/>
      <c r="B40" s="125" t="s">
        <v>216</v>
      </c>
      <c r="C40" s="137"/>
      <c r="D40" s="137">
        <f t="shared" si="11"/>
        <v>0</v>
      </c>
      <c r="E40" s="137">
        <f t="shared" si="6"/>
        <v>0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</row>
    <row r="41" spans="1:55" ht="33" customHeight="1">
      <c r="A41" s="150" t="s">
        <v>383</v>
      </c>
      <c r="B41" s="125" t="s">
        <v>258</v>
      </c>
      <c r="C41" s="137">
        <v>79600</v>
      </c>
      <c r="D41" s="137">
        <f t="shared" si="11"/>
        <v>90620</v>
      </c>
      <c r="E41" s="137">
        <f t="shared" si="6"/>
        <v>11020</v>
      </c>
      <c r="F41" s="137"/>
      <c r="G41" s="137"/>
      <c r="H41" s="137"/>
      <c r="I41" s="137">
        <v>11020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</row>
    <row r="42" spans="1:55" ht="28.5" customHeight="1">
      <c r="A42" s="146" t="s">
        <v>384</v>
      </c>
      <c r="B42" s="125" t="s">
        <v>324</v>
      </c>
      <c r="C42" s="137">
        <v>6300</v>
      </c>
      <c r="D42" s="137">
        <f t="shared" si="11"/>
        <v>4554.2</v>
      </c>
      <c r="E42" s="137">
        <f t="shared" si="6"/>
        <v>-1745.8</v>
      </c>
      <c r="F42" s="137"/>
      <c r="G42" s="137"/>
      <c r="H42" s="137"/>
      <c r="I42" s="137">
        <v>-1745.8</v>
      </c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</row>
    <row r="43" spans="1:55" ht="28.5" customHeight="1">
      <c r="A43" s="146" t="s">
        <v>416</v>
      </c>
      <c r="B43" s="126" t="s">
        <v>423</v>
      </c>
      <c r="C43" s="137">
        <v>4000</v>
      </c>
      <c r="D43" s="137">
        <f t="shared" si="11"/>
        <v>5875</v>
      </c>
      <c r="E43" s="137">
        <f t="shared" si="6"/>
        <v>1875</v>
      </c>
      <c r="F43" s="137"/>
      <c r="G43" s="137"/>
      <c r="H43" s="137"/>
      <c r="I43" s="137">
        <v>1875</v>
      </c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</row>
    <row r="44" spans="1:55" s="179" customFormat="1" ht="36.75" customHeight="1">
      <c r="A44" s="178" t="s">
        <v>385</v>
      </c>
      <c r="B44" s="126" t="s">
        <v>259</v>
      </c>
      <c r="C44" s="137">
        <v>900</v>
      </c>
      <c r="D44" s="137">
        <f t="shared" si="11"/>
        <v>475</v>
      </c>
      <c r="E44" s="137">
        <f t="shared" si="6"/>
        <v>-425</v>
      </c>
      <c r="F44" s="137"/>
      <c r="G44" s="137"/>
      <c r="H44" s="137"/>
      <c r="I44" s="137">
        <v>-425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</row>
    <row r="45" spans="1:55" s="179" customFormat="1" ht="31.5">
      <c r="A45" s="151" t="s">
        <v>386</v>
      </c>
      <c r="B45" s="125" t="s">
        <v>260</v>
      </c>
      <c r="C45" s="172">
        <v>14534.6</v>
      </c>
      <c r="D45" s="137">
        <f t="shared" si="11"/>
        <v>13234.6</v>
      </c>
      <c r="E45" s="137">
        <f t="shared" si="6"/>
        <v>-1300</v>
      </c>
      <c r="F45" s="137"/>
      <c r="G45" s="137"/>
      <c r="H45" s="137"/>
      <c r="I45" s="137">
        <v>-1300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</row>
    <row r="46" spans="1:55" ht="30.75" customHeight="1">
      <c r="A46" s="150" t="s">
        <v>387</v>
      </c>
      <c r="B46" s="180" t="s">
        <v>261</v>
      </c>
      <c r="C46" s="177">
        <v>33000</v>
      </c>
      <c r="D46" s="137">
        <f>C46+E46</f>
        <v>33000</v>
      </c>
      <c r="E46" s="137">
        <f t="shared" si="6"/>
        <v>0</v>
      </c>
      <c r="F46" s="135"/>
      <c r="G46" s="135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</row>
    <row r="47" spans="1:55" ht="31.5" customHeight="1">
      <c r="A47" s="145" t="s">
        <v>388</v>
      </c>
      <c r="B47" s="125" t="s">
        <v>266</v>
      </c>
      <c r="C47" s="137">
        <v>7100</v>
      </c>
      <c r="D47" s="137">
        <f>C47+E47</f>
        <v>7100</v>
      </c>
      <c r="E47" s="137">
        <f t="shared" si="6"/>
        <v>0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</row>
    <row r="48" spans="1:55" ht="31.5">
      <c r="A48" s="142" t="s">
        <v>389</v>
      </c>
      <c r="B48" s="127" t="s">
        <v>302</v>
      </c>
      <c r="C48" s="181">
        <v>5000</v>
      </c>
      <c r="D48" s="137">
        <f>C48+E48</f>
        <v>2530</v>
      </c>
      <c r="E48" s="137">
        <f t="shared" si="6"/>
        <v>-2470</v>
      </c>
      <c r="F48" s="137"/>
      <c r="G48" s="137"/>
      <c r="H48" s="137"/>
      <c r="I48" s="137">
        <v>-2470</v>
      </c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</row>
    <row r="49" spans="1:55" s="182" customFormat="1" ht="21" customHeight="1">
      <c r="A49" s="152" t="s">
        <v>390</v>
      </c>
      <c r="B49" s="153" t="s">
        <v>234</v>
      </c>
      <c r="C49" s="154">
        <f>SUM(C50:C69)</f>
        <v>41405</v>
      </c>
      <c r="D49" s="168">
        <f>SUM(D50:D69)</f>
        <v>40606.600000000006</v>
      </c>
      <c r="E49" s="168">
        <f aca="true" t="shared" si="12" ref="E49:J49">SUM(E50:E69)</f>
        <v>-798.4</v>
      </c>
      <c r="F49" s="168">
        <f t="shared" si="12"/>
        <v>0</v>
      </c>
      <c r="G49" s="168">
        <f t="shared" si="12"/>
        <v>0</v>
      </c>
      <c r="H49" s="168">
        <f t="shared" si="12"/>
        <v>0</v>
      </c>
      <c r="I49" s="168">
        <f t="shared" si="12"/>
        <v>-798.4</v>
      </c>
      <c r="J49" s="168">
        <f t="shared" si="12"/>
        <v>0</v>
      </c>
      <c r="K49" s="154">
        <f aca="true" t="shared" si="13" ref="K49:BC49">SUM(K50:K65)</f>
        <v>0</v>
      </c>
      <c r="L49" s="154">
        <f t="shared" si="13"/>
        <v>0</v>
      </c>
      <c r="M49" s="154">
        <f t="shared" si="13"/>
        <v>0</v>
      </c>
      <c r="N49" s="154">
        <f t="shared" si="13"/>
        <v>0</v>
      </c>
      <c r="O49" s="154">
        <f t="shared" si="13"/>
        <v>0</v>
      </c>
      <c r="P49" s="154">
        <f t="shared" si="13"/>
        <v>0</v>
      </c>
      <c r="Q49" s="154">
        <f t="shared" si="13"/>
        <v>0</v>
      </c>
      <c r="R49" s="154">
        <f t="shared" si="13"/>
        <v>0</v>
      </c>
      <c r="S49" s="154">
        <f t="shared" si="13"/>
        <v>0</v>
      </c>
      <c r="T49" s="154">
        <f t="shared" si="13"/>
        <v>0</v>
      </c>
      <c r="U49" s="154">
        <f t="shared" si="13"/>
        <v>0</v>
      </c>
      <c r="V49" s="154">
        <f t="shared" si="13"/>
        <v>0</v>
      </c>
      <c r="W49" s="154">
        <f t="shared" si="13"/>
        <v>0</v>
      </c>
      <c r="X49" s="154">
        <f t="shared" si="13"/>
        <v>0</v>
      </c>
      <c r="Y49" s="154">
        <f t="shared" si="13"/>
        <v>0</v>
      </c>
      <c r="Z49" s="154">
        <f t="shared" si="13"/>
        <v>0</v>
      </c>
      <c r="AA49" s="154">
        <f t="shared" si="13"/>
        <v>0</v>
      </c>
      <c r="AB49" s="154">
        <f t="shared" si="13"/>
        <v>0</v>
      </c>
      <c r="AC49" s="154">
        <f t="shared" si="13"/>
        <v>0</v>
      </c>
      <c r="AD49" s="154">
        <f t="shared" si="13"/>
        <v>0</v>
      </c>
      <c r="AE49" s="154">
        <f t="shared" si="13"/>
        <v>0</v>
      </c>
      <c r="AF49" s="154">
        <f t="shared" si="13"/>
        <v>0</v>
      </c>
      <c r="AG49" s="154">
        <f t="shared" si="13"/>
        <v>0</v>
      </c>
      <c r="AH49" s="154">
        <f t="shared" si="13"/>
        <v>0</v>
      </c>
      <c r="AI49" s="154">
        <f t="shared" si="13"/>
        <v>0</v>
      </c>
      <c r="AJ49" s="154">
        <f t="shared" si="13"/>
        <v>0</v>
      </c>
      <c r="AK49" s="154">
        <f t="shared" si="13"/>
        <v>0</v>
      </c>
      <c r="AL49" s="154">
        <f t="shared" si="13"/>
        <v>0</v>
      </c>
      <c r="AM49" s="154">
        <f t="shared" si="13"/>
        <v>0</v>
      </c>
      <c r="AN49" s="154">
        <f t="shared" si="13"/>
        <v>0</v>
      </c>
      <c r="AO49" s="154">
        <f t="shared" si="13"/>
        <v>0</v>
      </c>
      <c r="AP49" s="154">
        <f t="shared" si="13"/>
        <v>0</v>
      </c>
      <c r="AQ49" s="154">
        <f t="shared" si="13"/>
        <v>0</v>
      </c>
      <c r="AR49" s="154">
        <f t="shared" si="13"/>
        <v>0</v>
      </c>
      <c r="AS49" s="154">
        <f t="shared" si="13"/>
        <v>0</v>
      </c>
      <c r="AT49" s="154">
        <f t="shared" si="13"/>
        <v>0</v>
      </c>
      <c r="AU49" s="154">
        <f t="shared" si="13"/>
        <v>0</v>
      </c>
      <c r="AV49" s="154">
        <f t="shared" si="13"/>
        <v>0</v>
      </c>
      <c r="AW49" s="154">
        <f t="shared" si="13"/>
        <v>0</v>
      </c>
      <c r="AX49" s="154">
        <f t="shared" si="13"/>
        <v>0</v>
      </c>
      <c r="AY49" s="154">
        <f t="shared" si="13"/>
        <v>0</v>
      </c>
      <c r="AZ49" s="154">
        <f t="shared" si="13"/>
        <v>0</v>
      </c>
      <c r="BA49" s="154">
        <f t="shared" si="13"/>
        <v>0</v>
      </c>
      <c r="BB49" s="154">
        <f t="shared" si="13"/>
        <v>0</v>
      </c>
      <c r="BC49" s="154">
        <f t="shared" si="13"/>
        <v>0</v>
      </c>
    </row>
    <row r="50" spans="1:55" ht="18.75" customHeight="1">
      <c r="A50" s="91" t="s">
        <v>424</v>
      </c>
      <c r="B50" s="125" t="s">
        <v>235</v>
      </c>
      <c r="C50" s="137">
        <v>2666.4</v>
      </c>
      <c r="D50" s="137">
        <f aca="true" t="shared" si="14" ref="D50:D55">C50+E50</f>
        <v>2666.4</v>
      </c>
      <c r="E50" s="137">
        <f>SUM(F50:BC50)</f>
        <v>0</v>
      </c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</row>
    <row r="51" spans="1:55" ht="31.5">
      <c r="A51" s="95" t="s">
        <v>425</v>
      </c>
      <c r="B51" s="125" t="s">
        <v>346</v>
      </c>
      <c r="C51" s="137">
        <v>2149</v>
      </c>
      <c r="D51" s="137">
        <f t="shared" si="14"/>
        <v>2149</v>
      </c>
      <c r="E51" s="137">
        <f t="shared" si="6"/>
        <v>0</v>
      </c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</row>
    <row r="52" spans="1:55" ht="15.75">
      <c r="A52" s="91" t="s">
        <v>426</v>
      </c>
      <c r="B52" s="125" t="s">
        <v>345</v>
      </c>
      <c r="C52" s="137">
        <v>5246</v>
      </c>
      <c r="D52" s="137">
        <f t="shared" si="14"/>
        <v>5233.6</v>
      </c>
      <c r="E52" s="137">
        <f t="shared" si="6"/>
        <v>-12.4</v>
      </c>
      <c r="F52" s="137"/>
      <c r="G52" s="137"/>
      <c r="H52" s="137"/>
      <c r="I52" s="137">
        <v>-12.4</v>
      </c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</row>
    <row r="53" spans="1:55" ht="19.5" customHeight="1">
      <c r="A53" s="111" t="s">
        <v>427</v>
      </c>
      <c r="B53" s="125" t="s">
        <v>226</v>
      </c>
      <c r="C53" s="137">
        <v>2304.4</v>
      </c>
      <c r="D53" s="137">
        <f t="shared" si="14"/>
        <v>2141.6</v>
      </c>
      <c r="E53" s="137">
        <f t="shared" si="6"/>
        <v>-162.8</v>
      </c>
      <c r="F53" s="137"/>
      <c r="G53" s="137"/>
      <c r="H53" s="137"/>
      <c r="I53" s="137">
        <v>-162.8</v>
      </c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</row>
    <row r="54" spans="1:55" ht="15.75" customHeight="1">
      <c r="A54" s="91" t="s">
        <v>428</v>
      </c>
      <c r="B54" s="125" t="s">
        <v>227</v>
      </c>
      <c r="C54" s="137">
        <v>9500</v>
      </c>
      <c r="D54" s="137">
        <f t="shared" si="14"/>
        <v>9592.7</v>
      </c>
      <c r="E54" s="137">
        <f t="shared" si="6"/>
        <v>92.7</v>
      </c>
      <c r="F54" s="137"/>
      <c r="G54" s="137"/>
      <c r="H54" s="137"/>
      <c r="I54" s="137">
        <v>92.7</v>
      </c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</row>
    <row r="55" spans="1:55" ht="31.5">
      <c r="A55" s="91" t="s">
        <v>429</v>
      </c>
      <c r="B55" s="125" t="s">
        <v>228</v>
      </c>
      <c r="C55" s="137">
        <v>1400</v>
      </c>
      <c r="D55" s="137">
        <f t="shared" si="14"/>
        <v>1348.6</v>
      </c>
      <c r="E55" s="137">
        <f t="shared" si="6"/>
        <v>-51.4</v>
      </c>
      <c r="F55" s="137"/>
      <c r="G55" s="137"/>
      <c r="H55" s="137"/>
      <c r="I55" s="137">
        <v>-51.4</v>
      </c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</row>
    <row r="56" spans="1:55" ht="15.75">
      <c r="A56" s="91" t="s">
        <v>430</v>
      </c>
      <c r="B56" s="125" t="s">
        <v>229</v>
      </c>
      <c r="C56" s="137">
        <v>580.3</v>
      </c>
      <c r="D56" s="137">
        <f aca="true" t="shared" si="15" ref="D56:D64">C56+E56</f>
        <v>580.3</v>
      </c>
      <c r="E56" s="137">
        <f t="shared" si="6"/>
        <v>0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</row>
    <row r="57" spans="1:55" ht="15.75">
      <c r="A57" s="91" t="s">
        <v>431</v>
      </c>
      <c r="B57" s="125" t="s">
        <v>230</v>
      </c>
      <c r="C57" s="137">
        <v>1130</v>
      </c>
      <c r="D57" s="137">
        <f t="shared" si="15"/>
        <v>1091</v>
      </c>
      <c r="E57" s="137">
        <f t="shared" si="6"/>
        <v>-39</v>
      </c>
      <c r="F57" s="137"/>
      <c r="G57" s="137"/>
      <c r="H57" s="137"/>
      <c r="I57" s="137">
        <v>-39</v>
      </c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</row>
    <row r="58" spans="1:55" ht="31.5">
      <c r="A58" s="121" t="s">
        <v>432</v>
      </c>
      <c r="B58" s="125" t="s">
        <v>231</v>
      </c>
      <c r="C58" s="137">
        <v>167.9</v>
      </c>
      <c r="D58" s="137">
        <f t="shared" si="15"/>
        <v>167.9</v>
      </c>
      <c r="E58" s="137">
        <f t="shared" si="6"/>
        <v>0</v>
      </c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</row>
    <row r="59" spans="1:55" ht="31.5">
      <c r="A59" s="121" t="s">
        <v>433</v>
      </c>
      <c r="B59" s="125" t="s">
        <v>232</v>
      </c>
      <c r="C59" s="137">
        <v>172.3</v>
      </c>
      <c r="D59" s="137">
        <f t="shared" si="15"/>
        <v>172.3</v>
      </c>
      <c r="E59" s="137">
        <f t="shared" si="6"/>
        <v>0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</row>
    <row r="60" spans="1:55" ht="31.5">
      <c r="A60" s="122" t="s">
        <v>434</v>
      </c>
      <c r="B60" s="125" t="s">
        <v>233</v>
      </c>
      <c r="C60" s="137">
        <v>1618.4</v>
      </c>
      <c r="D60" s="137">
        <f t="shared" si="15"/>
        <v>1618.4</v>
      </c>
      <c r="E60" s="137">
        <f t="shared" si="6"/>
        <v>0</v>
      </c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pans="1:55" ht="63">
      <c r="A61" s="129" t="s">
        <v>435</v>
      </c>
      <c r="B61" s="125" t="s">
        <v>360</v>
      </c>
      <c r="C61" s="177">
        <v>1272</v>
      </c>
      <c r="D61" s="137">
        <f t="shared" si="15"/>
        <v>1272</v>
      </c>
      <c r="E61" s="137">
        <f t="shared" si="6"/>
        <v>0</v>
      </c>
      <c r="F61" s="137"/>
      <c r="G61" s="137"/>
      <c r="H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</row>
    <row r="62" spans="1:55" ht="47.25">
      <c r="A62" s="129" t="s">
        <v>436</v>
      </c>
      <c r="B62" s="125" t="s">
        <v>361</v>
      </c>
      <c r="C62" s="177">
        <v>1728</v>
      </c>
      <c r="D62" s="137">
        <f t="shared" si="15"/>
        <v>1728</v>
      </c>
      <c r="E62" s="137">
        <f t="shared" si="6"/>
        <v>0</v>
      </c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</row>
    <row r="63" spans="1:55" ht="31.5">
      <c r="A63" s="129" t="s">
        <v>437</v>
      </c>
      <c r="B63" s="125" t="s">
        <v>362</v>
      </c>
      <c r="C63" s="177">
        <v>4000</v>
      </c>
      <c r="D63" s="137">
        <f t="shared" si="15"/>
        <v>4000</v>
      </c>
      <c r="E63" s="137">
        <f t="shared" si="6"/>
        <v>0</v>
      </c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</row>
    <row r="64" spans="1:55" ht="15.75" hidden="1">
      <c r="A64" s="129" t="s">
        <v>438</v>
      </c>
      <c r="B64" s="125" t="s">
        <v>356</v>
      </c>
      <c r="C64" s="177">
        <v>0</v>
      </c>
      <c r="D64" s="137">
        <f t="shared" si="15"/>
        <v>0</v>
      </c>
      <c r="E64" s="137">
        <f t="shared" si="6"/>
        <v>0</v>
      </c>
      <c r="F64" s="137"/>
      <c r="G64" s="137"/>
      <c r="H64" s="137"/>
      <c r="I64" s="159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</row>
    <row r="65" spans="1:55" ht="45.75" customHeight="1">
      <c r="A65" s="129" t="s">
        <v>439</v>
      </c>
      <c r="B65" s="125" t="s">
        <v>359</v>
      </c>
      <c r="C65" s="177">
        <v>1470.3</v>
      </c>
      <c r="D65" s="137">
        <f>C65+E65</f>
        <v>1244.8</v>
      </c>
      <c r="E65" s="137">
        <f t="shared" si="6"/>
        <v>-225.5</v>
      </c>
      <c r="F65" s="137"/>
      <c r="G65" s="137"/>
      <c r="H65" s="137"/>
      <c r="I65" s="137">
        <v>-225.5</v>
      </c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</row>
    <row r="66" spans="1:55" ht="24.75" customHeight="1">
      <c r="A66" s="129" t="s">
        <v>440</v>
      </c>
      <c r="B66" s="125" t="s">
        <v>351</v>
      </c>
      <c r="C66" s="177">
        <v>1000</v>
      </c>
      <c r="D66" s="137">
        <f aca="true" t="shared" si="16" ref="D66:D73">C66+E66</f>
        <v>1000</v>
      </c>
      <c r="E66" s="137">
        <f t="shared" si="6"/>
        <v>0</v>
      </c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</row>
    <row r="67" spans="1:55" ht="24.75" customHeight="1">
      <c r="A67" s="129" t="s">
        <v>441</v>
      </c>
      <c r="B67" s="125" t="s">
        <v>367</v>
      </c>
      <c r="C67" s="177">
        <v>1500</v>
      </c>
      <c r="D67" s="137">
        <f t="shared" si="16"/>
        <v>1500</v>
      </c>
      <c r="E67" s="137">
        <f t="shared" si="6"/>
        <v>0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</row>
    <row r="68" spans="1:55" ht="24.75" customHeight="1">
      <c r="A68" s="129" t="s">
        <v>442</v>
      </c>
      <c r="B68" s="125" t="s">
        <v>369</v>
      </c>
      <c r="C68" s="177">
        <v>1500</v>
      </c>
      <c r="D68" s="137">
        <f t="shared" si="16"/>
        <v>1310</v>
      </c>
      <c r="E68" s="137">
        <f t="shared" si="6"/>
        <v>-190</v>
      </c>
      <c r="F68" s="137"/>
      <c r="G68" s="137"/>
      <c r="H68" s="137"/>
      <c r="I68" s="137">
        <v>-190</v>
      </c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</row>
    <row r="69" spans="1:55" ht="24.75" customHeight="1">
      <c r="A69" s="129" t="s">
        <v>443</v>
      </c>
      <c r="B69" s="125" t="s">
        <v>368</v>
      </c>
      <c r="C69" s="177">
        <v>2000</v>
      </c>
      <c r="D69" s="137">
        <f t="shared" si="16"/>
        <v>1790</v>
      </c>
      <c r="E69" s="137">
        <f t="shared" si="6"/>
        <v>-210</v>
      </c>
      <c r="F69" s="137"/>
      <c r="G69" s="137"/>
      <c r="H69" s="137"/>
      <c r="I69" s="137">
        <v>-210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</row>
    <row r="70" spans="1:55" ht="31.5">
      <c r="A70" s="146" t="s">
        <v>391</v>
      </c>
      <c r="B70" s="125" t="s">
        <v>217</v>
      </c>
      <c r="C70" s="177">
        <v>7500</v>
      </c>
      <c r="D70" s="137">
        <f t="shared" si="16"/>
        <v>10220</v>
      </c>
      <c r="E70" s="137">
        <f t="shared" si="6"/>
        <v>2720</v>
      </c>
      <c r="F70" s="137"/>
      <c r="G70" s="137"/>
      <c r="H70" s="137"/>
      <c r="I70" s="137">
        <v>2720</v>
      </c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</row>
    <row r="71" spans="1:55" ht="35.25" customHeight="1">
      <c r="A71" s="146" t="s">
        <v>392</v>
      </c>
      <c r="B71" s="183" t="s">
        <v>326</v>
      </c>
      <c r="C71" s="177">
        <v>5250</v>
      </c>
      <c r="D71" s="137">
        <f t="shared" si="16"/>
        <v>5250</v>
      </c>
      <c r="E71" s="137">
        <f t="shared" si="6"/>
        <v>0</v>
      </c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</row>
    <row r="72" spans="1:55" ht="23.25" customHeight="1">
      <c r="A72" s="146" t="s">
        <v>393</v>
      </c>
      <c r="B72" s="183" t="s">
        <v>325</v>
      </c>
      <c r="C72" s="177">
        <v>1500</v>
      </c>
      <c r="D72" s="137">
        <f t="shared" si="16"/>
        <v>1500</v>
      </c>
      <c r="E72" s="137">
        <f t="shared" si="6"/>
        <v>0</v>
      </c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</row>
    <row r="73" spans="1:55" ht="63">
      <c r="A73" s="146" t="s">
        <v>394</v>
      </c>
      <c r="B73" s="125" t="s">
        <v>343</v>
      </c>
      <c r="C73" s="137">
        <v>50000</v>
      </c>
      <c r="D73" s="137">
        <f t="shared" si="16"/>
        <v>29502.4</v>
      </c>
      <c r="E73" s="137">
        <f t="shared" si="6"/>
        <v>-20497.6</v>
      </c>
      <c r="F73" s="137"/>
      <c r="G73" s="137"/>
      <c r="H73" s="137"/>
      <c r="I73" s="137">
        <v>-20497.6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</row>
    <row r="74" spans="1:55" s="158" customFormat="1" ht="15.75">
      <c r="A74" s="155" t="s">
        <v>395</v>
      </c>
      <c r="B74" s="157" t="s">
        <v>327</v>
      </c>
      <c r="C74" s="154">
        <f>SUM(C75:C79)</f>
        <v>5483.7</v>
      </c>
      <c r="D74" s="154">
        <f aca="true" t="shared" si="17" ref="D74:BC74">SUM(D75:D79)</f>
        <v>3721.3</v>
      </c>
      <c r="E74" s="154">
        <f>SUM(E75:E79)</f>
        <v>-1762.4</v>
      </c>
      <c r="F74" s="154">
        <f t="shared" si="17"/>
        <v>0</v>
      </c>
      <c r="G74" s="154">
        <f t="shared" si="17"/>
        <v>0</v>
      </c>
      <c r="H74" s="154">
        <f t="shared" si="17"/>
        <v>0</v>
      </c>
      <c r="I74" s="154">
        <f t="shared" si="17"/>
        <v>-1762.4</v>
      </c>
      <c r="J74" s="154">
        <f t="shared" si="17"/>
        <v>0</v>
      </c>
      <c r="K74" s="154">
        <f t="shared" si="17"/>
        <v>0</v>
      </c>
      <c r="L74" s="154">
        <f t="shared" si="17"/>
        <v>0</v>
      </c>
      <c r="M74" s="154">
        <f t="shared" si="17"/>
        <v>0</v>
      </c>
      <c r="N74" s="154">
        <f t="shared" si="17"/>
        <v>0</v>
      </c>
      <c r="O74" s="154">
        <f t="shared" si="17"/>
        <v>0</v>
      </c>
      <c r="P74" s="154">
        <f t="shared" si="17"/>
        <v>0</v>
      </c>
      <c r="Q74" s="154">
        <f t="shared" si="17"/>
        <v>0</v>
      </c>
      <c r="R74" s="154">
        <f t="shared" si="17"/>
        <v>0</v>
      </c>
      <c r="S74" s="154">
        <f t="shared" si="17"/>
        <v>0</v>
      </c>
      <c r="T74" s="154">
        <f t="shared" si="17"/>
        <v>0</v>
      </c>
      <c r="U74" s="154">
        <f t="shared" si="17"/>
        <v>0</v>
      </c>
      <c r="V74" s="154">
        <f t="shared" si="17"/>
        <v>0</v>
      </c>
      <c r="W74" s="154">
        <f t="shared" si="17"/>
        <v>0</v>
      </c>
      <c r="X74" s="154">
        <f t="shared" si="17"/>
        <v>0</v>
      </c>
      <c r="Y74" s="154">
        <f t="shared" si="17"/>
        <v>0</v>
      </c>
      <c r="Z74" s="154">
        <f t="shared" si="17"/>
        <v>0</v>
      </c>
      <c r="AA74" s="154">
        <f t="shared" si="17"/>
        <v>0</v>
      </c>
      <c r="AB74" s="154">
        <f t="shared" si="17"/>
        <v>0</v>
      </c>
      <c r="AC74" s="154">
        <f t="shared" si="17"/>
        <v>0</v>
      </c>
      <c r="AD74" s="154">
        <f t="shared" si="17"/>
        <v>0</v>
      </c>
      <c r="AE74" s="154">
        <f t="shared" si="17"/>
        <v>0</v>
      </c>
      <c r="AF74" s="154">
        <f t="shared" si="17"/>
        <v>0</v>
      </c>
      <c r="AG74" s="154">
        <f t="shared" si="17"/>
        <v>0</v>
      </c>
      <c r="AH74" s="154">
        <f t="shared" si="17"/>
        <v>0</v>
      </c>
      <c r="AI74" s="154">
        <f t="shared" si="17"/>
        <v>0</v>
      </c>
      <c r="AJ74" s="154">
        <f t="shared" si="17"/>
        <v>0</v>
      </c>
      <c r="AK74" s="154">
        <f t="shared" si="17"/>
        <v>0</v>
      </c>
      <c r="AL74" s="154">
        <f t="shared" si="17"/>
        <v>0</v>
      </c>
      <c r="AM74" s="154">
        <f t="shared" si="17"/>
        <v>0</v>
      </c>
      <c r="AN74" s="154">
        <f t="shared" si="17"/>
        <v>0</v>
      </c>
      <c r="AO74" s="154">
        <f t="shared" si="17"/>
        <v>0</v>
      </c>
      <c r="AP74" s="154">
        <f t="shared" si="17"/>
        <v>0</v>
      </c>
      <c r="AQ74" s="154">
        <f t="shared" si="17"/>
        <v>0</v>
      </c>
      <c r="AR74" s="154">
        <f t="shared" si="17"/>
        <v>0</v>
      </c>
      <c r="AS74" s="154">
        <f t="shared" si="17"/>
        <v>0</v>
      </c>
      <c r="AT74" s="154">
        <f t="shared" si="17"/>
        <v>0</v>
      </c>
      <c r="AU74" s="154">
        <f t="shared" si="17"/>
        <v>0</v>
      </c>
      <c r="AV74" s="154">
        <f t="shared" si="17"/>
        <v>0</v>
      </c>
      <c r="AW74" s="154">
        <f t="shared" si="17"/>
        <v>0</v>
      </c>
      <c r="AX74" s="154">
        <f t="shared" si="17"/>
        <v>0</v>
      </c>
      <c r="AY74" s="154">
        <f t="shared" si="17"/>
        <v>0</v>
      </c>
      <c r="AZ74" s="154">
        <f t="shared" si="17"/>
        <v>0</v>
      </c>
      <c r="BA74" s="154">
        <f t="shared" si="17"/>
        <v>0</v>
      </c>
      <c r="BB74" s="154">
        <f t="shared" si="17"/>
        <v>0</v>
      </c>
      <c r="BC74" s="154">
        <f t="shared" si="17"/>
        <v>0</v>
      </c>
    </row>
    <row r="75" spans="1:55" ht="31.5">
      <c r="A75" s="118" t="s">
        <v>444</v>
      </c>
      <c r="B75" s="184" t="s">
        <v>328</v>
      </c>
      <c r="C75" s="172">
        <v>1456.3</v>
      </c>
      <c r="D75" s="137">
        <f aca="true" t="shared" si="18" ref="D75:D93">C75+E75</f>
        <v>1493.8999999999999</v>
      </c>
      <c r="E75" s="137">
        <f>SUM(F75:BC75)</f>
        <v>37.6</v>
      </c>
      <c r="F75" s="137"/>
      <c r="G75" s="137"/>
      <c r="H75" s="137"/>
      <c r="I75" s="137">
        <v>37.6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</row>
    <row r="76" spans="1:55" ht="31.5">
      <c r="A76" s="118" t="s">
        <v>445</v>
      </c>
      <c r="B76" s="184" t="s">
        <v>330</v>
      </c>
      <c r="C76" s="172">
        <v>2227.4</v>
      </c>
      <c r="D76" s="137">
        <f t="shared" si="18"/>
        <v>2227.4</v>
      </c>
      <c r="E76" s="137">
        <f t="shared" si="6"/>
        <v>0</v>
      </c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</row>
    <row r="77" spans="1:55" ht="31.5" hidden="1">
      <c r="A77" s="118" t="s">
        <v>446</v>
      </c>
      <c r="B77" s="184" t="s">
        <v>329</v>
      </c>
      <c r="C77" s="172">
        <v>1800</v>
      </c>
      <c r="D77" s="137">
        <f t="shared" si="18"/>
        <v>0</v>
      </c>
      <c r="E77" s="137">
        <f>SUM(F77:BC77)</f>
        <v>-1800</v>
      </c>
      <c r="F77" s="137"/>
      <c r="G77" s="137"/>
      <c r="H77" s="137"/>
      <c r="I77" s="137">
        <v>-1800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</row>
    <row r="78" spans="1:55" ht="31.5" hidden="1">
      <c r="A78" s="148" t="s">
        <v>396</v>
      </c>
      <c r="B78" s="125" t="s">
        <v>262</v>
      </c>
      <c r="C78" s="172">
        <v>0</v>
      </c>
      <c r="D78" s="137">
        <f t="shared" si="18"/>
        <v>0</v>
      </c>
      <c r="E78" s="137">
        <f t="shared" si="6"/>
        <v>0</v>
      </c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</row>
    <row r="79" spans="1:55" ht="31.5" hidden="1">
      <c r="A79" s="145" t="s">
        <v>397</v>
      </c>
      <c r="B79" s="180" t="s">
        <v>300</v>
      </c>
      <c r="C79" s="137">
        <v>0</v>
      </c>
      <c r="D79" s="137">
        <f t="shared" si="18"/>
        <v>0</v>
      </c>
      <c r="E79" s="137">
        <f t="shared" si="6"/>
        <v>0</v>
      </c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</row>
    <row r="80" spans="1:55" ht="31.5">
      <c r="A80" s="133" t="s">
        <v>398</v>
      </c>
      <c r="B80" s="125" t="s">
        <v>301</v>
      </c>
      <c r="C80" s="137">
        <v>2000</v>
      </c>
      <c r="D80" s="137">
        <f t="shared" si="18"/>
        <v>1226.7</v>
      </c>
      <c r="E80" s="137">
        <f t="shared" si="6"/>
        <v>-773.3</v>
      </c>
      <c r="F80" s="137"/>
      <c r="G80" s="137"/>
      <c r="H80" s="137"/>
      <c r="I80" s="137">
        <v>-773.3</v>
      </c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</row>
    <row r="81" spans="1:55" ht="31.5" hidden="1">
      <c r="A81" s="145" t="s">
        <v>399</v>
      </c>
      <c r="B81" s="125" t="s">
        <v>263</v>
      </c>
      <c r="C81" s="137">
        <v>0</v>
      </c>
      <c r="D81" s="137">
        <f t="shared" si="18"/>
        <v>0</v>
      </c>
      <c r="E81" s="137">
        <f t="shared" si="6"/>
        <v>0</v>
      </c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</row>
    <row r="82" spans="1:55" ht="31.5">
      <c r="A82" s="145" t="s">
        <v>400</v>
      </c>
      <c r="B82" s="125" t="s">
        <v>244</v>
      </c>
      <c r="C82" s="137">
        <v>1276.4</v>
      </c>
      <c r="D82" s="137">
        <f t="shared" si="18"/>
        <v>1277.8000000000002</v>
      </c>
      <c r="E82" s="137">
        <f t="shared" si="6"/>
        <v>1.4</v>
      </c>
      <c r="F82" s="137"/>
      <c r="G82" s="137"/>
      <c r="H82" s="137"/>
      <c r="I82" s="137">
        <v>1.4</v>
      </c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</row>
    <row r="83" spans="1:55" ht="15.75">
      <c r="A83" s="133" t="s">
        <v>401</v>
      </c>
      <c r="B83" s="125" t="s">
        <v>218</v>
      </c>
      <c r="C83" s="137">
        <v>3365.9</v>
      </c>
      <c r="D83" s="137">
        <f t="shared" si="18"/>
        <v>3365.9</v>
      </c>
      <c r="E83" s="137">
        <f t="shared" si="6"/>
        <v>0</v>
      </c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</row>
    <row r="84" spans="1:55" ht="33" customHeight="1">
      <c r="A84" s="133" t="s">
        <v>402</v>
      </c>
      <c r="B84" s="125" t="s">
        <v>312</v>
      </c>
      <c r="C84" s="137">
        <v>1500</v>
      </c>
      <c r="D84" s="137">
        <f t="shared" si="18"/>
        <v>800</v>
      </c>
      <c r="E84" s="137">
        <f t="shared" si="6"/>
        <v>-700</v>
      </c>
      <c r="F84" s="137"/>
      <c r="G84" s="137"/>
      <c r="H84" s="137"/>
      <c r="I84" s="137">
        <v>-700</v>
      </c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</row>
    <row r="85" spans="1:55" ht="49.5" customHeight="1">
      <c r="A85" s="145" t="s">
        <v>403</v>
      </c>
      <c r="B85" s="180" t="s">
        <v>422</v>
      </c>
      <c r="C85" s="137">
        <v>11200</v>
      </c>
      <c r="D85" s="137">
        <f t="shared" si="18"/>
        <v>11200</v>
      </c>
      <c r="E85" s="137">
        <f t="shared" si="6"/>
        <v>0</v>
      </c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</row>
    <row r="86" spans="1:55" ht="31.5">
      <c r="A86" s="133" t="s">
        <v>404</v>
      </c>
      <c r="B86" s="125" t="s">
        <v>332</v>
      </c>
      <c r="C86" s="137">
        <v>4500</v>
      </c>
      <c r="D86" s="137">
        <f t="shared" si="18"/>
        <v>4500</v>
      </c>
      <c r="E86" s="137">
        <f t="shared" si="6"/>
        <v>0</v>
      </c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</row>
    <row r="87" spans="1:55" ht="31.5" hidden="1">
      <c r="A87" s="133" t="s">
        <v>405</v>
      </c>
      <c r="B87" s="125" t="s">
        <v>245</v>
      </c>
      <c r="C87" s="137">
        <v>0</v>
      </c>
      <c r="D87" s="137">
        <f t="shared" si="18"/>
        <v>0</v>
      </c>
      <c r="E87" s="137">
        <f t="shared" si="6"/>
        <v>0</v>
      </c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</row>
    <row r="88" spans="1:55" ht="15.75" hidden="1">
      <c r="A88" s="133" t="s">
        <v>406</v>
      </c>
      <c r="B88" s="125" t="s">
        <v>265</v>
      </c>
      <c r="C88" s="137">
        <v>0</v>
      </c>
      <c r="D88" s="137">
        <f t="shared" si="18"/>
        <v>0</v>
      </c>
      <c r="E88" s="137">
        <f t="shared" si="6"/>
        <v>0</v>
      </c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</row>
    <row r="89" spans="1:55" ht="31.5" hidden="1">
      <c r="A89" s="133" t="s">
        <v>408</v>
      </c>
      <c r="B89" s="125" t="s">
        <v>331</v>
      </c>
      <c r="C89" s="137">
        <v>0</v>
      </c>
      <c r="D89" s="137">
        <f t="shared" si="18"/>
        <v>0</v>
      </c>
      <c r="E89" s="137">
        <f t="shared" si="6"/>
        <v>0</v>
      </c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</row>
    <row r="90" spans="1:55" ht="31.5">
      <c r="A90" s="133" t="s">
        <v>409</v>
      </c>
      <c r="B90" s="125" t="s">
        <v>303</v>
      </c>
      <c r="C90" s="137">
        <v>63.1</v>
      </c>
      <c r="D90" s="137">
        <f t="shared" si="18"/>
        <v>63.1</v>
      </c>
      <c r="E90" s="137">
        <f t="shared" si="6"/>
        <v>0</v>
      </c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</row>
    <row r="91" spans="1:55" ht="31.5">
      <c r="A91" s="145" t="s">
        <v>410</v>
      </c>
      <c r="B91" s="125" t="s">
        <v>264</v>
      </c>
      <c r="C91" s="137">
        <v>1.2</v>
      </c>
      <c r="D91" s="137">
        <f t="shared" si="18"/>
        <v>1.2</v>
      </c>
      <c r="E91" s="137">
        <f t="shared" si="6"/>
        <v>0</v>
      </c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</row>
    <row r="92" spans="1:55" ht="15.75">
      <c r="A92" s="133" t="s">
        <v>411</v>
      </c>
      <c r="B92" s="125" t="s">
        <v>240</v>
      </c>
      <c r="C92" s="137">
        <v>363.2</v>
      </c>
      <c r="D92" s="137">
        <f t="shared" si="18"/>
        <v>363.2</v>
      </c>
      <c r="E92" s="137">
        <f t="shared" si="6"/>
        <v>0</v>
      </c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</row>
    <row r="93" spans="1:55" ht="15.75">
      <c r="A93" s="133" t="s">
        <v>412</v>
      </c>
      <c r="B93" s="125" t="s">
        <v>305</v>
      </c>
      <c r="C93" s="137">
        <v>2775.4</v>
      </c>
      <c r="D93" s="137">
        <f t="shared" si="18"/>
        <v>2772.7000000000003</v>
      </c>
      <c r="E93" s="137">
        <f>SUM(F93:BC93)</f>
        <v>-2.7</v>
      </c>
      <c r="F93" s="137"/>
      <c r="G93" s="137"/>
      <c r="H93" s="137"/>
      <c r="I93" s="137">
        <v>-2.7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</row>
    <row r="94" spans="1:55" ht="15.75" hidden="1">
      <c r="A94" s="95"/>
      <c r="B94" s="125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</row>
    <row r="95" spans="1:55" ht="15.75" hidden="1">
      <c r="A95" s="95" t="s">
        <v>296</v>
      </c>
      <c r="B95" s="125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</row>
    <row r="96" spans="1:55" ht="31.5">
      <c r="A96" s="133" t="s">
        <v>413</v>
      </c>
      <c r="B96" s="125" t="s">
        <v>306</v>
      </c>
      <c r="C96" s="137">
        <v>28500</v>
      </c>
      <c r="D96" s="137">
        <f>C96+E96</f>
        <v>27157.2</v>
      </c>
      <c r="E96" s="137">
        <f t="shared" si="6"/>
        <v>-1342.8</v>
      </c>
      <c r="F96" s="137"/>
      <c r="G96" s="137"/>
      <c r="H96" s="137"/>
      <c r="I96" s="137">
        <v>-1342.8</v>
      </c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</row>
    <row r="97" spans="1:55" ht="31.5">
      <c r="A97" s="133" t="s">
        <v>414</v>
      </c>
      <c r="B97" s="125" t="s">
        <v>316</v>
      </c>
      <c r="C97" s="137">
        <v>909.9</v>
      </c>
      <c r="D97" s="137">
        <f>C97+E97</f>
        <v>909.9</v>
      </c>
      <c r="E97" s="137">
        <f t="shared" si="6"/>
        <v>0</v>
      </c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</row>
    <row r="98" spans="1:55" ht="15.75">
      <c r="A98" s="133" t="s">
        <v>407</v>
      </c>
      <c r="B98" s="125" t="s">
        <v>311</v>
      </c>
      <c r="C98" s="137">
        <v>418.5</v>
      </c>
      <c r="D98" s="137">
        <f>C98+E98</f>
        <v>418.5</v>
      </c>
      <c r="E98" s="137">
        <f t="shared" si="6"/>
        <v>0</v>
      </c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</row>
    <row r="99" spans="1:55" ht="31.5">
      <c r="A99" s="148" t="s">
        <v>415</v>
      </c>
      <c r="B99" s="185" t="s">
        <v>307</v>
      </c>
      <c r="C99" s="172">
        <v>50700</v>
      </c>
      <c r="D99" s="137">
        <f>C99+E99</f>
        <v>50700</v>
      </c>
      <c r="E99" s="137">
        <f t="shared" si="6"/>
        <v>0</v>
      </c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</row>
    <row r="100" spans="1:55" s="182" customFormat="1" ht="15.75">
      <c r="A100" s="156" t="s">
        <v>447</v>
      </c>
      <c r="B100" s="186" t="s">
        <v>317</v>
      </c>
      <c r="C100" s="168">
        <f>SUM(C101:C109)</f>
        <v>11526.7</v>
      </c>
      <c r="D100" s="168">
        <f>SUM(D101:D109)</f>
        <v>15768.3</v>
      </c>
      <c r="E100" s="168">
        <f>SUM(E101:E109)</f>
        <v>4241.6</v>
      </c>
      <c r="F100" s="168">
        <f aca="true" t="shared" si="19" ref="F100:BC100">SUM(F101:F109)</f>
        <v>0</v>
      </c>
      <c r="G100" s="168">
        <f t="shared" si="19"/>
        <v>0</v>
      </c>
      <c r="H100" s="168">
        <f t="shared" si="19"/>
        <v>0</v>
      </c>
      <c r="I100" s="168">
        <f t="shared" si="19"/>
        <v>4241.6</v>
      </c>
      <c r="J100" s="168">
        <f t="shared" si="19"/>
        <v>0</v>
      </c>
      <c r="K100" s="168">
        <f t="shared" si="19"/>
        <v>0</v>
      </c>
      <c r="L100" s="168">
        <f t="shared" si="19"/>
        <v>0</v>
      </c>
      <c r="M100" s="168">
        <f t="shared" si="19"/>
        <v>0</v>
      </c>
      <c r="N100" s="168">
        <f t="shared" si="19"/>
        <v>0</v>
      </c>
      <c r="O100" s="168">
        <f t="shared" si="19"/>
        <v>0</v>
      </c>
      <c r="P100" s="168">
        <f t="shared" si="19"/>
        <v>0</v>
      </c>
      <c r="Q100" s="168">
        <f t="shared" si="19"/>
        <v>0</v>
      </c>
      <c r="R100" s="168">
        <f t="shared" si="19"/>
        <v>0</v>
      </c>
      <c r="S100" s="168">
        <f t="shared" si="19"/>
        <v>0</v>
      </c>
      <c r="T100" s="168">
        <f t="shared" si="19"/>
        <v>0</v>
      </c>
      <c r="U100" s="168">
        <f t="shared" si="19"/>
        <v>0</v>
      </c>
      <c r="V100" s="168">
        <f t="shared" si="19"/>
        <v>0</v>
      </c>
      <c r="W100" s="168">
        <f t="shared" si="19"/>
        <v>0</v>
      </c>
      <c r="X100" s="168">
        <f t="shared" si="19"/>
        <v>0</v>
      </c>
      <c r="Y100" s="168">
        <f t="shared" si="19"/>
        <v>0</v>
      </c>
      <c r="Z100" s="168">
        <f t="shared" si="19"/>
        <v>0</v>
      </c>
      <c r="AA100" s="168">
        <f t="shared" si="19"/>
        <v>0</v>
      </c>
      <c r="AB100" s="168">
        <f t="shared" si="19"/>
        <v>0</v>
      </c>
      <c r="AC100" s="168">
        <f t="shared" si="19"/>
        <v>0</v>
      </c>
      <c r="AD100" s="168">
        <f t="shared" si="19"/>
        <v>0</v>
      </c>
      <c r="AE100" s="168">
        <f t="shared" si="19"/>
        <v>0</v>
      </c>
      <c r="AF100" s="168">
        <f t="shared" si="19"/>
        <v>0</v>
      </c>
      <c r="AG100" s="168">
        <f t="shared" si="19"/>
        <v>0</v>
      </c>
      <c r="AH100" s="168">
        <f t="shared" si="19"/>
        <v>0</v>
      </c>
      <c r="AI100" s="168">
        <f t="shared" si="19"/>
        <v>0</v>
      </c>
      <c r="AJ100" s="168">
        <f t="shared" si="19"/>
        <v>0</v>
      </c>
      <c r="AK100" s="168">
        <f t="shared" si="19"/>
        <v>0</v>
      </c>
      <c r="AL100" s="168">
        <f t="shared" si="19"/>
        <v>0</v>
      </c>
      <c r="AM100" s="168">
        <f t="shared" si="19"/>
        <v>0</v>
      </c>
      <c r="AN100" s="168">
        <f t="shared" si="19"/>
        <v>0</v>
      </c>
      <c r="AO100" s="168">
        <f t="shared" si="19"/>
        <v>0</v>
      </c>
      <c r="AP100" s="168">
        <f t="shared" si="19"/>
        <v>0</v>
      </c>
      <c r="AQ100" s="168">
        <f t="shared" si="19"/>
        <v>0</v>
      </c>
      <c r="AR100" s="168">
        <f t="shared" si="19"/>
        <v>0</v>
      </c>
      <c r="AS100" s="168">
        <f t="shared" si="19"/>
        <v>0</v>
      </c>
      <c r="AT100" s="168">
        <f t="shared" si="19"/>
        <v>0</v>
      </c>
      <c r="AU100" s="168">
        <f t="shared" si="19"/>
        <v>0</v>
      </c>
      <c r="AV100" s="168">
        <f t="shared" si="19"/>
        <v>0</v>
      </c>
      <c r="AW100" s="168">
        <f t="shared" si="19"/>
        <v>0</v>
      </c>
      <c r="AX100" s="168">
        <f t="shared" si="19"/>
        <v>0</v>
      </c>
      <c r="AY100" s="168">
        <f t="shared" si="19"/>
        <v>0</v>
      </c>
      <c r="AZ100" s="168">
        <f t="shared" si="19"/>
        <v>0</v>
      </c>
      <c r="BA100" s="168">
        <f t="shared" si="19"/>
        <v>0</v>
      </c>
      <c r="BB100" s="168">
        <f t="shared" si="19"/>
        <v>0</v>
      </c>
      <c r="BC100" s="168">
        <f t="shared" si="19"/>
        <v>0</v>
      </c>
    </row>
    <row r="101" spans="1:55" ht="34.5" customHeight="1">
      <c r="A101" s="133" t="s">
        <v>448</v>
      </c>
      <c r="B101" s="125" t="s">
        <v>365</v>
      </c>
      <c r="C101" s="137">
        <v>21.7</v>
      </c>
      <c r="D101" s="137">
        <f aca="true" t="shared" si="20" ref="D101:D111">C101+E101</f>
        <v>21.7</v>
      </c>
      <c r="E101" s="137">
        <f t="shared" si="6"/>
        <v>0</v>
      </c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</row>
    <row r="102" spans="1:55" ht="31.5">
      <c r="A102" s="133" t="s">
        <v>449</v>
      </c>
      <c r="B102" s="125" t="s">
        <v>318</v>
      </c>
      <c r="C102" s="137">
        <v>1685</v>
      </c>
      <c r="D102" s="137">
        <f t="shared" si="20"/>
        <v>2729.7</v>
      </c>
      <c r="E102" s="137">
        <f t="shared" si="6"/>
        <v>1044.7</v>
      </c>
      <c r="F102" s="137"/>
      <c r="G102" s="137"/>
      <c r="H102" s="137"/>
      <c r="I102" s="137">
        <v>1044.7</v>
      </c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</row>
    <row r="103" spans="1:55" ht="31.5">
      <c r="A103" s="133" t="s">
        <v>450</v>
      </c>
      <c r="B103" s="125" t="s">
        <v>319</v>
      </c>
      <c r="C103" s="137">
        <v>1000</v>
      </c>
      <c r="D103" s="137">
        <f t="shared" si="20"/>
        <v>837.8</v>
      </c>
      <c r="E103" s="137">
        <f t="shared" si="6"/>
        <v>-162.2</v>
      </c>
      <c r="F103" s="137"/>
      <c r="G103" s="137"/>
      <c r="H103" s="137"/>
      <c r="I103" s="137">
        <v>-162.2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</row>
    <row r="104" spans="1:55" ht="31.5">
      <c r="A104" s="133" t="s">
        <v>451</v>
      </c>
      <c r="B104" s="125" t="s">
        <v>364</v>
      </c>
      <c r="C104" s="137">
        <v>3840</v>
      </c>
      <c r="D104" s="137">
        <f t="shared" si="20"/>
        <v>4681</v>
      </c>
      <c r="E104" s="137">
        <f t="shared" si="6"/>
        <v>841</v>
      </c>
      <c r="F104" s="137"/>
      <c r="G104" s="137"/>
      <c r="H104" s="137"/>
      <c r="I104" s="137">
        <v>841</v>
      </c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</row>
    <row r="105" spans="1:55" ht="31.5" hidden="1">
      <c r="A105" s="133" t="s">
        <v>452</v>
      </c>
      <c r="B105" s="125" t="s">
        <v>334</v>
      </c>
      <c r="C105" s="137"/>
      <c r="D105" s="137">
        <f t="shared" si="20"/>
        <v>0</v>
      </c>
      <c r="E105" s="137">
        <f t="shared" si="6"/>
        <v>0</v>
      </c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</row>
    <row r="106" spans="1:55" ht="15.75" hidden="1">
      <c r="A106" s="133" t="s">
        <v>453</v>
      </c>
      <c r="B106" s="125" t="s">
        <v>320</v>
      </c>
      <c r="C106" s="137">
        <v>0</v>
      </c>
      <c r="D106" s="137">
        <f t="shared" si="20"/>
        <v>0</v>
      </c>
      <c r="E106" s="137">
        <f t="shared" si="6"/>
        <v>0</v>
      </c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</row>
    <row r="107" spans="1:55" ht="31.5">
      <c r="A107" s="133" t="s">
        <v>454</v>
      </c>
      <c r="B107" s="125" t="s">
        <v>321</v>
      </c>
      <c r="C107" s="137">
        <v>380</v>
      </c>
      <c r="D107" s="137">
        <f t="shared" si="20"/>
        <v>380</v>
      </c>
      <c r="E107" s="137">
        <f t="shared" si="6"/>
        <v>0</v>
      </c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</row>
    <row r="108" spans="1:55" ht="31.5">
      <c r="A108" s="133" t="s">
        <v>455</v>
      </c>
      <c r="B108" s="125" t="s">
        <v>366</v>
      </c>
      <c r="C108" s="137">
        <v>1600</v>
      </c>
      <c r="D108" s="137">
        <f t="shared" si="20"/>
        <v>996.4</v>
      </c>
      <c r="E108" s="137">
        <f t="shared" si="6"/>
        <v>-603.6</v>
      </c>
      <c r="F108" s="137"/>
      <c r="G108" s="137"/>
      <c r="H108" s="137"/>
      <c r="I108" s="137">
        <v>-603.6</v>
      </c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</row>
    <row r="109" spans="1:55" ht="31.5">
      <c r="A109" s="133" t="s">
        <v>456</v>
      </c>
      <c r="B109" s="125" t="s">
        <v>333</v>
      </c>
      <c r="C109" s="137">
        <v>3000</v>
      </c>
      <c r="D109" s="137">
        <f t="shared" si="20"/>
        <v>6121.7</v>
      </c>
      <c r="E109" s="137">
        <f t="shared" si="6"/>
        <v>3121.7</v>
      </c>
      <c r="F109" s="137"/>
      <c r="G109" s="137"/>
      <c r="H109" s="137"/>
      <c r="I109" s="137">
        <v>3121.7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</row>
    <row r="110" spans="1:55" ht="15.75">
      <c r="A110" s="133" t="s">
        <v>468</v>
      </c>
      <c r="B110" s="125" t="s">
        <v>470</v>
      </c>
      <c r="C110" s="137"/>
      <c r="D110" s="137">
        <v>3820</v>
      </c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</row>
    <row r="111" spans="1:55" ht="31.5">
      <c r="A111" s="133" t="s">
        <v>469</v>
      </c>
      <c r="B111" s="125" t="s">
        <v>464</v>
      </c>
      <c r="C111" s="137">
        <v>0</v>
      </c>
      <c r="D111" s="137">
        <f t="shared" si="20"/>
        <v>200</v>
      </c>
      <c r="E111" s="137">
        <f t="shared" si="6"/>
        <v>200</v>
      </c>
      <c r="F111" s="137"/>
      <c r="G111" s="137"/>
      <c r="H111" s="137"/>
      <c r="I111" s="137">
        <v>200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</row>
    <row r="112" spans="1:55" ht="15.75">
      <c r="A112" s="131" t="s">
        <v>241</v>
      </c>
      <c r="B112" s="124" t="s">
        <v>219</v>
      </c>
      <c r="C112" s="135">
        <f>C113</f>
        <v>3920</v>
      </c>
      <c r="D112" s="135">
        <f>D113</f>
        <v>3920</v>
      </c>
      <c r="E112" s="135">
        <f>E113</f>
        <v>0</v>
      </c>
      <c r="F112" s="135">
        <f aca="true" t="shared" si="21" ref="F112:BC112">F113</f>
        <v>0</v>
      </c>
      <c r="G112" s="135">
        <f t="shared" si="21"/>
        <v>0</v>
      </c>
      <c r="H112" s="135">
        <f t="shared" si="21"/>
        <v>0</v>
      </c>
      <c r="I112" s="135">
        <f t="shared" si="21"/>
        <v>0</v>
      </c>
      <c r="J112" s="135">
        <f t="shared" si="21"/>
        <v>0</v>
      </c>
      <c r="K112" s="135">
        <f t="shared" si="21"/>
        <v>0</v>
      </c>
      <c r="L112" s="135">
        <f t="shared" si="21"/>
        <v>0</v>
      </c>
      <c r="M112" s="135">
        <f t="shared" si="21"/>
        <v>0</v>
      </c>
      <c r="N112" s="135">
        <f t="shared" si="21"/>
        <v>0</v>
      </c>
      <c r="O112" s="135">
        <f t="shared" si="21"/>
        <v>0</v>
      </c>
      <c r="P112" s="135">
        <f t="shared" si="21"/>
        <v>0</v>
      </c>
      <c r="Q112" s="135">
        <f t="shared" si="21"/>
        <v>0</v>
      </c>
      <c r="R112" s="135">
        <f t="shared" si="21"/>
        <v>0</v>
      </c>
      <c r="S112" s="135">
        <f t="shared" si="21"/>
        <v>0</v>
      </c>
      <c r="T112" s="135">
        <f t="shared" si="21"/>
        <v>0</v>
      </c>
      <c r="U112" s="135">
        <f t="shared" si="21"/>
        <v>0</v>
      </c>
      <c r="V112" s="135">
        <f t="shared" si="21"/>
        <v>0</v>
      </c>
      <c r="W112" s="135">
        <f t="shared" si="21"/>
        <v>0</v>
      </c>
      <c r="X112" s="135">
        <f t="shared" si="21"/>
        <v>0</v>
      </c>
      <c r="Y112" s="135">
        <f t="shared" si="21"/>
        <v>0</v>
      </c>
      <c r="Z112" s="135">
        <f t="shared" si="21"/>
        <v>0</v>
      </c>
      <c r="AA112" s="135">
        <f t="shared" si="21"/>
        <v>0</v>
      </c>
      <c r="AB112" s="135">
        <f t="shared" si="21"/>
        <v>0</v>
      </c>
      <c r="AC112" s="135">
        <f t="shared" si="21"/>
        <v>0</v>
      </c>
      <c r="AD112" s="135">
        <f t="shared" si="21"/>
        <v>0</v>
      </c>
      <c r="AE112" s="135">
        <f t="shared" si="21"/>
        <v>0</v>
      </c>
      <c r="AF112" s="135">
        <f t="shared" si="21"/>
        <v>0</v>
      </c>
      <c r="AG112" s="135">
        <f t="shared" si="21"/>
        <v>0</v>
      </c>
      <c r="AH112" s="135">
        <f t="shared" si="21"/>
        <v>0</v>
      </c>
      <c r="AI112" s="135">
        <f t="shared" si="21"/>
        <v>0</v>
      </c>
      <c r="AJ112" s="135">
        <f t="shared" si="21"/>
        <v>0</v>
      </c>
      <c r="AK112" s="135">
        <f t="shared" si="21"/>
        <v>0</v>
      </c>
      <c r="AL112" s="135">
        <f t="shared" si="21"/>
        <v>0</v>
      </c>
      <c r="AM112" s="135">
        <f t="shared" si="21"/>
        <v>0</v>
      </c>
      <c r="AN112" s="135">
        <f t="shared" si="21"/>
        <v>0</v>
      </c>
      <c r="AO112" s="135">
        <f t="shared" si="21"/>
        <v>0</v>
      </c>
      <c r="AP112" s="135">
        <f t="shared" si="21"/>
        <v>0</v>
      </c>
      <c r="AQ112" s="135">
        <f t="shared" si="21"/>
        <v>0</v>
      </c>
      <c r="AR112" s="135">
        <f t="shared" si="21"/>
        <v>0</v>
      </c>
      <c r="AS112" s="135">
        <f t="shared" si="21"/>
        <v>0</v>
      </c>
      <c r="AT112" s="135">
        <f t="shared" si="21"/>
        <v>0</v>
      </c>
      <c r="AU112" s="135">
        <f t="shared" si="21"/>
        <v>0</v>
      </c>
      <c r="AV112" s="135">
        <f t="shared" si="21"/>
        <v>0</v>
      </c>
      <c r="AW112" s="135">
        <f t="shared" si="21"/>
        <v>0</v>
      </c>
      <c r="AX112" s="135">
        <f t="shared" si="21"/>
        <v>0</v>
      </c>
      <c r="AY112" s="135">
        <f t="shared" si="21"/>
        <v>0</v>
      </c>
      <c r="AZ112" s="135">
        <f t="shared" si="21"/>
        <v>0</v>
      </c>
      <c r="BA112" s="135">
        <f t="shared" si="21"/>
        <v>0</v>
      </c>
      <c r="BB112" s="135">
        <f t="shared" si="21"/>
        <v>0</v>
      </c>
      <c r="BC112" s="135">
        <f t="shared" si="21"/>
        <v>0</v>
      </c>
    </row>
    <row r="113" spans="1:55" ht="47.25">
      <c r="A113" s="120" t="s">
        <v>164</v>
      </c>
      <c r="B113" s="125" t="s">
        <v>220</v>
      </c>
      <c r="C113" s="137">
        <v>3920</v>
      </c>
      <c r="D113" s="137">
        <f>C113+E113</f>
        <v>3920</v>
      </c>
      <c r="E113" s="137">
        <f t="shared" si="6"/>
        <v>0</v>
      </c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</row>
    <row r="114" spans="1:55" ht="15.75">
      <c r="A114" s="144" t="s">
        <v>242</v>
      </c>
      <c r="B114" s="124" t="s">
        <v>14</v>
      </c>
      <c r="C114" s="138">
        <f>C115+C117+C118+C119</f>
        <v>500</v>
      </c>
      <c r="D114" s="138">
        <f>D115+D117+D118+D119</f>
        <v>450</v>
      </c>
      <c r="E114" s="135">
        <f>E115+E117+E118+E119</f>
        <v>-50</v>
      </c>
      <c r="F114" s="135">
        <f aca="true" t="shared" si="22" ref="F114:BC114">F115+F117+F118+F119</f>
        <v>0</v>
      </c>
      <c r="G114" s="135">
        <f t="shared" si="22"/>
        <v>0</v>
      </c>
      <c r="H114" s="135">
        <f t="shared" si="22"/>
        <v>0</v>
      </c>
      <c r="I114" s="135">
        <f t="shared" si="22"/>
        <v>-50</v>
      </c>
      <c r="J114" s="135">
        <f t="shared" si="22"/>
        <v>0</v>
      </c>
      <c r="K114" s="135">
        <f t="shared" si="22"/>
        <v>0</v>
      </c>
      <c r="L114" s="135">
        <f t="shared" si="22"/>
        <v>0</v>
      </c>
      <c r="M114" s="135">
        <f t="shared" si="22"/>
        <v>0</v>
      </c>
      <c r="N114" s="135">
        <f t="shared" si="22"/>
        <v>0</v>
      </c>
      <c r="O114" s="135">
        <f t="shared" si="22"/>
        <v>0</v>
      </c>
      <c r="P114" s="135">
        <f t="shared" si="22"/>
        <v>0</v>
      </c>
      <c r="Q114" s="135">
        <f t="shared" si="22"/>
        <v>0</v>
      </c>
      <c r="R114" s="135">
        <f t="shared" si="22"/>
        <v>0</v>
      </c>
      <c r="S114" s="135">
        <f t="shared" si="22"/>
        <v>0</v>
      </c>
      <c r="T114" s="135">
        <f t="shared" si="22"/>
        <v>0</v>
      </c>
      <c r="U114" s="135">
        <f t="shared" si="22"/>
        <v>0</v>
      </c>
      <c r="V114" s="135">
        <f t="shared" si="22"/>
        <v>0</v>
      </c>
      <c r="W114" s="135">
        <f t="shared" si="22"/>
        <v>0</v>
      </c>
      <c r="X114" s="135">
        <f t="shared" si="22"/>
        <v>0</v>
      </c>
      <c r="Y114" s="135">
        <f t="shared" si="22"/>
        <v>0</v>
      </c>
      <c r="Z114" s="135">
        <f t="shared" si="22"/>
        <v>0</v>
      </c>
      <c r="AA114" s="135">
        <f t="shared" si="22"/>
        <v>0</v>
      </c>
      <c r="AB114" s="135">
        <f t="shared" si="22"/>
        <v>0</v>
      </c>
      <c r="AC114" s="135">
        <f t="shared" si="22"/>
        <v>0</v>
      </c>
      <c r="AD114" s="135">
        <f t="shared" si="22"/>
        <v>0</v>
      </c>
      <c r="AE114" s="135">
        <f t="shared" si="22"/>
        <v>0</v>
      </c>
      <c r="AF114" s="135">
        <f t="shared" si="22"/>
        <v>0</v>
      </c>
      <c r="AG114" s="135">
        <f t="shared" si="22"/>
        <v>0</v>
      </c>
      <c r="AH114" s="135">
        <f t="shared" si="22"/>
        <v>0</v>
      </c>
      <c r="AI114" s="135">
        <f t="shared" si="22"/>
        <v>0</v>
      </c>
      <c r="AJ114" s="135">
        <f t="shared" si="22"/>
        <v>0</v>
      </c>
      <c r="AK114" s="135">
        <f t="shared" si="22"/>
        <v>0</v>
      </c>
      <c r="AL114" s="135">
        <f t="shared" si="22"/>
        <v>0</v>
      </c>
      <c r="AM114" s="135">
        <f t="shared" si="22"/>
        <v>0</v>
      </c>
      <c r="AN114" s="135">
        <f t="shared" si="22"/>
        <v>0</v>
      </c>
      <c r="AO114" s="135">
        <f t="shared" si="22"/>
        <v>0</v>
      </c>
      <c r="AP114" s="135">
        <f t="shared" si="22"/>
        <v>0</v>
      </c>
      <c r="AQ114" s="135">
        <f t="shared" si="22"/>
        <v>0</v>
      </c>
      <c r="AR114" s="135">
        <f t="shared" si="22"/>
        <v>0</v>
      </c>
      <c r="AS114" s="135">
        <f t="shared" si="22"/>
        <v>0</v>
      </c>
      <c r="AT114" s="135">
        <f t="shared" si="22"/>
        <v>0</v>
      </c>
      <c r="AU114" s="135">
        <f t="shared" si="22"/>
        <v>0</v>
      </c>
      <c r="AV114" s="135">
        <f t="shared" si="22"/>
        <v>0</v>
      </c>
      <c r="AW114" s="135">
        <f t="shared" si="22"/>
        <v>0</v>
      </c>
      <c r="AX114" s="135">
        <f t="shared" si="22"/>
        <v>0</v>
      </c>
      <c r="AY114" s="135">
        <f t="shared" si="22"/>
        <v>0</v>
      </c>
      <c r="AZ114" s="135">
        <f t="shared" si="22"/>
        <v>0</v>
      </c>
      <c r="BA114" s="135">
        <f t="shared" si="22"/>
        <v>0</v>
      </c>
      <c r="BB114" s="135">
        <f t="shared" si="22"/>
        <v>0</v>
      </c>
      <c r="BC114" s="135">
        <f t="shared" si="22"/>
        <v>0</v>
      </c>
    </row>
    <row r="115" spans="1:55" ht="15.75">
      <c r="A115" s="117" t="s">
        <v>165</v>
      </c>
      <c r="B115" s="187" t="s">
        <v>221</v>
      </c>
      <c r="C115" s="17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</row>
    <row r="116" spans="1:55" ht="52.5" customHeight="1" hidden="1">
      <c r="A116" s="233" t="s">
        <v>165</v>
      </c>
      <c r="B116" s="126" t="s">
        <v>222</v>
      </c>
      <c r="C116" s="188"/>
      <c r="D116" s="177">
        <f>C116+E116</f>
        <v>0</v>
      </c>
      <c r="E116" s="189">
        <f aca="true" t="shared" si="23" ref="E116:E125">SUM(F116:BC116)</f>
        <v>0</v>
      </c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</row>
    <row r="117" spans="1:55" ht="15.75">
      <c r="A117" s="234"/>
      <c r="B117" s="190" t="s">
        <v>223</v>
      </c>
      <c r="C117" s="191">
        <v>150</v>
      </c>
      <c r="D117" s="175">
        <f>C117+E117</f>
        <v>128</v>
      </c>
      <c r="E117" s="189">
        <f t="shared" si="23"/>
        <v>-22</v>
      </c>
      <c r="F117" s="137"/>
      <c r="G117" s="137"/>
      <c r="H117" s="137"/>
      <c r="I117" s="137">
        <v>-22</v>
      </c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</row>
    <row r="118" spans="1:55" ht="15.75">
      <c r="A118" s="235"/>
      <c r="B118" s="127" t="s">
        <v>224</v>
      </c>
      <c r="C118" s="192">
        <v>150</v>
      </c>
      <c r="D118" s="172">
        <f>C118+E118</f>
        <v>128</v>
      </c>
      <c r="E118" s="189">
        <f t="shared" si="23"/>
        <v>-22</v>
      </c>
      <c r="F118" s="137"/>
      <c r="G118" s="137"/>
      <c r="H118" s="137"/>
      <c r="I118" s="137">
        <v>-22</v>
      </c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</row>
    <row r="119" spans="1:55" ht="47.25">
      <c r="A119" s="118" t="s">
        <v>166</v>
      </c>
      <c r="B119" s="125" t="s">
        <v>225</v>
      </c>
      <c r="C119" s="172">
        <v>200</v>
      </c>
      <c r="D119" s="172">
        <f>C119+E119</f>
        <v>194</v>
      </c>
      <c r="E119" s="137">
        <f t="shared" si="23"/>
        <v>-6</v>
      </c>
      <c r="F119" s="137"/>
      <c r="G119" s="137"/>
      <c r="H119" s="137"/>
      <c r="I119" s="137">
        <v>-6</v>
      </c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</row>
    <row r="120" spans="1:55" s="193" customFormat="1" ht="15.75">
      <c r="A120" s="130" t="s">
        <v>243</v>
      </c>
      <c r="B120" s="124" t="s">
        <v>357</v>
      </c>
      <c r="C120" s="135">
        <f>C121+C125+C122+C123+C124+C125</f>
        <v>178468.30000000002</v>
      </c>
      <c r="D120" s="135">
        <f>D121+D125+D122+D123+D124+D125</f>
        <v>170480.1</v>
      </c>
      <c r="E120" s="135">
        <f aca="true" t="shared" si="24" ref="E120:J120">E121+E125+E122+E123+E124</f>
        <v>-7988.2</v>
      </c>
      <c r="F120" s="135">
        <f t="shared" si="24"/>
        <v>0</v>
      </c>
      <c r="G120" s="135">
        <f t="shared" si="24"/>
        <v>0</v>
      </c>
      <c r="H120" s="135">
        <f t="shared" si="24"/>
        <v>0</v>
      </c>
      <c r="I120" s="135">
        <f t="shared" si="24"/>
        <v>-7988.2</v>
      </c>
      <c r="J120" s="135">
        <f t="shared" si="24"/>
        <v>0</v>
      </c>
      <c r="K120" s="135">
        <f aca="true" t="shared" si="25" ref="K120:AI120">K121+K125</f>
        <v>0</v>
      </c>
      <c r="L120" s="135">
        <f t="shared" si="25"/>
        <v>0</v>
      </c>
      <c r="M120" s="135">
        <f t="shared" si="25"/>
        <v>0</v>
      </c>
      <c r="N120" s="135">
        <f t="shared" si="25"/>
        <v>0</v>
      </c>
      <c r="O120" s="135">
        <f t="shared" si="25"/>
        <v>0</v>
      </c>
      <c r="P120" s="135">
        <f t="shared" si="25"/>
        <v>0</v>
      </c>
      <c r="Q120" s="135">
        <f t="shared" si="25"/>
        <v>0</v>
      </c>
      <c r="R120" s="135">
        <f t="shared" si="25"/>
        <v>0</v>
      </c>
      <c r="S120" s="135">
        <f t="shared" si="25"/>
        <v>0</v>
      </c>
      <c r="T120" s="135">
        <f t="shared" si="25"/>
        <v>0</v>
      </c>
      <c r="U120" s="135">
        <f t="shared" si="25"/>
        <v>0</v>
      </c>
      <c r="V120" s="135">
        <f t="shared" si="25"/>
        <v>0</v>
      </c>
      <c r="W120" s="135">
        <f t="shared" si="25"/>
        <v>0</v>
      </c>
      <c r="X120" s="135">
        <f t="shared" si="25"/>
        <v>0</v>
      </c>
      <c r="Y120" s="135">
        <f t="shared" si="25"/>
        <v>0</v>
      </c>
      <c r="Z120" s="135">
        <f t="shared" si="25"/>
        <v>0</v>
      </c>
      <c r="AA120" s="135">
        <f t="shared" si="25"/>
        <v>0</v>
      </c>
      <c r="AB120" s="135">
        <f t="shared" si="25"/>
        <v>0</v>
      </c>
      <c r="AC120" s="135">
        <f t="shared" si="25"/>
        <v>0</v>
      </c>
      <c r="AD120" s="135">
        <f t="shared" si="25"/>
        <v>0</v>
      </c>
      <c r="AE120" s="135">
        <f t="shared" si="25"/>
        <v>0</v>
      </c>
      <c r="AF120" s="135">
        <f t="shared" si="25"/>
        <v>0</v>
      </c>
      <c r="AG120" s="135">
        <f t="shared" si="25"/>
        <v>0</v>
      </c>
      <c r="AH120" s="135">
        <f t="shared" si="25"/>
        <v>0</v>
      </c>
      <c r="AI120" s="135">
        <f t="shared" si="25"/>
        <v>0</v>
      </c>
      <c r="AJ120" s="135">
        <f aca="true" t="shared" si="26" ref="AJ120:BB120">AJ121+AJ125</f>
        <v>0</v>
      </c>
      <c r="AK120" s="135">
        <f t="shared" si="26"/>
        <v>0</v>
      </c>
      <c r="AL120" s="135">
        <f t="shared" si="26"/>
        <v>0</v>
      </c>
      <c r="AM120" s="135">
        <f t="shared" si="26"/>
        <v>0</v>
      </c>
      <c r="AN120" s="135">
        <f t="shared" si="26"/>
        <v>0</v>
      </c>
      <c r="AO120" s="135">
        <f t="shared" si="26"/>
        <v>0</v>
      </c>
      <c r="AP120" s="135">
        <f t="shared" si="26"/>
        <v>0</v>
      </c>
      <c r="AQ120" s="135">
        <f t="shared" si="26"/>
        <v>0</v>
      </c>
      <c r="AR120" s="135">
        <f t="shared" si="26"/>
        <v>0</v>
      </c>
      <c r="AS120" s="135">
        <f t="shared" si="26"/>
        <v>0</v>
      </c>
      <c r="AT120" s="135">
        <f t="shared" si="26"/>
        <v>0</v>
      </c>
      <c r="AU120" s="135">
        <f t="shared" si="26"/>
        <v>0</v>
      </c>
      <c r="AV120" s="135">
        <f t="shared" si="26"/>
        <v>0</v>
      </c>
      <c r="AW120" s="135">
        <f t="shared" si="26"/>
        <v>0</v>
      </c>
      <c r="AX120" s="135">
        <f t="shared" si="26"/>
        <v>0</v>
      </c>
      <c r="AY120" s="135">
        <f t="shared" si="26"/>
        <v>0</v>
      </c>
      <c r="AZ120" s="135">
        <f t="shared" si="26"/>
        <v>0</v>
      </c>
      <c r="BA120" s="135">
        <f t="shared" si="26"/>
        <v>0</v>
      </c>
      <c r="BB120" s="135">
        <f t="shared" si="26"/>
        <v>0</v>
      </c>
      <c r="BC120" s="135"/>
    </row>
    <row r="121" spans="1:55" ht="15.75">
      <c r="A121" s="128" t="s">
        <v>304</v>
      </c>
      <c r="B121" s="125" t="s">
        <v>347</v>
      </c>
      <c r="C121" s="172">
        <v>132399.7</v>
      </c>
      <c r="D121" s="137">
        <f>C121+E121</f>
        <v>127933.70000000001</v>
      </c>
      <c r="E121" s="137">
        <f t="shared" si="23"/>
        <v>-4466</v>
      </c>
      <c r="F121" s="137"/>
      <c r="G121" s="137"/>
      <c r="H121" s="137"/>
      <c r="I121" s="137">
        <v>-4466</v>
      </c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</row>
    <row r="122" spans="1:55" ht="31.5">
      <c r="A122" s="142" t="s">
        <v>371</v>
      </c>
      <c r="B122" s="180" t="s">
        <v>300</v>
      </c>
      <c r="C122" s="172">
        <v>30000</v>
      </c>
      <c r="D122" s="172">
        <f>C122+E122</f>
        <v>28352.8</v>
      </c>
      <c r="E122" s="137">
        <f t="shared" si="23"/>
        <v>-1647.2</v>
      </c>
      <c r="F122" s="137"/>
      <c r="G122" s="137"/>
      <c r="H122" s="137"/>
      <c r="I122" s="137">
        <v>-1647.2</v>
      </c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</row>
    <row r="123" spans="1:55" ht="31.5">
      <c r="A123" s="143" t="s">
        <v>372</v>
      </c>
      <c r="B123" s="126" t="s">
        <v>299</v>
      </c>
      <c r="C123" s="175">
        <v>13068.6</v>
      </c>
      <c r="D123" s="175">
        <f>C123+E123</f>
        <v>11193.6</v>
      </c>
      <c r="E123" s="177">
        <f t="shared" si="23"/>
        <v>-1875</v>
      </c>
      <c r="F123" s="177"/>
      <c r="G123" s="177"/>
      <c r="H123" s="177"/>
      <c r="I123" s="177">
        <v>-1875</v>
      </c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</row>
    <row r="124" spans="1:55" s="194" customFormat="1" ht="31.5">
      <c r="A124" s="133" t="s">
        <v>373</v>
      </c>
      <c r="B124" s="125" t="s">
        <v>363</v>
      </c>
      <c r="C124" s="137">
        <v>3000</v>
      </c>
      <c r="D124" s="137">
        <f>C124+E124</f>
        <v>3000</v>
      </c>
      <c r="E124" s="137">
        <f t="shared" si="23"/>
        <v>0</v>
      </c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</row>
    <row r="125" spans="1:55" ht="15.75" hidden="1">
      <c r="A125" s="142" t="s">
        <v>374</v>
      </c>
      <c r="B125" s="127" t="s">
        <v>358</v>
      </c>
      <c r="C125" s="172">
        <v>0</v>
      </c>
      <c r="D125" s="137">
        <f>C125+E125</f>
        <v>0</v>
      </c>
      <c r="E125" s="137">
        <f t="shared" si="23"/>
        <v>0</v>
      </c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</row>
    <row r="126" spans="1:55" s="195" customFormat="1" ht="24.75" customHeight="1">
      <c r="A126" s="220" t="s">
        <v>239</v>
      </c>
      <c r="B126" s="230"/>
      <c r="C126" s="135">
        <f>C127+C129+C131+C130+C132+C133+C135+C136+C138+C134+C137</f>
        <v>56329.6</v>
      </c>
      <c r="D126" s="135">
        <f>D127+D129+D131+D130+D132+D133+D135+D136+D138+D134+D137</f>
        <v>48864.9</v>
      </c>
      <c r="E126" s="135">
        <f aca="true" t="shared" si="27" ref="E126:J126">E127+E129+E131+E130+E132+E133+E135+E136+E138+E134+E137</f>
        <v>-7464.7</v>
      </c>
      <c r="F126" s="135">
        <f t="shared" si="27"/>
        <v>0</v>
      </c>
      <c r="G126" s="135">
        <f t="shared" si="27"/>
        <v>0</v>
      </c>
      <c r="H126" s="135">
        <f t="shared" si="27"/>
        <v>0</v>
      </c>
      <c r="I126" s="135">
        <f t="shared" si="27"/>
        <v>-7464.7</v>
      </c>
      <c r="J126" s="135">
        <f t="shared" si="27"/>
        <v>0</v>
      </c>
      <c r="K126" s="135">
        <f aca="true" t="shared" si="28" ref="K126:BC126">K127+K129+K131+K130+K132+K133+K135+K136+K138</f>
        <v>0</v>
      </c>
      <c r="L126" s="135">
        <f t="shared" si="28"/>
        <v>0</v>
      </c>
      <c r="M126" s="135">
        <f t="shared" si="28"/>
        <v>0</v>
      </c>
      <c r="N126" s="135">
        <f t="shared" si="28"/>
        <v>0</v>
      </c>
      <c r="O126" s="135">
        <f t="shared" si="28"/>
        <v>0</v>
      </c>
      <c r="P126" s="135">
        <f t="shared" si="28"/>
        <v>0</v>
      </c>
      <c r="Q126" s="135">
        <f t="shared" si="28"/>
        <v>0</v>
      </c>
      <c r="R126" s="135">
        <f t="shared" si="28"/>
        <v>0</v>
      </c>
      <c r="S126" s="135">
        <f t="shared" si="28"/>
        <v>0</v>
      </c>
      <c r="T126" s="135">
        <f t="shared" si="28"/>
        <v>0</v>
      </c>
      <c r="U126" s="135">
        <f t="shared" si="28"/>
        <v>0</v>
      </c>
      <c r="V126" s="135">
        <f t="shared" si="28"/>
        <v>0</v>
      </c>
      <c r="W126" s="135">
        <f t="shared" si="28"/>
        <v>0</v>
      </c>
      <c r="X126" s="135">
        <f t="shared" si="28"/>
        <v>0</v>
      </c>
      <c r="Y126" s="135">
        <f t="shared" si="28"/>
        <v>0</v>
      </c>
      <c r="Z126" s="135">
        <f t="shared" si="28"/>
        <v>0</v>
      </c>
      <c r="AA126" s="135">
        <f t="shared" si="28"/>
        <v>0</v>
      </c>
      <c r="AB126" s="135">
        <f t="shared" si="28"/>
        <v>0</v>
      </c>
      <c r="AC126" s="135">
        <f t="shared" si="28"/>
        <v>0</v>
      </c>
      <c r="AD126" s="135">
        <f t="shared" si="28"/>
        <v>0</v>
      </c>
      <c r="AE126" s="135">
        <f t="shared" si="28"/>
        <v>0</v>
      </c>
      <c r="AF126" s="135">
        <f t="shared" si="28"/>
        <v>0</v>
      </c>
      <c r="AG126" s="135">
        <f t="shared" si="28"/>
        <v>0</v>
      </c>
      <c r="AH126" s="135">
        <f t="shared" si="28"/>
        <v>0</v>
      </c>
      <c r="AI126" s="135">
        <f t="shared" si="28"/>
        <v>0</v>
      </c>
      <c r="AJ126" s="135">
        <f t="shared" si="28"/>
        <v>0</v>
      </c>
      <c r="AK126" s="135">
        <f t="shared" si="28"/>
        <v>0</v>
      </c>
      <c r="AL126" s="135">
        <f t="shared" si="28"/>
        <v>0</v>
      </c>
      <c r="AM126" s="135">
        <f t="shared" si="28"/>
        <v>0</v>
      </c>
      <c r="AN126" s="135">
        <f t="shared" si="28"/>
        <v>0</v>
      </c>
      <c r="AO126" s="135">
        <f t="shared" si="28"/>
        <v>0</v>
      </c>
      <c r="AP126" s="135">
        <f t="shared" si="28"/>
        <v>0</v>
      </c>
      <c r="AQ126" s="135">
        <f t="shared" si="28"/>
        <v>0</v>
      </c>
      <c r="AR126" s="135">
        <f t="shared" si="28"/>
        <v>0</v>
      </c>
      <c r="AS126" s="135">
        <f t="shared" si="28"/>
        <v>0</v>
      </c>
      <c r="AT126" s="135">
        <f t="shared" si="28"/>
        <v>0</v>
      </c>
      <c r="AU126" s="135">
        <f t="shared" si="28"/>
        <v>0</v>
      </c>
      <c r="AV126" s="135">
        <f t="shared" si="28"/>
        <v>0</v>
      </c>
      <c r="AW126" s="135">
        <f t="shared" si="28"/>
        <v>0</v>
      </c>
      <c r="AX126" s="135">
        <f t="shared" si="28"/>
        <v>0</v>
      </c>
      <c r="AY126" s="135">
        <f t="shared" si="28"/>
        <v>0</v>
      </c>
      <c r="AZ126" s="135">
        <f t="shared" si="28"/>
        <v>0</v>
      </c>
      <c r="BA126" s="135">
        <f t="shared" si="28"/>
        <v>0</v>
      </c>
      <c r="BB126" s="135">
        <f t="shared" si="28"/>
        <v>0</v>
      </c>
      <c r="BC126" s="135">
        <f t="shared" si="28"/>
        <v>0</v>
      </c>
    </row>
    <row r="127" spans="1:55" s="195" customFormat="1" ht="36" customHeight="1">
      <c r="A127" s="203">
        <v>1</v>
      </c>
      <c r="B127" s="231" t="s">
        <v>246</v>
      </c>
      <c r="C127" s="229">
        <v>4445.8</v>
      </c>
      <c r="D127" s="137">
        <f aca="true" t="shared" si="29" ref="D127:D138">C127+E127</f>
        <v>4445.8</v>
      </c>
      <c r="E127" s="137">
        <f aca="true" t="shared" si="30" ref="E127:E138">SUM(F127:BC127)</f>
        <v>0</v>
      </c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</row>
    <row r="128" spans="1:55" s="195" customFormat="1" ht="17.25" customHeight="1">
      <c r="A128" s="204"/>
      <c r="B128" s="232"/>
      <c r="C128" s="202"/>
      <c r="D128" s="137">
        <f t="shared" si="29"/>
        <v>0</v>
      </c>
      <c r="E128" s="137">
        <f t="shared" si="30"/>
        <v>0</v>
      </c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</row>
    <row r="129" spans="1:55" s="195" customFormat="1" ht="30.75" customHeight="1">
      <c r="A129" s="99">
        <v>2</v>
      </c>
      <c r="B129" s="125" t="s">
        <v>236</v>
      </c>
      <c r="C129" s="137">
        <v>2332.7</v>
      </c>
      <c r="D129" s="137">
        <f t="shared" si="29"/>
        <v>1832.6999999999998</v>
      </c>
      <c r="E129" s="137">
        <f t="shared" si="30"/>
        <v>-500</v>
      </c>
      <c r="F129" s="137"/>
      <c r="G129" s="137"/>
      <c r="H129" s="137"/>
      <c r="I129" s="137">
        <v>-500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</row>
    <row r="130" spans="1:55" s="195" customFormat="1" ht="18.75" customHeight="1">
      <c r="A130" s="196" t="s">
        <v>242</v>
      </c>
      <c r="B130" s="127" t="s">
        <v>267</v>
      </c>
      <c r="C130" s="189">
        <v>14380</v>
      </c>
      <c r="D130" s="137">
        <f t="shared" si="29"/>
        <v>14380</v>
      </c>
      <c r="E130" s="137">
        <f t="shared" si="30"/>
        <v>0</v>
      </c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</row>
    <row r="131" spans="1:55" s="195" customFormat="1" ht="24.75" customHeight="1">
      <c r="A131" s="119" t="s">
        <v>243</v>
      </c>
      <c r="B131" s="197" t="s">
        <v>237</v>
      </c>
      <c r="C131" s="189">
        <v>1500</v>
      </c>
      <c r="D131" s="137">
        <f t="shared" si="29"/>
        <v>371.5</v>
      </c>
      <c r="E131" s="137">
        <f t="shared" si="30"/>
        <v>-1128.5</v>
      </c>
      <c r="F131" s="137"/>
      <c r="G131" s="137"/>
      <c r="H131" s="137"/>
      <c r="I131" s="137">
        <v>-1128.5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</row>
    <row r="132" spans="1:55" s="195" customFormat="1" ht="31.5" customHeight="1">
      <c r="A132" s="99" t="s">
        <v>308</v>
      </c>
      <c r="B132" s="197" t="s">
        <v>309</v>
      </c>
      <c r="C132" s="189">
        <v>3600</v>
      </c>
      <c r="D132" s="137">
        <f t="shared" si="29"/>
        <v>3600</v>
      </c>
      <c r="E132" s="137">
        <f t="shared" si="30"/>
        <v>0</v>
      </c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</row>
    <row r="133" spans="1:55" s="195" customFormat="1" ht="31.5" customHeight="1">
      <c r="A133" s="119" t="s">
        <v>310</v>
      </c>
      <c r="B133" s="197" t="s">
        <v>315</v>
      </c>
      <c r="C133" s="189">
        <v>2907</v>
      </c>
      <c r="D133" s="137">
        <f t="shared" si="29"/>
        <v>2907</v>
      </c>
      <c r="E133" s="137">
        <f t="shared" si="30"/>
        <v>0</v>
      </c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</row>
    <row r="134" spans="1:55" s="195" customFormat="1" ht="31.5" customHeight="1">
      <c r="A134" s="119">
        <v>7</v>
      </c>
      <c r="B134" s="197" t="s">
        <v>348</v>
      </c>
      <c r="C134" s="189">
        <v>2000.2</v>
      </c>
      <c r="D134" s="137">
        <f t="shared" si="29"/>
        <v>1812</v>
      </c>
      <c r="E134" s="137">
        <f t="shared" si="30"/>
        <v>-188.2</v>
      </c>
      <c r="F134" s="137"/>
      <c r="G134" s="137"/>
      <c r="H134" s="137"/>
      <c r="I134" s="196">
        <v>-188.2</v>
      </c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</row>
    <row r="135" spans="1:55" s="195" customFormat="1" ht="34.5" customHeight="1">
      <c r="A135" s="95">
        <v>8</v>
      </c>
      <c r="B135" s="125" t="s">
        <v>245</v>
      </c>
      <c r="C135" s="189">
        <v>1232</v>
      </c>
      <c r="D135" s="137">
        <f t="shared" si="29"/>
        <v>1232</v>
      </c>
      <c r="E135" s="137">
        <f t="shared" si="30"/>
        <v>0</v>
      </c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</row>
    <row r="136" spans="1:55" s="195" customFormat="1" ht="20.25" customHeight="1">
      <c r="A136" s="99">
        <v>9</v>
      </c>
      <c r="B136" s="125" t="s">
        <v>265</v>
      </c>
      <c r="C136" s="189">
        <v>4431.9</v>
      </c>
      <c r="D136" s="137">
        <f t="shared" si="29"/>
        <v>4431.9</v>
      </c>
      <c r="E136" s="137">
        <f t="shared" si="30"/>
        <v>0</v>
      </c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</row>
    <row r="137" spans="1:55" s="195" customFormat="1" ht="53.25" customHeight="1">
      <c r="A137" s="99">
        <v>10</v>
      </c>
      <c r="B137" s="125" t="s">
        <v>352</v>
      </c>
      <c r="C137" s="189">
        <v>9500</v>
      </c>
      <c r="D137" s="137">
        <f t="shared" si="29"/>
        <v>9500</v>
      </c>
      <c r="E137" s="137">
        <f t="shared" si="30"/>
        <v>0</v>
      </c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</row>
    <row r="138" spans="1:55" s="195" customFormat="1" ht="31.5" customHeight="1">
      <c r="A138" s="99">
        <v>11</v>
      </c>
      <c r="B138" s="125" t="s">
        <v>349</v>
      </c>
      <c r="C138" s="189">
        <v>10000</v>
      </c>
      <c r="D138" s="137">
        <f t="shared" si="29"/>
        <v>4352</v>
      </c>
      <c r="E138" s="137">
        <f t="shared" si="30"/>
        <v>-5648</v>
      </c>
      <c r="F138" s="137"/>
      <c r="G138" s="137"/>
      <c r="H138" s="137"/>
      <c r="I138" s="137">
        <v>-5648</v>
      </c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</row>
    <row r="139" spans="1:55" s="195" customFormat="1" ht="26.25" customHeight="1">
      <c r="A139" s="220" t="s">
        <v>103</v>
      </c>
      <c r="B139" s="221"/>
      <c r="C139" s="170">
        <f>SUM(C140:C144)</f>
        <v>9219.3</v>
      </c>
      <c r="D139" s="135">
        <f>SUM(D140:D144)</f>
        <v>7940.000000000001</v>
      </c>
      <c r="E139" s="135">
        <f aca="true" t="shared" si="31" ref="E139:J139">E140+E141+E144+E142+E143</f>
        <v>-1279.3</v>
      </c>
      <c r="F139" s="135">
        <f t="shared" si="31"/>
        <v>0</v>
      </c>
      <c r="G139" s="135">
        <f t="shared" si="31"/>
        <v>0</v>
      </c>
      <c r="H139" s="135">
        <f t="shared" si="31"/>
        <v>0</v>
      </c>
      <c r="I139" s="135">
        <f t="shared" si="31"/>
        <v>-1279.3</v>
      </c>
      <c r="J139" s="135">
        <f t="shared" si="31"/>
        <v>0</v>
      </c>
      <c r="K139" s="135">
        <f aca="true" t="shared" si="32" ref="K139:BC139">K140+K141+K144</f>
        <v>0</v>
      </c>
      <c r="L139" s="135">
        <f t="shared" si="32"/>
        <v>0</v>
      </c>
      <c r="M139" s="135">
        <f t="shared" si="32"/>
        <v>0</v>
      </c>
      <c r="N139" s="135">
        <f t="shared" si="32"/>
        <v>0</v>
      </c>
      <c r="O139" s="135">
        <f t="shared" si="32"/>
        <v>0</v>
      </c>
      <c r="P139" s="135">
        <f t="shared" si="32"/>
        <v>0</v>
      </c>
      <c r="Q139" s="135">
        <f t="shared" si="32"/>
        <v>0</v>
      </c>
      <c r="R139" s="135">
        <f t="shared" si="32"/>
        <v>0</v>
      </c>
      <c r="S139" s="135">
        <f t="shared" si="32"/>
        <v>0</v>
      </c>
      <c r="T139" s="135">
        <f t="shared" si="32"/>
        <v>0</v>
      </c>
      <c r="U139" s="135">
        <f t="shared" si="32"/>
        <v>0</v>
      </c>
      <c r="V139" s="135">
        <f t="shared" si="32"/>
        <v>0</v>
      </c>
      <c r="W139" s="135">
        <f t="shared" si="32"/>
        <v>0</v>
      </c>
      <c r="X139" s="135">
        <f t="shared" si="32"/>
        <v>0</v>
      </c>
      <c r="Y139" s="135">
        <f t="shared" si="32"/>
        <v>0</v>
      </c>
      <c r="Z139" s="135">
        <f t="shared" si="32"/>
        <v>0</v>
      </c>
      <c r="AA139" s="135">
        <f t="shared" si="32"/>
        <v>0</v>
      </c>
      <c r="AB139" s="135">
        <f t="shared" si="32"/>
        <v>0</v>
      </c>
      <c r="AC139" s="135">
        <f t="shared" si="32"/>
        <v>0</v>
      </c>
      <c r="AD139" s="135">
        <f t="shared" si="32"/>
        <v>0</v>
      </c>
      <c r="AE139" s="135">
        <f t="shared" si="32"/>
        <v>0</v>
      </c>
      <c r="AF139" s="135">
        <f t="shared" si="32"/>
        <v>0</v>
      </c>
      <c r="AG139" s="135">
        <f t="shared" si="32"/>
        <v>0</v>
      </c>
      <c r="AH139" s="135">
        <f t="shared" si="32"/>
        <v>0</v>
      </c>
      <c r="AI139" s="135">
        <f t="shared" si="32"/>
        <v>0</v>
      </c>
      <c r="AJ139" s="135">
        <f t="shared" si="32"/>
        <v>0</v>
      </c>
      <c r="AK139" s="135">
        <f t="shared" si="32"/>
        <v>0</v>
      </c>
      <c r="AL139" s="135">
        <f t="shared" si="32"/>
        <v>0</v>
      </c>
      <c r="AM139" s="135">
        <f t="shared" si="32"/>
        <v>0</v>
      </c>
      <c r="AN139" s="135">
        <f t="shared" si="32"/>
        <v>0</v>
      </c>
      <c r="AO139" s="135">
        <f t="shared" si="32"/>
        <v>0</v>
      </c>
      <c r="AP139" s="135">
        <f t="shared" si="32"/>
        <v>0</v>
      </c>
      <c r="AQ139" s="135">
        <f t="shared" si="32"/>
        <v>0</v>
      </c>
      <c r="AR139" s="135">
        <f t="shared" si="32"/>
        <v>0</v>
      </c>
      <c r="AS139" s="135">
        <f t="shared" si="32"/>
        <v>0</v>
      </c>
      <c r="AT139" s="135">
        <f t="shared" si="32"/>
        <v>0</v>
      </c>
      <c r="AU139" s="135">
        <f t="shared" si="32"/>
        <v>0</v>
      </c>
      <c r="AV139" s="135">
        <f t="shared" si="32"/>
        <v>0</v>
      </c>
      <c r="AW139" s="135">
        <f t="shared" si="32"/>
        <v>0</v>
      </c>
      <c r="AX139" s="135">
        <f t="shared" si="32"/>
        <v>0</v>
      </c>
      <c r="AY139" s="135">
        <f t="shared" si="32"/>
        <v>0</v>
      </c>
      <c r="AZ139" s="135">
        <f t="shared" si="32"/>
        <v>0</v>
      </c>
      <c r="BA139" s="135">
        <f t="shared" si="32"/>
        <v>0</v>
      </c>
      <c r="BB139" s="135">
        <f t="shared" si="32"/>
        <v>0</v>
      </c>
      <c r="BC139" s="135">
        <f t="shared" si="32"/>
        <v>0</v>
      </c>
    </row>
    <row r="140" spans="1:55" s="179" customFormat="1" ht="31.5">
      <c r="A140" s="98">
        <v>1</v>
      </c>
      <c r="B140" s="75" t="s">
        <v>247</v>
      </c>
      <c r="C140" s="137">
        <v>1998.4</v>
      </c>
      <c r="D140" s="137">
        <f>C140+E140</f>
        <v>1998.4</v>
      </c>
      <c r="E140" s="137">
        <f>SUM(F140:BC140)</f>
        <v>0</v>
      </c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</row>
    <row r="141" spans="1:55" s="179" customFormat="1" ht="31.5">
      <c r="A141" s="98">
        <v>2</v>
      </c>
      <c r="B141" s="198" t="s">
        <v>457</v>
      </c>
      <c r="C141" s="137">
        <v>2080</v>
      </c>
      <c r="D141" s="137">
        <f>C141+E141</f>
        <v>1244.2</v>
      </c>
      <c r="E141" s="137">
        <f>SUM(F141:BC141)</f>
        <v>-835.8</v>
      </c>
      <c r="F141" s="137"/>
      <c r="G141" s="137"/>
      <c r="H141" s="137"/>
      <c r="I141" s="137">
        <v>-835.8</v>
      </c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</row>
    <row r="142" spans="1:55" s="179" customFormat="1" ht="15.75">
      <c r="A142" s="98">
        <v>3</v>
      </c>
      <c r="B142" s="198" t="s">
        <v>353</v>
      </c>
      <c r="C142" s="137">
        <v>3190</v>
      </c>
      <c r="D142" s="137">
        <f>C142+E142</f>
        <v>3008</v>
      </c>
      <c r="E142" s="137">
        <f>SUM(F142:BC142)</f>
        <v>-182</v>
      </c>
      <c r="F142" s="137"/>
      <c r="G142" s="137"/>
      <c r="H142" s="137"/>
      <c r="I142" s="137">
        <v>-182</v>
      </c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</row>
    <row r="143" spans="1:55" s="179" customFormat="1" ht="47.25">
      <c r="A143" s="98">
        <v>4</v>
      </c>
      <c r="B143" s="198" t="s">
        <v>370</v>
      </c>
      <c r="C143" s="137">
        <v>1135.3</v>
      </c>
      <c r="D143" s="137">
        <f>C143+E143</f>
        <v>873.8</v>
      </c>
      <c r="E143" s="137">
        <f>SUM(F143:BC143)</f>
        <v>-261.5</v>
      </c>
      <c r="F143" s="137"/>
      <c r="G143" s="137"/>
      <c r="H143" s="137"/>
      <c r="I143" s="137">
        <v>-261.5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</row>
    <row r="144" spans="1:55" s="179" customFormat="1" ht="31.5">
      <c r="A144" s="99">
        <v>5</v>
      </c>
      <c r="B144" s="75" t="s">
        <v>248</v>
      </c>
      <c r="C144" s="137">
        <v>815.6</v>
      </c>
      <c r="D144" s="137">
        <f>C144+E144</f>
        <v>815.6</v>
      </c>
      <c r="E144" s="137">
        <f>SUM(F144:BC144)</f>
        <v>0</v>
      </c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</row>
    <row r="145" spans="1:55" s="195" customFormat="1" ht="27" customHeight="1">
      <c r="A145" s="220" t="s">
        <v>107</v>
      </c>
      <c r="B145" s="221"/>
      <c r="C145" s="170">
        <f>C146+C147</f>
        <v>2710</v>
      </c>
      <c r="D145" s="135">
        <f>D146+D147</f>
        <v>1836.8</v>
      </c>
      <c r="E145" s="135">
        <f>E146+E147</f>
        <v>-873.1999999999999</v>
      </c>
      <c r="F145" s="135">
        <f aca="true" t="shared" si="33" ref="F145:BC145">F146+F147</f>
        <v>0</v>
      </c>
      <c r="G145" s="135">
        <f t="shared" si="33"/>
        <v>0</v>
      </c>
      <c r="H145" s="135">
        <f t="shared" si="33"/>
        <v>0</v>
      </c>
      <c r="I145" s="135">
        <f t="shared" si="33"/>
        <v>-873.1999999999999</v>
      </c>
      <c r="J145" s="135">
        <f t="shared" si="33"/>
        <v>0</v>
      </c>
      <c r="K145" s="135">
        <f t="shared" si="33"/>
        <v>0</v>
      </c>
      <c r="L145" s="135">
        <f t="shared" si="33"/>
        <v>0</v>
      </c>
      <c r="M145" s="135">
        <f t="shared" si="33"/>
        <v>0</v>
      </c>
      <c r="N145" s="135">
        <f t="shared" si="33"/>
        <v>0</v>
      </c>
      <c r="O145" s="135">
        <f t="shared" si="33"/>
        <v>0</v>
      </c>
      <c r="P145" s="135">
        <f t="shared" si="33"/>
        <v>0</v>
      </c>
      <c r="Q145" s="135">
        <f t="shared" si="33"/>
        <v>0</v>
      </c>
      <c r="R145" s="135">
        <f t="shared" si="33"/>
        <v>0</v>
      </c>
      <c r="S145" s="135">
        <f t="shared" si="33"/>
        <v>0</v>
      </c>
      <c r="T145" s="135">
        <f t="shared" si="33"/>
        <v>0</v>
      </c>
      <c r="U145" s="135">
        <f t="shared" si="33"/>
        <v>0</v>
      </c>
      <c r="V145" s="135">
        <f t="shared" si="33"/>
        <v>0</v>
      </c>
      <c r="W145" s="135">
        <f t="shared" si="33"/>
        <v>0</v>
      </c>
      <c r="X145" s="135">
        <f t="shared" si="33"/>
        <v>0</v>
      </c>
      <c r="Y145" s="135">
        <f t="shared" si="33"/>
        <v>0</v>
      </c>
      <c r="Z145" s="135">
        <f t="shared" si="33"/>
        <v>0</v>
      </c>
      <c r="AA145" s="135">
        <f t="shared" si="33"/>
        <v>0</v>
      </c>
      <c r="AB145" s="135">
        <f t="shared" si="33"/>
        <v>0</v>
      </c>
      <c r="AC145" s="135">
        <f t="shared" si="33"/>
        <v>0</v>
      </c>
      <c r="AD145" s="135">
        <f t="shared" si="33"/>
        <v>0</v>
      </c>
      <c r="AE145" s="135">
        <f t="shared" si="33"/>
        <v>0</v>
      </c>
      <c r="AF145" s="135">
        <f t="shared" si="33"/>
        <v>0</v>
      </c>
      <c r="AG145" s="135">
        <f t="shared" si="33"/>
        <v>0</v>
      </c>
      <c r="AH145" s="135">
        <f t="shared" si="33"/>
        <v>0</v>
      </c>
      <c r="AI145" s="135">
        <f t="shared" si="33"/>
        <v>0</v>
      </c>
      <c r="AJ145" s="135">
        <f t="shared" si="33"/>
        <v>0</v>
      </c>
      <c r="AK145" s="135">
        <f t="shared" si="33"/>
        <v>0</v>
      </c>
      <c r="AL145" s="135">
        <f t="shared" si="33"/>
        <v>0</v>
      </c>
      <c r="AM145" s="135">
        <f t="shared" si="33"/>
        <v>0</v>
      </c>
      <c r="AN145" s="135">
        <f t="shared" si="33"/>
        <v>0</v>
      </c>
      <c r="AO145" s="135">
        <f t="shared" si="33"/>
        <v>0</v>
      </c>
      <c r="AP145" s="135">
        <f t="shared" si="33"/>
        <v>0</v>
      </c>
      <c r="AQ145" s="135">
        <f t="shared" si="33"/>
        <v>0</v>
      </c>
      <c r="AR145" s="135">
        <f t="shared" si="33"/>
        <v>0</v>
      </c>
      <c r="AS145" s="135">
        <f t="shared" si="33"/>
        <v>0</v>
      </c>
      <c r="AT145" s="135">
        <f t="shared" si="33"/>
        <v>0</v>
      </c>
      <c r="AU145" s="135">
        <f t="shared" si="33"/>
        <v>0</v>
      </c>
      <c r="AV145" s="135">
        <f t="shared" si="33"/>
        <v>0</v>
      </c>
      <c r="AW145" s="135">
        <f t="shared" si="33"/>
        <v>0</v>
      </c>
      <c r="AX145" s="135">
        <f t="shared" si="33"/>
        <v>0</v>
      </c>
      <c r="AY145" s="135">
        <f t="shared" si="33"/>
        <v>0</v>
      </c>
      <c r="AZ145" s="135">
        <f t="shared" si="33"/>
        <v>0</v>
      </c>
      <c r="BA145" s="135">
        <f t="shared" si="33"/>
        <v>0</v>
      </c>
      <c r="BB145" s="135">
        <f t="shared" si="33"/>
        <v>0</v>
      </c>
      <c r="BC145" s="135">
        <f t="shared" si="33"/>
        <v>0</v>
      </c>
    </row>
    <row r="146" spans="1:55" s="179" customFormat="1" ht="31.5">
      <c r="A146" s="99">
        <v>1</v>
      </c>
      <c r="B146" s="198" t="s">
        <v>458</v>
      </c>
      <c r="C146" s="137">
        <v>2080</v>
      </c>
      <c r="D146" s="137">
        <f>C146+E146</f>
        <v>1308.6</v>
      </c>
      <c r="E146" s="137">
        <f>SUM(F146:BC146)</f>
        <v>-771.4</v>
      </c>
      <c r="F146" s="137"/>
      <c r="G146" s="137"/>
      <c r="H146" s="137"/>
      <c r="I146" s="137">
        <v>-771.4</v>
      </c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</row>
    <row r="147" spans="1:55" s="179" customFormat="1" ht="31.5">
      <c r="A147" s="99">
        <v>2</v>
      </c>
      <c r="B147" s="75" t="s">
        <v>208</v>
      </c>
      <c r="C147" s="137">
        <v>630</v>
      </c>
      <c r="D147" s="137">
        <f>C147+E147</f>
        <v>528.2</v>
      </c>
      <c r="E147" s="137">
        <f>SUM(F147:BC147)</f>
        <v>-101.8</v>
      </c>
      <c r="F147" s="137"/>
      <c r="G147" s="137"/>
      <c r="H147" s="137"/>
      <c r="I147" s="137">
        <v>-101.8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</row>
    <row r="148" spans="1:55" s="199" customFormat="1" ht="18.75">
      <c r="A148" s="114"/>
      <c r="B148" s="112" t="s">
        <v>206</v>
      </c>
      <c r="C148" s="170">
        <f>C149+C150+C151</f>
        <v>5450</v>
      </c>
      <c r="D148" s="135">
        <f>D149+D150+D151</f>
        <v>4447.4</v>
      </c>
      <c r="E148" s="135">
        <f>E149+E150+E151</f>
        <v>-1002.5999999999999</v>
      </c>
      <c r="F148" s="135">
        <f>F149+F150+F151</f>
        <v>0</v>
      </c>
      <c r="G148" s="135">
        <f aca="true" t="shared" si="34" ref="G148:BC148">G149+G150+G151</f>
        <v>0</v>
      </c>
      <c r="H148" s="135">
        <f t="shared" si="34"/>
        <v>0</v>
      </c>
      <c r="I148" s="135">
        <f t="shared" si="34"/>
        <v>-1002.5999999999999</v>
      </c>
      <c r="J148" s="135">
        <f t="shared" si="34"/>
        <v>0</v>
      </c>
      <c r="K148" s="135">
        <f t="shared" si="34"/>
        <v>0</v>
      </c>
      <c r="L148" s="135">
        <f t="shared" si="34"/>
        <v>0</v>
      </c>
      <c r="M148" s="135">
        <f t="shared" si="34"/>
        <v>0</v>
      </c>
      <c r="N148" s="135">
        <f t="shared" si="34"/>
        <v>0</v>
      </c>
      <c r="O148" s="135">
        <f t="shared" si="34"/>
        <v>0</v>
      </c>
      <c r="P148" s="135">
        <f t="shared" si="34"/>
        <v>0</v>
      </c>
      <c r="Q148" s="135">
        <f t="shared" si="34"/>
        <v>0</v>
      </c>
      <c r="R148" s="135">
        <f t="shared" si="34"/>
        <v>0</v>
      </c>
      <c r="S148" s="135">
        <f t="shared" si="34"/>
        <v>0</v>
      </c>
      <c r="T148" s="135">
        <f t="shared" si="34"/>
        <v>0</v>
      </c>
      <c r="U148" s="135">
        <f t="shared" si="34"/>
        <v>0</v>
      </c>
      <c r="V148" s="135">
        <f t="shared" si="34"/>
        <v>0</v>
      </c>
      <c r="W148" s="135">
        <f t="shared" si="34"/>
        <v>0</v>
      </c>
      <c r="X148" s="135">
        <f t="shared" si="34"/>
        <v>0</v>
      </c>
      <c r="Y148" s="135">
        <f t="shared" si="34"/>
        <v>0</v>
      </c>
      <c r="Z148" s="135">
        <f t="shared" si="34"/>
        <v>0</v>
      </c>
      <c r="AA148" s="135">
        <f t="shared" si="34"/>
        <v>0</v>
      </c>
      <c r="AB148" s="135">
        <f t="shared" si="34"/>
        <v>0</v>
      </c>
      <c r="AC148" s="135">
        <f t="shared" si="34"/>
        <v>0</v>
      </c>
      <c r="AD148" s="135">
        <f t="shared" si="34"/>
        <v>0</v>
      </c>
      <c r="AE148" s="135">
        <f t="shared" si="34"/>
        <v>0</v>
      </c>
      <c r="AF148" s="135">
        <f t="shared" si="34"/>
        <v>0</v>
      </c>
      <c r="AG148" s="135">
        <f t="shared" si="34"/>
        <v>0</v>
      </c>
      <c r="AH148" s="135">
        <f t="shared" si="34"/>
        <v>0</v>
      </c>
      <c r="AI148" s="135">
        <f t="shared" si="34"/>
        <v>0</v>
      </c>
      <c r="AJ148" s="135">
        <f t="shared" si="34"/>
        <v>0</v>
      </c>
      <c r="AK148" s="135">
        <f t="shared" si="34"/>
        <v>0</v>
      </c>
      <c r="AL148" s="135">
        <f t="shared" si="34"/>
        <v>0</v>
      </c>
      <c r="AM148" s="135">
        <f t="shared" si="34"/>
        <v>0</v>
      </c>
      <c r="AN148" s="135">
        <f t="shared" si="34"/>
        <v>0</v>
      </c>
      <c r="AO148" s="135">
        <f t="shared" si="34"/>
        <v>0</v>
      </c>
      <c r="AP148" s="135">
        <f t="shared" si="34"/>
        <v>0</v>
      </c>
      <c r="AQ148" s="135">
        <f t="shared" si="34"/>
        <v>0</v>
      </c>
      <c r="AR148" s="135">
        <f t="shared" si="34"/>
        <v>0</v>
      </c>
      <c r="AS148" s="135">
        <f t="shared" si="34"/>
        <v>0</v>
      </c>
      <c r="AT148" s="135">
        <f t="shared" si="34"/>
        <v>0</v>
      </c>
      <c r="AU148" s="135">
        <f t="shared" si="34"/>
        <v>0</v>
      </c>
      <c r="AV148" s="135">
        <f t="shared" si="34"/>
        <v>0</v>
      </c>
      <c r="AW148" s="135">
        <f t="shared" si="34"/>
        <v>0</v>
      </c>
      <c r="AX148" s="135">
        <f t="shared" si="34"/>
        <v>0</v>
      </c>
      <c r="AY148" s="135">
        <f t="shared" si="34"/>
        <v>0</v>
      </c>
      <c r="AZ148" s="135">
        <f t="shared" si="34"/>
        <v>0</v>
      </c>
      <c r="BA148" s="135">
        <f t="shared" si="34"/>
        <v>0</v>
      </c>
      <c r="BB148" s="135">
        <f t="shared" si="34"/>
        <v>0</v>
      </c>
      <c r="BC148" s="135">
        <f t="shared" si="34"/>
        <v>0</v>
      </c>
    </row>
    <row r="149" spans="1:55" s="179" customFormat="1" ht="31.5">
      <c r="A149" s="98">
        <v>1</v>
      </c>
      <c r="B149" s="200" t="s">
        <v>459</v>
      </c>
      <c r="C149" s="137">
        <v>2080</v>
      </c>
      <c r="D149" s="137">
        <f>C149+E149</f>
        <v>1369.7</v>
      </c>
      <c r="E149" s="137">
        <f>SUM(F149:BC149)</f>
        <v>-710.3</v>
      </c>
      <c r="F149" s="137"/>
      <c r="G149" s="137"/>
      <c r="H149" s="137"/>
      <c r="I149" s="137">
        <v>-710.3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</row>
    <row r="150" spans="1:55" s="179" customFormat="1" ht="31.5">
      <c r="A150" s="99">
        <v>2</v>
      </c>
      <c r="B150" s="75" t="s">
        <v>208</v>
      </c>
      <c r="C150" s="137">
        <v>770</v>
      </c>
      <c r="D150" s="137">
        <f>C150+E150</f>
        <v>477.7</v>
      </c>
      <c r="E150" s="137">
        <f>SUM(F150:BC150)</f>
        <v>-292.3</v>
      </c>
      <c r="F150" s="137"/>
      <c r="G150" s="137"/>
      <c r="H150" s="137"/>
      <c r="I150" s="137">
        <v>-292.3</v>
      </c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</row>
    <row r="151" spans="1:55" s="179" customFormat="1" ht="15.75">
      <c r="A151" s="99" t="s">
        <v>242</v>
      </c>
      <c r="B151" s="75" t="s">
        <v>314</v>
      </c>
      <c r="C151" s="137">
        <v>2600</v>
      </c>
      <c r="D151" s="137">
        <f>C151+E151</f>
        <v>2600</v>
      </c>
      <c r="E151" s="137">
        <f>SUM(F151:BC151)</f>
        <v>0</v>
      </c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</row>
    <row r="152" spans="1:55" s="199" customFormat="1" ht="18.75">
      <c r="A152" s="114"/>
      <c r="B152" s="112" t="s">
        <v>207</v>
      </c>
      <c r="C152" s="170">
        <f>C153</f>
        <v>2080</v>
      </c>
      <c r="D152" s="135">
        <f>D153</f>
        <v>1249</v>
      </c>
      <c r="E152" s="135">
        <f>E153</f>
        <v>-831</v>
      </c>
      <c r="F152" s="135">
        <f aca="true" t="shared" si="35" ref="F152:BC152">F153</f>
        <v>0</v>
      </c>
      <c r="G152" s="135">
        <f t="shared" si="35"/>
        <v>0</v>
      </c>
      <c r="H152" s="135">
        <f t="shared" si="35"/>
        <v>0</v>
      </c>
      <c r="I152" s="135">
        <f t="shared" si="35"/>
        <v>-831</v>
      </c>
      <c r="J152" s="135">
        <f t="shared" si="35"/>
        <v>0</v>
      </c>
      <c r="K152" s="135">
        <f t="shared" si="35"/>
        <v>0</v>
      </c>
      <c r="L152" s="135">
        <f t="shared" si="35"/>
        <v>0</v>
      </c>
      <c r="M152" s="135">
        <f t="shared" si="35"/>
        <v>0</v>
      </c>
      <c r="N152" s="135">
        <f t="shared" si="35"/>
        <v>0</v>
      </c>
      <c r="O152" s="135">
        <f t="shared" si="35"/>
        <v>0</v>
      </c>
      <c r="P152" s="135">
        <f t="shared" si="35"/>
        <v>0</v>
      </c>
      <c r="Q152" s="135">
        <f t="shared" si="35"/>
        <v>0</v>
      </c>
      <c r="R152" s="135">
        <f t="shared" si="35"/>
        <v>0</v>
      </c>
      <c r="S152" s="135">
        <f t="shared" si="35"/>
        <v>0</v>
      </c>
      <c r="T152" s="135">
        <f t="shared" si="35"/>
        <v>0</v>
      </c>
      <c r="U152" s="135">
        <f t="shared" si="35"/>
        <v>0</v>
      </c>
      <c r="V152" s="135">
        <f t="shared" si="35"/>
        <v>0</v>
      </c>
      <c r="W152" s="135">
        <f t="shared" si="35"/>
        <v>0</v>
      </c>
      <c r="X152" s="135">
        <f t="shared" si="35"/>
        <v>0</v>
      </c>
      <c r="Y152" s="135">
        <f t="shared" si="35"/>
        <v>0</v>
      </c>
      <c r="Z152" s="135">
        <f t="shared" si="35"/>
        <v>0</v>
      </c>
      <c r="AA152" s="135">
        <f t="shared" si="35"/>
        <v>0</v>
      </c>
      <c r="AB152" s="135">
        <f t="shared" si="35"/>
        <v>0</v>
      </c>
      <c r="AC152" s="135">
        <f t="shared" si="35"/>
        <v>0</v>
      </c>
      <c r="AD152" s="135">
        <f t="shared" si="35"/>
        <v>0</v>
      </c>
      <c r="AE152" s="135">
        <f t="shared" si="35"/>
        <v>0</v>
      </c>
      <c r="AF152" s="135">
        <f t="shared" si="35"/>
        <v>0</v>
      </c>
      <c r="AG152" s="135">
        <f t="shared" si="35"/>
        <v>0</v>
      </c>
      <c r="AH152" s="135">
        <f t="shared" si="35"/>
        <v>0</v>
      </c>
      <c r="AI152" s="135">
        <f t="shared" si="35"/>
        <v>0</v>
      </c>
      <c r="AJ152" s="135">
        <f t="shared" si="35"/>
        <v>0</v>
      </c>
      <c r="AK152" s="135">
        <f t="shared" si="35"/>
        <v>0</v>
      </c>
      <c r="AL152" s="135">
        <f t="shared" si="35"/>
        <v>0</v>
      </c>
      <c r="AM152" s="135">
        <f t="shared" si="35"/>
        <v>0</v>
      </c>
      <c r="AN152" s="135">
        <f t="shared" si="35"/>
        <v>0</v>
      </c>
      <c r="AO152" s="135">
        <f t="shared" si="35"/>
        <v>0</v>
      </c>
      <c r="AP152" s="135">
        <f t="shared" si="35"/>
        <v>0</v>
      </c>
      <c r="AQ152" s="135">
        <f t="shared" si="35"/>
        <v>0</v>
      </c>
      <c r="AR152" s="135">
        <f t="shared" si="35"/>
        <v>0</v>
      </c>
      <c r="AS152" s="135">
        <f t="shared" si="35"/>
        <v>0</v>
      </c>
      <c r="AT152" s="135">
        <f t="shared" si="35"/>
        <v>0</v>
      </c>
      <c r="AU152" s="135">
        <f t="shared" si="35"/>
        <v>0</v>
      </c>
      <c r="AV152" s="135">
        <f t="shared" si="35"/>
        <v>0</v>
      </c>
      <c r="AW152" s="135">
        <f t="shared" si="35"/>
        <v>0</v>
      </c>
      <c r="AX152" s="135">
        <f t="shared" si="35"/>
        <v>0</v>
      </c>
      <c r="AY152" s="135">
        <f t="shared" si="35"/>
        <v>0</v>
      </c>
      <c r="AZ152" s="135">
        <f t="shared" si="35"/>
        <v>0</v>
      </c>
      <c r="BA152" s="135">
        <f t="shared" si="35"/>
        <v>0</v>
      </c>
      <c r="BB152" s="135">
        <f t="shared" si="35"/>
        <v>0</v>
      </c>
      <c r="BC152" s="135">
        <f t="shared" si="35"/>
        <v>0</v>
      </c>
    </row>
    <row r="153" spans="1:55" s="179" customFormat="1" ht="31.5">
      <c r="A153" s="99">
        <v>1</v>
      </c>
      <c r="B153" s="200" t="s">
        <v>297</v>
      </c>
      <c r="C153" s="137">
        <v>2080</v>
      </c>
      <c r="D153" s="137">
        <f>C153+E153</f>
        <v>1249</v>
      </c>
      <c r="E153" s="137">
        <f>SUM(F153:BC153)</f>
        <v>-831</v>
      </c>
      <c r="F153" s="137"/>
      <c r="G153" s="137"/>
      <c r="H153" s="137"/>
      <c r="I153" s="137">
        <v>-831</v>
      </c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</row>
    <row r="154" spans="1:55" s="195" customFormat="1" ht="24.75" customHeight="1">
      <c r="A154" s="220" t="s">
        <v>109</v>
      </c>
      <c r="B154" s="221"/>
      <c r="C154" s="170">
        <f>C156+C155</f>
        <v>3508.8</v>
      </c>
      <c r="D154" s="135">
        <f>SUM(D155:D156)</f>
        <v>2656.2</v>
      </c>
      <c r="E154" s="135">
        <f aca="true" t="shared" si="36" ref="E154:J154">SUM(E155:E156)</f>
        <v>-852.6</v>
      </c>
      <c r="F154" s="135">
        <f t="shared" si="36"/>
        <v>0</v>
      </c>
      <c r="G154" s="135">
        <f t="shared" si="36"/>
        <v>0</v>
      </c>
      <c r="H154" s="135">
        <f t="shared" si="36"/>
        <v>0</v>
      </c>
      <c r="I154" s="135">
        <f t="shared" si="36"/>
        <v>-852.6</v>
      </c>
      <c r="J154" s="135">
        <f t="shared" si="36"/>
        <v>0</v>
      </c>
      <c r="K154" s="135">
        <f aca="true" t="shared" si="37" ref="K154:BC154">K156</f>
        <v>0</v>
      </c>
      <c r="L154" s="135">
        <f t="shared" si="37"/>
        <v>0</v>
      </c>
      <c r="M154" s="135">
        <f t="shared" si="37"/>
        <v>0</v>
      </c>
      <c r="N154" s="135">
        <f t="shared" si="37"/>
        <v>0</v>
      </c>
      <c r="O154" s="135">
        <f t="shared" si="37"/>
        <v>0</v>
      </c>
      <c r="P154" s="135">
        <f t="shared" si="37"/>
        <v>0</v>
      </c>
      <c r="Q154" s="135">
        <f t="shared" si="37"/>
        <v>0</v>
      </c>
      <c r="R154" s="135">
        <f t="shared" si="37"/>
        <v>0</v>
      </c>
      <c r="S154" s="135">
        <f t="shared" si="37"/>
        <v>0</v>
      </c>
      <c r="T154" s="135">
        <f t="shared" si="37"/>
        <v>0</v>
      </c>
      <c r="U154" s="135">
        <f t="shared" si="37"/>
        <v>0</v>
      </c>
      <c r="V154" s="135">
        <f t="shared" si="37"/>
        <v>0</v>
      </c>
      <c r="W154" s="135">
        <f t="shared" si="37"/>
        <v>0</v>
      </c>
      <c r="X154" s="135">
        <f t="shared" si="37"/>
        <v>0</v>
      </c>
      <c r="Y154" s="135">
        <f t="shared" si="37"/>
        <v>0</v>
      </c>
      <c r="Z154" s="135">
        <f t="shared" si="37"/>
        <v>0</v>
      </c>
      <c r="AA154" s="135">
        <f t="shared" si="37"/>
        <v>0</v>
      </c>
      <c r="AB154" s="135">
        <f t="shared" si="37"/>
        <v>0</v>
      </c>
      <c r="AC154" s="135">
        <f t="shared" si="37"/>
        <v>0</v>
      </c>
      <c r="AD154" s="135">
        <f t="shared" si="37"/>
        <v>0</v>
      </c>
      <c r="AE154" s="135">
        <f t="shared" si="37"/>
        <v>0</v>
      </c>
      <c r="AF154" s="135">
        <f t="shared" si="37"/>
        <v>0</v>
      </c>
      <c r="AG154" s="135">
        <f t="shared" si="37"/>
        <v>0</v>
      </c>
      <c r="AH154" s="135">
        <f t="shared" si="37"/>
        <v>0</v>
      </c>
      <c r="AI154" s="135">
        <f t="shared" si="37"/>
        <v>0</v>
      </c>
      <c r="AJ154" s="135">
        <f t="shared" si="37"/>
        <v>0</v>
      </c>
      <c r="AK154" s="135">
        <f t="shared" si="37"/>
        <v>0</v>
      </c>
      <c r="AL154" s="135">
        <f t="shared" si="37"/>
        <v>0</v>
      </c>
      <c r="AM154" s="135">
        <f t="shared" si="37"/>
        <v>0</v>
      </c>
      <c r="AN154" s="135">
        <f t="shared" si="37"/>
        <v>0</v>
      </c>
      <c r="AO154" s="135">
        <f t="shared" si="37"/>
        <v>0</v>
      </c>
      <c r="AP154" s="135">
        <f t="shared" si="37"/>
        <v>0</v>
      </c>
      <c r="AQ154" s="135">
        <f t="shared" si="37"/>
        <v>0</v>
      </c>
      <c r="AR154" s="135">
        <f t="shared" si="37"/>
        <v>0</v>
      </c>
      <c r="AS154" s="135">
        <f t="shared" si="37"/>
        <v>0</v>
      </c>
      <c r="AT154" s="135">
        <f t="shared" si="37"/>
        <v>0</v>
      </c>
      <c r="AU154" s="135">
        <f t="shared" si="37"/>
        <v>0</v>
      </c>
      <c r="AV154" s="135">
        <f t="shared" si="37"/>
        <v>0</v>
      </c>
      <c r="AW154" s="135">
        <f t="shared" si="37"/>
        <v>0</v>
      </c>
      <c r="AX154" s="135">
        <f t="shared" si="37"/>
        <v>0</v>
      </c>
      <c r="AY154" s="135">
        <f t="shared" si="37"/>
        <v>0</v>
      </c>
      <c r="AZ154" s="135">
        <f t="shared" si="37"/>
        <v>0</v>
      </c>
      <c r="BA154" s="135">
        <f t="shared" si="37"/>
        <v>0</v>
      </c>
      <c r="BB154" s="135">
        <f t="shared" si="37"/>
        <v>0</v>
      </c>
      <c r="BC154" s="135">
        <f t="shared" si="37"/>
        <v>0</v>
      </c>
    </row>
    <row r="155" spans="1:55" s="195" customFormat="1" ht="45" customHeight="1">
      <c r="A155" s="141">
        <v>1</v>
      </c>
      <c r="B155" s="198" t="s">
        <v>370</v>
      </c>
      <c r="C155" s="170">
        <v>1428.8</v>
      </c>
      <c r="D155" s="137">
        <f>C155+E155</f>
        <v>1322.6</v>
      </c>
      <c r="E155" s="137">
        <f>SUM(F155:BC155)</f>
        <v>-106.2</v>
      </c>
      <c r="F155" s="135"/>
      <c r="G155" s="135"/>
      <c r="H155" s="135"/>
      <c r="I155" s="137">
        <v>-106.2</v>
      </c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</row>
    <row r="156" spans="1:55" s="179" customFormat="1" ht="31.5">
      <c r="A156" s="119">
        <v>2</v>
      </c>
      <c r="B156" s="200" t="s">
        <v>298</v>
      </c>
      <c r="C156" s="137">
        <v>2080</v>
      </c>
      <c r="D156" s="137">
        <f>C156+E156</f>
        <v>1333.6</v>
      </c>
      <c r="E156" s="137">
        <f>SUM(F156:BC156)</f>
        <v>-746.4</v>
      </c>
      <c r="F156" s="137"/>
      <c r="G156" s="137"/>
      <c r="H156" s="137"/>
      <c r="I156" s="137">
        <v>-746.4</v>
      </c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</row>
    <row r="157" spans="1:55" s="195" customFormat="1" ht="27.75" customHeight="1">
      <c r="A157" s="220" t="s">
        <v>112</v>
      </c>
      <c r="B157" s="221"/>
      <c r="C157" s="170">
        <f>C158+C160</f>
        <v>39653</v>
      </c>
      <c r="D157" s="135">
        <f>D158+D160+D159</f>
        <v>39653</v>
      </c>
      <c r="E157" s="135">
        <f>E158+E160+E159</f>
        <v>0</v>
      </c>
      <c r="F157" s="135">
        <f aca="true" t="shared" si="38" ref="F157:BC157">F158+F160+F159</f>
        <v>0</v>
      </c>
      <c r="G157" s="135">
        <f t="shared" si="38"/>
        <v>0</v>
      </c>
      <c r="H157" s="135">
        <f t="shared" si="38"/>
        <v>0</v>
      </c>
      <c r="I157" s="135">
        <f t="shared" si="38"/>
        <v>0</v>
      </c>
      <c r="J157" s="135">
        <f t="shared" si="38"/>
        <v>0</v>
      </c>
      <c r="K157" s="135">
        <f t="shared" si="38"/>
        <v>0</v>
      </c>
      <c r="L157" s="135">
        <f t="shared" si="38"/>
        <v>0</v>
      </c>
      <c r="M157" s="135">
        <f t="shared" si="38"/>
        <v>0</v>
      </c>
      <c r="N157" s="135">
        <f t="shared" si="38"/>
        <v>0</v>
      </c>
      <c r="O157" s="135">
        <f t="shared" si="38"/>
        <v>0</v>
      </c>
      <c r="P157" s="135">
        <f t="shared" si="38"/>
        <v>0</v>
      </c>
      <c r="Q157" s="135">
        <f t="shared" si="38"/>
        <v>0</v>
      </c>
      <c r="R157" s="135">
        <f t="shared" si="38"/>
        <v>0</v>
      </c>
      <c r="S157" s="135">
        <f t="shared" si="38"/>
        <v>0</v>
      </c>
      <c r="T157" s="135">
        <f t="shared" si="38"/>
        <v>0</v>
      </c>
      <c r="U157" s="135">
        <f t="shared" si="38"/>
        <v>0</v>
      </c>
      <c r="V157" s="135">
        <f t="shared" si="38"/>
        <v>0</v>
      </c>
      <c r="W157" s="135">
        <f t="shared" si="38"/>
        <v>0</v>
      </c>
      <c r="X157" s="135">
        <f t="shared" si="38"/>
        <v>0</v>
      </c>
      <c r="Y157" s="135">
        <f t="shared" si="38"/>
        <v>0</v>
      </c>
      <c r="Z157" s="135">
        <f t="shared" si="38"/>
        <v>0</v>
      </c>
      <c r="AA157" s="135">
        <f t="shared" si="38"/>
        <v>0</v>
      </c>
      <c r="AB157" s="135">
        <f t="shared" si="38"/>
        <v>0</v>
      </c>
      <c r="AC157" s="135">
        <f t="shared" si="38"/>
        <v>0</v>
      </c>
      <c r="AD157" s="135">
        <f t="shared" si="38"/>
        <v>0</v>
      </c>
      <c r="AE157" s="135">
        <f t="shared" si="38"/>
        <v>0</v>
      </c>
      <c r="AF157" s="135">
        <f t="shared" si="38"/>
        <v>0</v>
      </c>
      <c r="AG157" s="135">
        <f t="shared" si="38"/>
        <v>0</v>
      </c>
      <c r="AH157" s="135">
        <f t="shared" si="38"/>
        <v>0</v>
      </c>
      <c r="AI157" s="135">
        <f t="shared" si="38"/>
        <v>0</v>
      </c>
      <c r="AJ157" s="135">
        <f t="shared" si="38"/>
        <v>0</v>
      </c>
      <c r="AK157" s="135">
        <f t="shared" si="38"/>
        <v>0</v>
      </c>
      <c r="AL157" s="135">
        <f t="shared" si="38"/>
        <v>0</v>
      </c>
      <c r="AM157" s="135">
        <f t="shared" si="38"/>
        <v>0</v>
      </c>
      <c r="AN157" s="135">
        <f t="shared" si="38"/>
        <v>0</v>
      </c>
      <c r="AO157" s="135">
        <f t="shared" si="38"/>
        <v>0</v>
      </c>
      <c r="AP157" s="135">
        <f t="shared" si="38"/>
        <v>0</v>
      </c>
      <c r="AQ157" s="135">
        <f t="shared" si="38"/>
        <v>0</v>
      </c>
      <c r="AR157" s="135">
        <f t="shared" si="38"/>
        <v>0</v>
      </c>
      <c r="AS157" s="135">
        <f t="shared" si="38"/>
        <v>0</v>
      </c>
      <c r="AT157" s="135">
        <f t="shared" si="38"/>
        <v>0</v>
      </c>
      <c r="AU157" s="135">
        <f t="shared" si="38"/>
        <v>0</v>
      </c>
      <c r="AV157" s="135">
        <f t="shared" si="38"/>
        <v>0</v>
      </c>
      <c r="AW157" s="135">
        <f t="shared" si="38"/>
        <v>0</v>
      </c>
      <c r="AX157" s="135">
        <f t="shared" si="38"/>
        <v>0</v>
      </c>
      <c r="AY157" s="135">
        <f t="shared" si="38"/>
        <v>0</v>
      </c>
      <c r="AZ157" s="135">
        <f t="shared" si="38"/>
        <v>0</v>
      </c>
      <c r="BA157" s="135">
        <f t="shared" si="38"/>
        <v>0</v>
      </c>
      <c r="BB157" s="135">
        <f t="shared" si="38"/>
        <v>0</v>
      </c>
      <c r="BC157" s="135">
        <f t="shared" si="38"/>
        <v>0</v>
      </c>
    </row>
    <row r="158" spans="1:55" s="179" customFormat="1" ht="65.25" customHeight="1">
      <c r="A158" s="98">
        <v>1</v>
      </c>
      <c r="B158" s="180" t="s">
        <v>336</v>
      </c>
      <c r="C158" s="137">
        <v>39653</v>
      </c>
      <c r="D158" s="137">
        <f>C158+E158</f>
        <v>39653</v>
      </c>
      <c r="E158" s="137">
        <f>SUM(F158:BC158)</f>
        <v>0</v>
      </c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</row>
    <row r="159" spans="1:55" s="179" customFormat="1" ht="37.5" customHeight="1" hidden="1">
      <c r="A159" s="98">
        <v>2</v>
      </c>
      <c r="B159" s="125"/>
      <c r="C159" s="137">
        <v>0</v>
      </c>
      <c r="D159" s="137">
        <f>C159+E159</f>
        <v>0</v>
      </c>
      <c r="E159" s="137">
        <f>SUM(F159:BC159)</f>
        <v>0</v>
      </c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</row>
    <row r="160" spans="1:55" s="179" customFormat="1" ht="15.75" customHeight="1" hidden="1">
      <c r="A160" s="98">
        <v>3</v>
      </c>
      <c r="B160" s="75" t="s">
        <v>209</v>
      </c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</row>
    <row r="161" spans="1:55" s="179" customFormat="1" ht="15.75" customHeight="1" hidden="1">
      <c r="A161" s="98"/>
      <c r="B161" s="75" t="s">
        <v>115</v>
      </c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</row>
    <row r="162" spans="1:55" s="179" customFormat="1" ht="15.75" customHeight="1" hidden="1">
      <c r="A162" s="98"/>
      <c r="B162" s="75" t="s">
        <v>116</v>
      </c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</row>
    <row r="163" spans="1:55" s="179" customFormat="1" ht="15.75" customHeight="1" hidden="1">
      <c r="A163" s="98"/>
      <c r="B163" s="75" t="s">
        <v>117</v>
      </c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</row>
    <row r="164" spans="1:55" s="195" customFormat="1" ht="25.5" customHeight="1" hidden="1">
      <c r="A164" s="220" t="s">
        <v>118</v>
      </c>
      <c r="B164" s="221"/>
      <c r="C164" s="170">
        <f>C165</f>
        <v>0</v>
      </c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</row>
    <row r="165" spans="1:55" s="179" customFormat="1" ht="15.75" hidden="1">
      <c r="A165" s="98">
        <v>1</v>
      </c>
      <c r="B165" s="75" t="s">
        <v>119</v>
      </c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</row>
    <row r="166" spans="1:55" s="195" customFormat="1" ht="31.5" customHeight="1">
      <c r="A166" s="220" t="s">
        <v>123</v>
      </c>
      <c r="B166" s="221"/>
      <c r="C166" s="170">
        <f>SUM(C167:C173)</f>
        <v>6100</v>
      </c>
      <c r="D166" s="135">
        <f>SUM(D167:D173)</f>
        <v>5689.400000000001</v>
      </c>
      <c r="E166" s="135">
        <f>SUM(E167:E173)</f>
        <v>-410.59999999999997</v>
      </c>
      <c r="F166" s="135">
        <f aca="true" t="shared" si="39" ref="F166:BC166">SUM(F167:F173)</f>
        <v>0</v>
      </c>
      <c r="G166" s="135">
        <f t="shared" si="39"/>
        <v>0</v>
      </c>
      <c r="H166" s="135">
        <f t="shared" si="39"/>
        <v>0</v>
      </c>
      <c r="I166" s="135">
        <f t="shared" si="39"/>
        <v>-410.59999999999997</v>
      </c>
      <c r="J166" s="135">
        <f t="shared" si="39"/>
        <v>0</v>
      </c>
      <c r="K166" s="135">
        <f t="shared" si="39"/>
        <v>0</v>
      </c>
      <c r="L166" s="135">
        <f t="shared" si="39"/>
        <v>0</v>
      </c>
      <c r="M166" s="135">
        <f t="shared" si="39"/>
        <v>0</v>
      </c>
      <c r="N166" s="135">
        <f t="shared" si="39"/>
        <v>0</v>
      </c>
      <c r="O166" s="135">
        <f t="shared" si="39"/>
        <v>0</v>
      </c>
      <c r="P166" s="135">
        <f t="shared" si="39"/>
        <v>0</v>
      </c>
      <c r="Q166" s="135">
        <f t="shared" si="39"/>
        <v>0</v>
      </c>
      <c r="R166" s="135">
        <f t="shared" si="39"/>
        <v>0</v>
      </c>
      <c r="S166" s="135">
        <f t="shared" si="39"/>
        <v>0</v>
      </c>
      <c r="T166" s="135">
        <f t="shared" si="39"/>
        <v>0</v>
      </c>
      <c r="U166" s="135">
        <f t="shared" si="39"/>
        <v>0</v>
      </c>
      <c r="V166" s="135">
        <f t="shared" si="39"/>
        <v>0</v>
      </c>
      <c r="W166" s="135">
        <f t="shared" si="39"/>
        <v>0</v>
      </c>
      <c r="X166" s="135">
        <f t="shared" si="39"/>
        <v>0</v>
      </c>
      <c r="Y166" s="135">
        <f t="shared" si="39"/>
        <v>0</v>
      </c>
      <c r="Z166" s="135">
        <f t="shared" si="39"/>
        <v>0</v>
      </c>
      <c r="AA166" s="135">
        <f t="shared" si="39"/>
        <v>0</v>
      </c>
      <c r="AB166" s="135">
        <f t="shared" si="39"/>
        <v>0</v>
      </c>
      <c r="AC166" s="135">
        <f t="shared" si="39"/>
        <v>0</v>
      </c>
      <c r="AD166" s="135">
        <f t="shared" si="39"/>
        <v>0</v>
      </c>
      <c r="AE166" s="135">
        <f t="shared" si="39"/>
        <v>0</v>
      </c>
      <c r="AF166" s="135">
        <f t="shared" si="39"/>
        <v>0</v>
      </c>
      <c r="AG166" s="135">
        <f t="shared" si="39"/>
        <v>0</v>
      </c>
      <c r="AH166" s="135">
        <f t="shared" si="39"/>
        <v>0</v>
      </c>
      <c r="AI166" s="135">
        <f t="shared" si="39"/>
        <v>0</v>
      </c>
      <c r="AJ166" s="135">
        <f t="shared" si="39"/>
        <v>0</v>
      </c>
      <c r="AK166" s="135">
        <f t="shared" si="39"/>
        <v>0</v>
      </c>
      <c r="AL166" s="135">
        <f t="shared" si="39"/>
        <v>0</v>
      </c>
      <c r="AM166" s="135">
        <f t="shared" si="39"/>
        <v>0</v>
      </c>
      <c r="AN166" s="135">
        <f t="shared" si="39"/>
        <v>0</v>
      </c>
      <c r="AO166" s="135">
        <f t="shared" si="39"/>
        <v>0</v>
      </c>
      <c r="AP166" s="135">
        <f t="shared" si="39"/>
        <v>0</v>
      </c>
      <c r="AQ166" s="135">
        <f t="shared" si="39"/>
        <v>0</v>
      </c>
      <c r="AR166" s="135">
        <f t="shared" si="39"/>
        <v>0</v>
      </c>
      <c r="AS166" s="135">
        <f t="shared" si="39"/>
        <v>0</v>
      </c>
      <c r="AT166" s="135">
        <f t="shared" si="39"/>
        <v>0</v>
      </c>
      <c r="AU166" s="135">
        <f t="shared" si="39"/>
        <v>0</v>
      </c>
      <c r="AV166" s="135">
        <f t="shared" si="39"/>
        <v>0</v>
      </c>
      <c r="AW166" s="135">
        <f t="shared" si="39"/>
        <v>0</v>
      </c>
      <c r="AX166" s="135">
        <f t="shared" si="39"/>
        <v>0</v>
      </c>
      <c r="AY166" s="135">
        <f t="shared" si="39"/>
        <v>0</v>
      </c>
      <c r="AZ166" s="135">
        <f t="shared" si="39"/>
        <v>0</v>
      </c>
      <c r="BA166" s="135">
        <f t="shared" si="39"/>
        <v>0</v>
      </c>
      <c r="BB166" s="135">
        <f t="shared" si="39"/>
        <v>0</v>
      </c>
      <c r="BC166" s="135">
        <f t="shared" si="39"/>
        <v>0</v>
      </c>
    </row>
    <row r="167" spans="1:55" s="179" customFormat="1" ht="31.5">
      <c r="A167" s="98">
        <v>1</v>
      </c>
      <c r="B167" s="75" t="s">
        <v>338</v>
      </c>
      <c r="C167" s="137">
        <v>4000</v>
      </c>
      <c r="D167" s="137">
        <f aca="true" t="shared" si="40" ref="D167:D173">C167+E167</f>
        <v>4000</v>
      </c>
      <c r="E167" s="137">
        <f aca="true" t="shared" si="41" ref="E167:E173">SUM(F167:BC167)</f>
        <v>0</v>
      </c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</row>
    <row r="168" spans="1:55" s="179" customFormat="1" ht="15.75">
      <c r="A168" s="98">
        <v>2</v>
      </c>
      <c r="B168" s="75" t="s">
        <v>215</v>
      </c>
      <c r="C168" s="137">
        <v>1500</v>
      </c>
      <c r="D168" s="137">
        <f t="shared" si="40"/>
        <v>1103.6</v>
      </c>
      <c r="E168" s="137">
        <f t="shared" si="41"/>
        <v>-396.4</v>
      </c>
      <c r="F168" s="137"/>
      <c r="G168" s="137"/>
      <c r="H168" s="137"/>
      <c r="I168" s="137">
        <v>-396.4</v>
      </c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</row>
    <row r="169" spans="1:55" s="179" customFormat="1" ht="31.5" hidden="1">
      <c r="A169" s="98">
        <v>3</v>
      </c>
      <c r="B169" s="104" t="s">
        <v>194</v>
      </c>
      <c r="C169" s="137">
        <v>0</v>
      </c>
      <c r="D169" s="137">
        <f t="shared" si="40"/>
        <v>0</v>
      </c>
      <c r="E169" s="137">
        <f t="shared" si="41"/>
        <v>0</v>
      </c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</row>
    <row r="170" spans="1:55" s="179" customFormat="1" ht="31.5" hidden="1">
      <c r="A170" s="98">
        <v>4</v>
      </c>
      <c r="B170" s="75" t="s">
        <v>130</v>
      </c>
      <c r="C170" s="137">
        <v>0</v>
      </c>
      <c r="D170" s="137">
        <f t="shared" si="40"/>
        <v>0</v>
      </c>
      <c r="E170" s="137">
        <f t="shared" si="41"/>
        <v>0</v>
      </c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</row>
    <row r="171" spans="1:55" ht="31.5" hidden="1">
      <c r="A171" s="95">
        <v>5</v>
      </c>
      <c r="B171" s="75" t="s">
        <v>193</v>
      </c>
      <c r="C171" s="172">
        <v>0</v>
      </c>
      <c r="D171" s="137">
        <f t="shared" si="40"/>
        <v>0</v>
      </c>
      <c r="E171" s="137">
        <f t="shared" si="41"/>
        <v>0</v>
      </c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</row>
    <row r="172" spans="1:55" ht="31.5" hidden="1">
      <c r="A172" s="95">
        <v>6</v>
      </c>
      <c r="B172" s="75" t="s">
        <v>195</v>
      </c>
      <c r="C172" s="172">
        <v>0</v>
      </c>
      <c r="D172" s="137">
        <f t="shared" si="40"/>
        <v>0</v>
      </c>
      <c r="E172" s="137">
        <f t="shared" si="41"/>
        <v>0</v>
      </c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</row>
    <row r="173" spans="1:55" ht="15.75">
      <c r="A173" s="95">
        <v>3</v>
      </c>
      <c r="B173" s="75" t="s">
        <v>221</v>
      </c>
      <c r="C173" s="172">
        <v>600</v>
      </c>
      <c r="D173" s="137">
        <f t="shared" si="40"/>
        <v>585.8</v>
      </c>
      <c r="E173" s="137">
        <f t="shared" si="41"/>
        <v>-14.2</v>
      </c>
      <c r="F173" s="137"/>
      <c r="G173" s="137"/>
      <c r="H173" s="137"/>
      <c r="I173" s="137">
        <v>-14.2</v>
      </c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</row>
    <row r="174" spans="1:55" s="193" customFormat="1" ht="24.75" customHeight="1">
      <c r="A174" s="131"/>
      <c r="B174" s="132" t="s">
        <v>313</v>
      </c>
      <c r="C174" s="201">
        <f>C175</f>
        <v>14741.6</v>
      </c>
      <c r="D174" s="135">
        <f>D175</f>
        <v>14741.6</v>
      </c>
      <c r="E174" s="135">
        <f>E175</f>
        <v>0</v>
      </c>
      <c r="F174" s="135">
        <f aca="true" t="shared" si="42" ref="F174:BC174">F175</f>
        <v>0</v>
      </c>
      <c r="G174" s="135">
        <f t="shared" si="42"/>
        <v>0</v>
      </c>
      <c r="H174" s="135">
        <f t="shared" si="42"/>
        <v>0</v>
      </c>
      <c r="I174" s="135">
        <f t="shared" si="42"/>
        <v>0</v>
      </c>
      <c r="J174" s="135">
        <f t="shared" si="42"/>
        <v>0</v>
      </c>
      <c r="K174" s="135">
        <f t="shared" si="42"/>
        <v>0</v>
      </c>
      <c r="L174" s="135">
        <f t="shared" si="42"/>
        <v>0</v>
      </c>
      <c r="M174" s="135">
        <f t="shared" si="42"/>
        <v>0</v>
      </c>
      <c r="N174" s="135">
        <f t="shared" si="42"/>
        <v>0</v>
      </c>
      <c r="O174" s="135">
        <f t="shared" si="42"/>
        <v>0</v>
      </c>
      <c r="P174" s="135">
        <f t="shared" si="42"/>
        <v>0</v>
      </c>
      <c r="Q174" s="135">
        <f t="shared" si="42"/>
        <v>0</v>
      </c>
      <c r="R174" s="135">
        <f t="shared" si="42"/>
        <v>0</v>
      </c>
      <c r="S174" s="135">
        <f t="shared" si="42"/>
        <v>0</v>
      </c>
      <c r="T174" s="135">
        <f t="shared" si="42"/>
        <v>0</v>
      </c>
      <c r="U174" s="135">
        <f t="shared" si="42"/>
        <v>0</v>
      </c>
      <c r="V174" s="135">
        <f t="shared" si="42"/>
        <v>0</v>
      </c>
      <c r="W174" s="135">
        <f t="shared" si="42"/>
        <v>0</v>
      </c>
      <c r="X174" s="135">
        <f t="shared" si="42"/>
        <v>0</v>
      </c>
      <c r="Y174" s="135">
        <f t="shared" si="42"/>
        <v>0</v>
      </c>
      <c r="Z174" s="135">
        <f t="shared" si="42"/>
        <v>0</v>
      </c>
      <c r="AA174" s="135">
        <f t="shared" si="42"/>
        <v>0</v>
      </c>
      <c r="AB174" s="135">
        <f t="shared" si="42"/>
        <v>0</v>
      </c>
      <c r="AC174" s="135">
        <f t="shared" si="42"/>
        <v>0</v>
      </c>
      <c r="AD174" s="135">
        <f t="shared" si="42"/>
        <v>0</v>
      </c>
      <c r="AE174" s="135">
        <f t="shared" si="42"/>
        <v>0</v>
      </c>
      <c r="AF174" s="135">
        <f t="shared" si="42"/>
        <v>0</v>
      </c>
      <c r="AG174" s="135">
        <f t="shared" si="42"/>
        <v>0</v>
      </c>
      <c r="AH174" s="135">
        <f t="shared" si="42"/>
        <v>0</v>
      </c>
      <c r="AI174" s="135">
        <f t="shared" si="42"/>
        <v>0</v>
      </c>
      <c r="AJ174" s="135">
        <f t="shared" si="42"/>
        <v>0</v>
      </c>
      <c r="AK174" s="135">
        <f t="shared" si="42"/>
        <v>0</v>
      </c>
      <c r="AL174" s="135">
        <f t="shared" si="42"/>
        <v>0</v>
      </c>
      <c r="AM174" s="135">
        <f t="shared" si="42"/>
        <v>0</v>
      </c>
      <c r="AN174" s="135">
        <f t="shared" si="42"/>
        <v>0</v>
      </c>
      <c r="AO174" s="135">
        <f t="shared" si="42"/>
        <v>0</v>
      </c>
      <c r="AP174" s="135">
        <f t="shared" si="42"/>
        <v>0</v>
      </c>
      <c r="AQ174" s="135">
        <f t="shared" si="42"/>
        <v>0</v>
      </c>
      <c r="AR174" s="135">
        <f t="shared" si="42"/>
        <v>0</v>
      </c>
      <c r="AS174" s="135">
        <f t="shared" si="42"/>
        <v>0</v>
      </c>
      <c r="AT174" s="135">
        <f t="shared" si="42"/>
        <v>0</v>
      </c>
      <c r="AU174" s="135">
        <f t="shared" si="42"/>
        <v>0</v>
      </c>
      <c r="AV174" s="135">
        <f t="shared" si="42"/>
        <v>0</v>
      </c>
      <c r="AW174" s="135">
        <f t="shared" si="42"/>
        <v>0</v>
      </c>
      <c r="AX174" s="135">
        <f t="shared" si="42"/>
        <v>0</v>
      </c>
      <c r="AY174" s="135">
        <f t="shared" si="42"/>
        <v>0</v>
      </c>
      <c r="AZ174" s="135">
        <f t="shared" si="42"/>
        <v>0</v>
      </c>
      <c r="BA174" s="135">
        <f t="shared" si="42"/>
        <v>0</v>
      </c>
      <c r="BB174" s="135">
        <f t="shared" si="42"/>
        <v>0</v>
      </c>
      <c r="BC174" s="135">
        <f t="shared" si="42"/>
        <v>0</v>
      </c>
    </row>
    <row r="175" spans="1:55" ht="62.25" customHeight="1">
      <c r="A175" s="95">
        <v>1</v>
      </c>
      <c r="B175" s="120" t="s">
        <v>344</v>
      </c>
      <c r="C175" s="172">
        <v>14741.6</v>
      </c>
      <c r="D175" s="137">
        <f>C175+E175</f>
        <v>14741.6</v>
      </c>
      <c r="E175" s="137">
        <f>SUM(F175:BC175)</f>
        <v>0</v>
      </c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</row>
    <row r="176" spans="1:55" ht="32.25" customHeight="1">
      <c r="A176" s="93"/>
      <c r="B176" s="94" t="s">
        <v>135</v>
      </c>
      <c r="C176" s="170">
        <f aca="true" t="shared" si="43" ref="C176:AH176">C16+C126+C139+C145+C148+C152+C154+C157+C166+C174</f>
        <v>932706.0000000002</v>
      </c>
      <c r="D176" s="135">
        <f>D16+D126+D139+D145+D148+D152+D154+D157+D166+D174</f>
        <v>890842.2200000001</v>
      </c>
      <c r="E176" s="135">
        <f>E16+E126+E139+E145+E148+E152+E154+E157+E166+E174</f>
        <v>-45683.779999999984</v>
      </c>
      <c r="F176" s="135">
        <f t="shared" si="43"/>
        <v>0</v>
      </c>
      <c r="G176" s="135">
        <f t="shared" si="43"/>
        <v>0</v>
      </c>
      <c r="H176" s="135">
        <f t="shared" si="43"/>
        <v>0</v>
      </c>
      <c r="I176" s="135">
        <f t="shared" si="43"/>
        <v>-45683.779999999984</v>
      </c>
      <c r="J176" s="135">
        <f t="shared" si="43"/>
        <v>0</v>
      </c>
      <c r="K176" s="135">
        <f t="shared" si="43"/>
        <v>0</v>
      </c>
      <c r="L176" s="135">
        <f t="shared" si="43"/>
        <v>0</v>
      </c>
      <c r="M176" s="135">
        <f t="shared" si="43"/>
        <v>0</v>
      </c>
      <c r="N176" s="135">
        <f t="shared" si="43"/>
        <v>0</v>
      </c>
      <c r="O176" s="135">
        <f t="shared" si="43"/>
        <v>0</v>
      </c>
      <c r="P176" s="135">
        <f t="shared" si="43"/>
        <v>0</v>
      </c>
      <c r="Q176" s="135">
        <f t="shared" si="43"/>
        <v>0</v>
      </c>
      <c r="R176" s="135">
        <f t="shared" si="43"/>
        <v>0</v>
      </c>
      <c r="S176" s="135">
        <f t="shared" si="43"/>
        <v>0</v>
      </c>
      <c r="T176" s="135">
        <f t="shared" si="43"/>
        <v>0</v>
      </c>
      <c r="U176" s="135">
        <f t="shared" si="43"/>
        <v>0</v>
      </c>
      <c r="V176" s="135">
        <f t="shared" si="43"/>
        <v>0</v>
      </c>
      <c r="W176" s="135">
        <f t="shared" si="43"/>
        <v>0</v>
      </c>
      <c r="X176" s="135">
        <f t="shared" si="43"/>
        <v>0</v>
      </c>
      <c r="Y176" s="135">
        <f t="shared" si="43"/>
        <v>0</v>
      </c>
      <c r="Z176" s="135">
        <f t="shared" si="43"/>
        <v>0</v>
      </c>
      <c r="AA176" s="135">
        <f t="shared" si="43"/>
        <v>0</v>
      </c>
      <c r="AB176" s="135">
        <f t="shared" si="43"/>
        <v>0</v>
      </c>
      <c r="AC176" s="135">
        <f t="shared" si="43"/>
        <v>0</v>
      </c>
      <c r="AD176" s="135">
        <f t="shared" si="43"/>
        <v>0</v>
      </c>
      <c r="AE176" s="135">
        <f t="shared" si="43"/>
        <v>0</v>
      </c>
      <c r="AF176" s="135">
        <f t="shared" si="43"/>
        <v>0</v>
      </c>
      <c r="AG176" s="135">
        <f t="shared" si="43"/>
        <v>0</v>
      </c>
      <c r="AH176" s="135">
        <f t="shared" si="43"/>
        <v>0</v>
      </c>
      <c r="AI176" s="135">
        <f aca="true" t="shared" si="44" ref="AI176:BC176">AI16+AI126+AI139+AI145+AI148+AI152+AI154+AI157+AI166+AI174</f>
        <v>0</v>
      </c>
      <c r="AJ176" s="135">
        <f t="shared" si="44"/>
        <v>0</v>
      </c>
      <c r="AK176" s="135">
        <f t="shared" si="44"/>
        <v>0</v>
      </c>
      <c r="AL176" s="135">
        <f t="shared" si="44"/>
        <v>0</v>
      </c>
      <c r="AM176" s="135">
        <f t="shared" si="44"/>
        <v>0</v>
      </c>
      <c r="AN176" s="135">
        <f t="shared" si="44"/>
        <v>0</v>
      </c>
      <c r="AO176" s="135">
        <f t="shared" si="44"/>
        <v>0</v>
      </c>
      <c r="AP176" s="135">
        <f t="shared" si="44"/>
        <v>0</v>
      </c>
      <c r="AQ176" s="135">
        <f t="shared" si="44"/>
        <v>0</v>
      </c>
      <c r="AR176" s="135">
        <f t="shared" si="44"/>
        <v>0</v>
      </c>
      <c r="AS176" s="135">
        <f t="shared" si="44"/>
        <v>0</v>
      </c>
      <c r="AT176" s="135">
        <f t="shared" si="44"/>
        <v>0</v>
      </c>
      <c r="AU176" s="135">
        <f t="shared" si="44"/>
        <v>0</v>
      </c>
      <c r="AV176" s="135">
        <f t="shared" si="44"/>
        <v>0</v>
      </c>
      <c r="AW176" s="135">
        <f t="shared" si="44"/>
        <v>0</v>
      </c>
      <c r="AX176" s="135">
        <f t="shared" si="44"/>
        <v>0</v>
      </c>
      <c r="AY176" s="135">
        <f t="shared" si="44"/>
        <v>0</v>
      </c>
      <c r="AZ176" s="135">
        <f t="shared" si="44"/>
        <v>0</v>
      </c>
      <c r="BA176" s="135">
        <f t="shared" si="44"/>
        <v>0</v>
      </c>
      <c r="BB176" s="135">
        <f t="shared" si="44"/>
        <v>0</v>
      </c>
      <c r="BC176" s="135">
        <f t="shared" si="44"/>
        <v>0</v>
      </c>
    </row>
    <row r="177" spans="1:4" ht="0.75" customHeight="1">
      <c r="A177" s="85"/>
      <c r="B177" s="86"/>
      <c r="C177" s="139"/>
      <c r="D177" s="140">
        <f>C176+E176</f>
        <v>887022.2200000002</v>
      </c>
    </row>
  </sheetData>
  <sheetProtection/>
  <mergeCells count="75">
    <mergeCell ref="Q14:Q15"/>
    <mergeCell ref="P14:P15"/>
    <mergeCell ref="I14:I15"/>
    <mergeCell ref="B7:C7"/>
    <mergeCell ref="B8:C8"/>
    <mergeCell ref="B9:C9"/>
    <mergeCell ref="B10:C10"/>
    <mergeCell ref="K14:K15"/>
    <mergeCell ref="J14:J15"/>
    <mergeCell ref="M14:M15"/>
    <mergeCell ref="B2:C2"/>
    <mergeCell ref="B3:C3"/>
    <mergeCell ref="B4:C4"/>
    <mergeCell ref="B5:C5"/>
    <mergeCell ref="U14:U15"/>
    <mergeCell ref="AF14:AF15"/>
    <mergeCell ref="AE14:AE15"/>
    <mergeCell ref="AD14:AD15"/>
    <mergeCell ref="AC14:AC15"/>
    <mergeCell ref="V14:V15"/>
    <mergeCell ref="Z14:Z15"/>
    <mergeCell ref="Y14:Y15"/>
    <mergeCell ref="X14:X15"/>
    <mergeCell ref="W14:W15"/>
    <mergeCell ref="AN14:AN15"/>
    <mergeCell ref="AM14:AM15"/>
    <mergeCell ref="AH14:AH15"/>
    <mergeCell ref="AG14:AG15"/>
    <mergeCell ref="BC14:BC15"/>
    <mergeCell ref="BB14:BB15"/>
    <mergeCell ref="BA14:BA15"/>
    <mergeCell ref="AZ14:AZ15"/>
    <mergeCell ref="AY14:AY15"/>
    <mergeCell ref="AL14:AL15"/>
    <mergeCell ref="AK14:AK15"/>
    <mergeCell ref="T14:T15"/>
    <mergeCell ref="AX14:AX15"/>
    <mergeCell ref="AW14:AW15"/>
    <mergeCell ref="AV14:AV15"/>
    <mergeCell ref="AU14:AU15"/>
    <mergeCell ref="AA14:AA15"/>
    <mergeCell ref="AP14:AP15"/>
    <mergeCell ref="S14:S15"/>
    <mergeCell ref="R14:R15"/>
    <mergeCell ref="AT14:AT15"/>
    <mergeCell ref="AS14:AS15"/>
    <mergeCell ref="AR14:AR15"/>
    <mergeCell ref="AQ14:AQ15"/>
    <mergeCell ref="AJ14:AJ15"/>
    <mergeCell ref="AI14:AI15"/>
    <mergeCell ref="AB14:AB15"/>
    <mergeCell ref="AO14:AO15"/>
    <mergeCell ref="L14:L15"/>
    <mergeCell ref="O14:O15"/>
    <mergeCell ref="N14:N15"/>
    <mergeCell ref="H14:H15"/>
    <mergeCell ref="G14:G15"/>
    <mergeCell ref="F14:F15"/>
    <mergeCell ref="E14:E15"/>
    <mergeCell ref="A12:D12"/>
    <mergeCell ref="D14:D15"/>
    <mergeCell ref="C127:C128"/>
    <mergeCell ref="A127:A128"/>
    <mergeCell ref="B14:B15"/>
    <mergeCell ref="C14:C15"/>
    <mergeCell ref="A16:B16"/>
    <mergeCell ref="A126:B126"/>
    <mergeCell ref="B127:B128"/>
    <mergeCell ref="A116:A118"/>
    <mergeCell ref="A157:B157"/>
    <mergeCell ref="A164:B164"/>
    <mergeCell ref="A166:B166"/>
    <mergeCell ref="A139:B139"/>
    <mergeCell ref="A145:B145"/>
    <mergeCell ref="A154:B154"/>
  </mergeCells>
  <printOptions/>
  <pageMargins left="1.26" right="0.25" top="0.34" bottom="0.25" header="0.22" footer="0.16"/>
  <pageSetup fitToHeight="5" fitToWidth="1" horizontalDpi="600" verticalDpi="600" orientation="portrait" paperSize="9" scale="95" r:id="rId1"/>
  <headerFooter alignWithMargins="0">
    <oddFooter>&amp;CСтраница &amp;P</oddFooter>
  </headerFooter>
  <rowBreaks count="2" manualBreakCount="2">
    <brk id="124" max="13" man="1"/>
    <brk id="1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Корнева</dc:creator>
  <cp:keywords/>
  <dc:description/>
  <cp:lastModifiedBy>user</cp:lastModifiedBy>
  <cp:lastPrinted>2007-12-18T09:25:50Z</cp:lastPrinted>
  <dcterms:created xsi:type="dcterms:W3CDTF">2005-11-25T12:16:09Z</dcterms:created>
  <dcterms:modified xsi:type="dcterms:W3CDTF">2007-12-29T10:16:29Z</dcterms:modified>
  <cp:category/>
  <cp:version/>
  <cp:contentType/>
  <cp:contentStatus/>
</cp:coreProperties>
</file>