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2120" windowHeight="8985" tabRatio="601" activeTab="0"/>
  </bookViews>
  <sheets>
    <sheet name="КЦСР" sheetId="1" r:id="rId1"/>
  </sheets>
  <definedNames>
    <definedName name="_xlnm.Print_Area" localSheetId="0">'КЦСР'!$A$1:$G$441</definedName>
  </definedNames>
  <calcPr fullCalcOnLoad="1"/>
</workbook>
</file>

<file path=xl/sharedStrings.xml><?xml version="1.0" encoding="utf-8"?>
<sst xmlns="http://schemas.openxmlformats.org/spreadsheetml/2006/main" count="2025" uniqueCount="443">
  <si>
    <t>Глава муниципального образования</t>
  </si>
  <si>
    <t xml:space="preserve">Председатель представительного органа муниципального образования 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</si>
  <si>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</si>
  <si>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</si>
  <si>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811</t>
  </si>
  <si>
    <t>Подготовка населения и организаций к действиям в чрезвычайной ситуации в мирное и в военное время</t>
  </si>
  <si>
    <t>Субсидирование процентных ставок по привлеченным кредитам в российских кредитных организациях</t>
  </si>
  <si>
    <t>Компенсация части затрат по страхованию урожая сельскохозяйственных культур и многолетних насаждений</t>
  </si>
  <si>
    <t>Охрана растительных и животных видов и среды их обитания</t>
  </si>
  <si>
    <t xml:space="preserve">Мероприятия по проведению оздоровительной кампании детей </t>
  </si>
  <si>
    <t xml:space="preserve">Оздоровление детей 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</si>
  <si>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</si>
  <si>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Реализация государственных функций в области здравоохранения, спорта и туризма</t>
  </si>
  <si>
    <t>Центры спортивной подготовки( сборные команды)</t>
  </si>
  <si>
    <t>260 52 15</t>
  </si>
  <si>
    <t>315 00 00</t>
  </si>
  <si>
    <t>365</t>
  </si>
  <si>
    <t>100 01 02</t>
  </si>
  <si>
    <t>100 00 00</t>
  </si>
  <si>
    <t>Органы юстиции</t>
  </si>
  <si>
    <t>Мероприятия в области коммунального хозяйства</t>
  </si>
  <si>
    <t>Организация и содержание мест захоронения</t>
  </si>
  <si>
    <t>809</t>
  </si>
  <si>
    <t>443</t>
  </si>
  <si>
    <t>221</t>
  </si>
  <si>
    <t>Межбюджетные трансферты</t>
  </si>
  <si>
    <t>Финансовая помощь бюджетам других уровней</t>
  </si>
  <si>
    <t>Утверждено на 2007 год</t>
  </si>
  <si>
    <t>Изменения ко  2 чтению</t>
  </si>
  <si>
    <t>Изменения ко  2 чтению (Лена)</t>
  </si>
  <si>
    <t>Структура расходов городского бюджета на 2007 год</t>
  </si>
  <si>
    <t>Фонд соц. Страх.</t>
  </si>
  <si>
    <t xml:space="preserve">в разрезе функциональной классификации 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</si>
  <si>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</si>
  <si>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</si>
  <si>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</si>
  <si>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</si>
  <si>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</si>
  <si>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</si>
  <si>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</si>
  <si>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</si>
  <si>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</si>
  <si>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</si>
  <si>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</si>
  <si>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</si>
  <si>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</si>
  <si>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</si>
  <si>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</si>
  <si>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</si>
  <si>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</si>
  <si>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</si>
  <si>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001 00 00</t>
  </si>
  <si>
    <t>02</t>
  </si>
  <si>
    <t xml:space="preserve">001 00 00 </t>
  </si>
  <si>
    <t>010</t>
  </si>
  <si>
    <t>Центральный аппарат</t>
  </si>
  <si>
    <t>005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</si>
  <si>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</si>
  <si>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</si>
  <si>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026</t>
  </si>
  <si>
    <t>027</t>
  </si>
  <si>
    <t>04</t>
  </si>
  <si>
    <t> 000 00 00</t>
  </si>
  <si>
    <t>07</t>
  </si>
  <si>
    <t>000 00 00</t>
  </si>
  <si>
    <t>Члены избирательной комиссии местного самоуправления</t>
  </si>
  <si>
    <t>092</t>
  </si>
  <si>
    <t>Проведение выборов главы муниципального образования</t>
  </si>
  <si>
    <t>020 00 00</t>
  </si>
  <si>
    <t>098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</si>
  <si>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</si>
  <si>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</si>
  <si>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</si>
  <si>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Учебные заведения и курсы по переподготовке кадров</t>
  </si>
  <si>
    <t>Резервные фонды</t>
  </si>
  <si>
    <t>Резервные фонды органов местного самоуправления</t>
  </si>
  <si>
    <t>070 00 00</t>
  </si>
  <si>
    <t>Обеспечение деятельности подведомственных учреждений</t>
  </si>
  <si>
    <t>327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</si>
  <si>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</si>
  <si>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</si>
  <si>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</si>
  <si>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Предоставление бюджетных кредитов</t>
  </si>
  <si>
    <t>520</t>
  </si>
  <si>
    <t>Возврат бюджетных кредитов</t>
  </si>
  <si>
    <t>Кредиты в обеспечение платежей по муниципальной гарантии, прдоставленной Министреству финансов Калининградской области по обязательствам МУП "Водоканал"</t>
  </si>
  <si>
    <t>Учреждения по обеспечению хозяйственного обслуживания</t>
  </si>
  <si>
    <t>093 00 00</t>
  </si>
  <si>
    <t>Дворцы и дома культуры, другие учреждения культуры и средств массовой информации</t>
  </si>
  <si>
    <t>440 00 00</t>
  </si>
  <si>
    <t>Фонд компенсаций</t>
  </si>
  <si>
    <t>519 00 00</t>
  </si>
  <si>
    <t>Подготовка и проведение сельскохозяйственной переписи</t>
  </si>
  <si>
    <t>617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</si>
  <si>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</si>
  <si>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</si>
  <si>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</si>
  <si>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</si>
  <si>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</si>
  <si>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</si>
  <si>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</si>
  <si>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</si>
  <si>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</si>
  <si>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</si>
  <si>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</si>
  <si>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</si>
  <si>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</si>
  <si>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Государственная регистрация актов гражданского состояния</t>
  </si>
  <si>
    <t>608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</si>
  <si>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</si>
  <si>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</si>
  <si>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</si>
  <si>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</si>
  <si>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</si>
  <si>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219 00 00</t>
  </si>
  <si>
    <t>261</t>
  </si>
  <si>
    <t>Обеспечение противопожарной безопасности</t>
  </si>
  <si>
    <t>Национальная  экономика</t>
  </si>
  <si>
    <t>Сельское хозяйство и рыболовство</t>
  </si>
  <si>
    <t>05</t>
  </si>
  <si>
    <t>Сельскохозяйственное производство</t>
  </si>
  <si>
    <t>260 00 00</t>
  </si>
  <si>
    <t>Животноводство</t>
  </si>
  <si>
    <t>335</t>
  </si>
  <si>
    <t>Компенсация части затрат на приобретение средств химизации</t>
  </si>
  <si>
    <t>333</t>
  </si>
  <si>
    <t>Элитное семеноводство</t>
  </si>
  <si>
    <t>336</t>
  </si>
  <si>
    <t>340</t>
  </si>
  <si>
    <t>341</t>
  </si>
  <si>
    <t>Мероприятия в области сельскохозяйственного производства</t>
  </si>
  <si>
    <t>342</t>
  </si>
  <si>
    <t xml:space="preserve">Транспорт                                                            </t>
  </si>
  <si>
    <t>08</t>
  </si>
  <si>
    <t xml:space="preserve">Другие виды транспорта </t>
  </si>
  <si>
    <t>317 00 00</t>
  </si>
  <si>
    <t>Отдельные мероприятия по другим видам транспорта</t>
  </si>
  <si>
    <t>Информационные технологии и связь</t>
  </si>
  <si>
    <t>330 00 00</t>
  </si>
  <si>
    <t>Региональные целевые программы</t>
  </si>
  <si>
    <t>522 00 00</t>
  </si>
  <si>
    <t>355</t>
  </si>
  <si>
    <t>Отдельные мероприятия связи и информатики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</si>
  <si>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</si>
  <si>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</si>
  <si>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</si>
  <si>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214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</si>
  <si>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</si>
  <si>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</si>
  <si>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</si>
  <si>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</si>
  <si>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</si>
  <si>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</si>
  <si>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216</t>
  </si>
  <si>
    <t>Строительство объектов для нужд отрасли</t>
  </si>
  <si>
    <t>11</t>
  </si>
  <si>
    <t>213</t>
  </si>
  <si>
    <t xml:space="preserve">Поддержка жилищного хозяйства </t>
  </si>
  <si>
    <t>350 00 00</t>
  </si>
  <si>
    <t>Субсидии</t>
  </si>
  <si>
    <t>Реконструкция КНС-8 по ул. Тихорецкой в г. Калининграде</t>
  </si>
  <si>
    <t>104 30 31</t>
  </si>
  <si>
    <t>Модернизация объектов коммунальной инфраструктуры</t>
  </si>
  <si>
    <t>663</t>
  </si>
  <si>
    <t xml:space="preserve">Поддержка коммунального хозяйства </t>
  </si>
  <si>
    <t>351 00 00</t>
  </si>
  <si>
    <t>411</t>
  </si>
  <si>
    <t>Мероприятия по благоустройству городских и сельских поселений</t>
  </si>
  <si>
    <t>412</t>
  </si>
  <si>
    <t>ФЦП" Жилище" на 2002-2010 годы</t>
  </si>
  <si>
    <t>100 04 04</t>
  </si>
  <si>
    <t>Подпрограмма "Переселение граждан РФ из ветхого и аварийного жилищного фонда"</t>
  </si>
  <si>
    <t>Фонд софинансирования социальных расходов</t>
  </si>
  <si>
    <t>515 00 00</t>
  </si>
  <si>
    <t>197</t>
  </si>
  <si>
    <t>Иные безвозмездные и безвозвратные перечисления</t>
  </si>
  <si>
    <t>520 00 00</t>
  </si>
  <si>
    <t>Предоставление гражданам субсидий на оплату жилого помещения и коммунальных услуг</t>
  </si>
  <si>
    <t>572</t>
  </si>
  <si>
    <t>795 00 00</t>
  </si>
  <si>
    <t>Мероприятия по реформированию жилищно-коммунального хозяйства</t>
  </si>
  <si>
    <t>571</t>
  </si>
  <si>
    <t>06</t>
  </si>
  <si>
    <t>411 00 00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</si>
  <si>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</si>
  <si>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</si>
  <si>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 xml:space="preserve">337 00 00 </t>
  </si>
  <si>
    <t>337 00 00</t>
  </si>
  <si>
    <t>Реализация государственных функций в области охраны окружающей среды</t>
  </si>
  <si>
    <t>412 00 00</t>
  </si>
  <si>
    <t xml:space="preserve">102 00 00 </t>
  </si>
  <si>
    <t>420 00 00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</si>
  <si>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</si>
  <si>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</si>
  <si>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</si>
  <si>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</si>
  <si>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</si>
  <si>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</si>
  <si>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Детские дома</t>
  </si>
  <si>
    <t>424 00 00</t>
  </si>
  <si>
    <t>Специальные (коррекционные) учреждения</t>
  </si>
  <si>
    <t>433 00 00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</si>
  <si>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</si>
  <si>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</si>
  <si>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 в муниципальных общеобразовательных программ</t>
  </si>
  <si>
    <t>621</t>
  </si>
  <si>
    <t>429 00 00</t>
  </si>
  <si>
    <t>Переподготовка и повышение квалификации кадров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</si>
  <si>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</si>
  <si>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</si>
  <si>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</si>
  <si>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 xml:space="preserve">432 00 00 </t>
  </si>
  <si>
    <t>432 00 00</t>
  </si>
  <si>
    <t xml:space="preserve">522 00 00 </t>
  </si>
  <si>
    <t xml:space="preserve">Учреждения, обеспечивающие предоставление услуг по оздоровлению детей </t>
  </si>
  <si>
    <t xml:space="preserve">525 00 00 </t>
  </si>
  <si>
    <t>525 00 00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</si>
  <si>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</si>
  <si>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</si>
  <si>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</si>
  <si>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</si>
  <si>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 xml:space="preserve">260 00 00 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</si>
  <si>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</si>
  <si>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</si>
  <si>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</si>
  <si>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</si>
  <si>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Библиотеки</t>
  </si>
  <si>
    <t>442 00 00</t>
  </si>
  <si>
    <t>Мероприятия в сфере культуры, кинемотографии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</si>
  <si>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</si>
  <si>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</si>
  <si>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453</t>
  </si>
  <si>
    <t>Централизованные бухгалтерии</t>
  </si>
  <si>
    <t>Телевидение и радиовещание</t>
  </si>
  <si>
    <t xml:space="preserve">000 00 00 </t>
  </si>
  <si>
    <t>453 00 00</t>
  </si>
  <si>
    <t>Периодические издания,  учрежденные органами  законодательной и исполнительной власти</t>
  </si>
  <si>
    <t>457 00 00</t>
  </si>
  <si>
    <t>Мероприятия в сфере культуры, кинематографии и средств массовой информации</t>
  </si>
  <si>
    <t xml:space="preserve">450 00 00 </t>
  </si>
  <si>
    <t xml:space="preserve">452 00 00 </t>
  </si>
  <si>
    <t>Целевые программы муниципальных образований</t>
  </si>
  <si>
    <t xml:space="preserve">795 00 00 </t>
  </si>
  <si>
    <t>Здравоохранение</t>
  </si>
  <si>
    <t>Централизованный бухгалтерии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</si>
  <si>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</si>
  <si>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</si>
  <si>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</si>
  <si>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</si>
  <si>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</si>
  <si>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</si>
  <si>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</si>
  <si>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</si>
  <si>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</si>
  <si>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</si>
  <si>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</si>
  <si>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</si>
  <si>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485 00 00</t>
  </si>
  <si>
    <t xml:space="preserve">Мероприятия в области здравоохранения, спорта физической культуры, туризма </t>
  </si>
  <si>
    <t>455</t>
  </si>
  <si>
    <t>Денежные выплаты медицинскому персоналу фельдшерско-акушерских пунктов, врачам, фельдшерам и медицинских сестрам "Скорой медицинской помощи"</t>
  </si>
  <si>
    <t>624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</si>
  <si>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</si>
  <si>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</si>
  <si>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</si>
  <si>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</si>
  <si>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</si>
  <si>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</si>
  <si>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</si>
  <si>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</si>
  <si>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</si>
  <si>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</si>
  <si>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</si>
  <si>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</si>
  <si>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>505 00 00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</si>
  <si>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</si>
  <si>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>483</t>
  </si>
  <si>
    <t>Обеспечение мер социальной поодержки ветеранов труда</t>
  </si>
  <si>
    <t>563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</si>
  <si>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</si>
  <si>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</si>
  <si>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</si>
  <si>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482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</si>
  <si>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</si>
  <si>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 xml:space="preserve">Предоставление льгот многодетным семьям за счет средств бюджетов субъектов Российской Федерации </t>
  </si>
  <si>
    <t>517 00 00</t>
  </si>
  <si>
    <t>Субвенции на оплату жилищно-коммунальных услуг отдельным категориям граждан</t>
  </si>
  <si>
    <t>Оплата жилищно-коммунальных услуг отдельным категориям граждан</t>
  </si>
  <si>
    <t>611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</si>
  <si>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</si>
  <si>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</si>
  <si>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</si>
  <si>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</si>
  <si>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 xml:space="preserve">511 00 00 </t>
  </si>
  <si>
    <t>755</t>
  </si>
  <si>
    <t>Меры социальной поддержки граждан</t>
  </si>
  <si>
    <t>Оказание социальной помощи</t>
  </si>
  <si>
    <t>10</t>
  </si>
  <si>
    <t>Финансовая помощь бюджета других уровней</t>
  </si>
  <si>
    <t>всего</t>
  </si>
  <si>
    <t>доп.доходы</t>
  </si>
  <si>
    <t>15</t>
  </si>
  <si>
    <t>104 20 00</t>
  </si>
  <si>
    <t>661</t>
  </si>
  <si>
    <t>Предоставление субсидий молодым семьям для приобретения жилья</t>
  </si>
  <si>
    <t>Подпрограмма "Обеспечение жильем молодых семей"</t>
  </si>
  <si>
    <t>104 31 14</t>
  </si>
  <si>
    <t xml:space="preserve">104 31 14 </t>
  </si>
  <si>
    <t xml:space="preserve">104 31 15 </t>
  </si>
  <si>
    <t xml:space="preserve">                                  к решению городского Совета</t>
  </si>
  <si>
    <t xml:space="preserve">                                 депутатов Калининграда</t>
  </si>
  <si>
    <t xml:space="preserve">                                 Приложение  № 13</t>
  </si>
  <si>
    <t xml:space="preserve">                                 № 491 от 20 декабря 2006 г. </t>
  </si>
  <si>
    <t xml:space="preserve">104 31 16 </t>
  </si>
  <si>
    <t>421</t>
  </si>
  <si>
    <t>5190000</t>
  </si>
  <si>
    <t>423</t>
  </si>
  <si>
    <t>422</t>
  </si>
  <si>
    <t>Материальное обеспечение приемной семьи</t>
  </si>
  <si>
    <t>Выплаты семьям опекунов на содержание подопечных детей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</si>
  <si>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</si>
  <si>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</si>
  <si>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 xml:space="preserve">Мероприятия в области жилищного хозяйства </t>
  </si>
  <si>
    <t>410</t>
  </si>
  <si>
    <t>Благоустройство</t>
  </si>
  <si>
    <t>600 00 00</t>
  </si>
  <si>
    <t>807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</si>
  <si>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</si>
  <si>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</si>
  <si>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</si>
  <si>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</si>
  <si>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808</t>
  </si>
  <si>
    <t>Озеленение</t>
  </si>
  <si>
    <t>Реконструкция котельной с переводом на природный газ МУП "Калининградтеплосеть" по ул.Горького,166</t>
  </si>
  <si>
    <t>Строительство водовода от МНС-1,2 от ул.Артиллерийской  до ул.Островского</t>
  </si>
  <si>
    <t>Строительство водовода от МНС-1,2 от ул.Куйбышева до ул.Артиллерийской</t>
  </si>
  <si>
    <t>Общегосударственные вопросы</t>
  </si>
  <si>
    <t>Обеспечение проведения выборов и референдумов</t>
  </si>
  <si>
    <t>Обслуживание государственного и муниципального долга</t>
  </si>
  <si>
    <t>532</t>
  </si>
  <si>
    <t>Обеспечене равного с Министерством внутренних дел Российской Федерации повышения денежного довольсьвия сотрудникам и заработной платы работникам подразделений милиции общественной безопасности</t>
  </si>
  <si>
    <t>356</t>
  </si>
  <si>
    <t>357</t>
  </si>
  <si>
    <t>Субсидирование процентных ставок по кредитам, полученных в российских кредитных организациях на развитие животноводства и промышленного рыбоводства</t>
  </si>
  <si>
    <t>Субсидирование процентных ставок по кредитам, полученных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хозяйствования в агропромышленном комплексе</t>
  </si>
  <si>
    <t>100 45 00</t>
  </si>
  <si>
    <t xml:space="preserve">05 </t>
  </si>
  <si>
    <t>Федеральная целевая программа развития Кал-ой обл. на период до 2010 года</t>
  </si>
  <si>
    <t>285</t>
  </si>
  <si>
    <t>Государственная поддержка в сфере образования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</si>
  <si>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</si>
  <si>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</si>
  <si>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Другие общегосударственные вопросы</t>
  </si>
  <si>
    <t>Руководство и управление в сфере установленных функций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</si>
  <si>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</si>
  <si>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</si>
  <si>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</si>
  <si>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</si>
  <si>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</si>
  <si>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</si>
  <si>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</si>
  <si>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</si>
  <si>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</si>
  <si>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</si>
  <si>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переаспределение ФМХ</t>
  </si>
  <si>
    <t>Природоохранные мероприятия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</si>
  <si>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</si>
  <si>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</si>
  <si>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</si>
  <si>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</si>
  <si>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</si>
  <si>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</si>
  <si>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 и спорт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</si>
  <si>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</si>
  <si>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</si>
  <si>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</si>
  <si>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</si>
  <si>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</si>
  <si>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</si>
  <si>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</si>
  <si>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Жилищное хозяйство</t>
  </si>
  <si>
    <t>(тыс. руб.)</t>
  </si>
  <si>
    <t>Аренда</t>
  </si>
  <si>
    <t>Областные средства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</si>
  <si>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</si>
  <si>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</si>
  <si>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</si>
  <si>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</si>
  <si>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Природоохранные учреждения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</si>
  <si>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</si>
  <si>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</si>
  <si>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</si>
  <si>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</si>
  <si>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</si>
  <si>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</si>
  <si>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</si>
  <si>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</t>
  </si>
  <si>
    <t>104 32 18</t>
  </si>
  <si>
    <t>104 32 17</t>
  </si>
  <si>
    <t>434</t>
  </si>
  <si>
    <t>622</t>
  </si>
  <si>
    <t>100 13 02</t>
  </si>
  <si>
    <t>Елена Конст.</t>
  </si>
  <si>
    <t>наташа</t>
  </si>
  <si>
    <t>октябр район</t>
  </si>
  <si>
    <t>Перераспред. Ира. Архитектура</t>
  </si>
  <si>
    <t>Лена (аппарат)</t>
  </si>
  <si>
    <t xml:space="preserve">перераспределение Приказы    </t>
  </si>
  <si>
    <t>Допол.Приказы</t>
  </si>
  <si>
    <t>МА</t>
  </si>
  <si>
    <t>Перераспреде-ление образования по постановлению (лимиты)</t>
  </si>
  <si>
    <t>Лебедева</t>
  </si>
  <si>
    <t>Кредиты в обеспечение платежей по муниципальным гарантиям, предоставленным юридическим лицам</t>
  </si>
  <si>
    <t xml:space="preserve">                                 к решению окружного  Совета</t>
  </si>
  <si>
    <t>Федеральные целевые программы</t>
  </si>
  <si>
    <t>Дорожное хозяйство</t>
  </si>
  <si>
    <t>Отдельные мероприятия в области дорожного хозяйства</t>
  </si>
  <si>
    <t>Государственная поддержка внедрения комплексных мер модернизации  образования</t>
  </si>
  <si>
    <t>Внедрение инновационных образовательных программ в государственных и муниципальных общеобразовательных учреждениях</t>
  </si>
  <si>
    <t>Поощрение лучших учителей</t>
  </si>
  <si>
    <t>Подпрограмма "Дети и семья"</t>
  </si>
  <si>
    <t>Строительство станции очистки и обеззараживания воды в пос.Чкаловск</t>
  </si>
  <si>
    <t>Реконструкция хлор.хозяйства водоочисных сооружений ЮВС-2</t>
  </si>
  <si>
    <t xml:space="preserve"> Поступление финансовых активов
       </t>
  </si>
  <si>
    <t xml:space="preserve"> Выбытие финансовых активов
       </t>
  </si>
  <si>
    <t>Утверждено на 2007 год № 316 от 17.10.2007 г.</t>
  </si>
  <si>
    <t>628</t>
  </si>
  <si>
    <t>683</t>
  </si>
  <si>
    <t>688</t>
  </si>
  <si>
    <t>689</t>
  </si>
  <si>
    <t>Капитальный ремонт жилья</t>
  </si>
  <si>
    <t>Строительство жилья</t>
  </si>
  <si>
    <t>Промеж.реш. №462 от 17.10.07.</t>
  </si>
  <si>
    <t>промеж реш. № 410 от 12.12.07г.</t>
  </si>
  <si>
    <t>изменения ЦБФ</t>
  </si>
  <si>
    <t>Приказ 84 ЦБФ</t>
  </si>
  <si>
    <t>Возмещение части затрат на уплату процентов по кредитам, полученные на срок до пяти лет</t>
  </si>
  <si>
    <t>Субсидии на возмещение части затрат на уплату процентов по кредиту , полученных в срок до одного года</t>
  </si>
  <si>
    <t xml:space="preserve">                                 Приложение  № 7</t>
  </si>
  <si>
    <t>перераспределение соцсфера</t>
  </si>
  <si>
    <t>Доп доходы + перераспределение</t>
  </si>
  <si>
    <t xml:space="preserve">                                 депутатов города  Калининграда</t>
  </si>
  <si>
    <t xml:space="preserve">                                 № 424  от  19 декабря  2007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</si>
</sst>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/>
    </xf>
    <xf numFmtId="0" fontId="17" fillId="0" borderId="0" xfId="15" applyFont="1" applyFill="1" applyAlignment="1">
      <alignment/>
    </xf>
    <xf numFmtId="49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9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8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11" fillId="0" borderId="7" xfId="0" applyNumberFormat="1" applyFont="1" applyFill="1" applyBorder="1" applyAlignment="1">
      <alignment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left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left" vertical="center" wrapText="1"/>
    </xf>
    <xf numFmtId="168" fontId="0" fillId="0" borderId="4" xfId="0" applyNumberForma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 wrapText="1"/>
    </xf>
    <xf numFmtId="168" fontId="9" fillId="0" borderId="3" xfId="0" applyNumberFormat="1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168" fontId="19" fillId="0" borderId="3" xfId="0" applyNumberFormat="1" applyFont="1" applyFill="1" applyBorder="1" applyAlignment="1">
      <alignment/>
    </xf>
    <xf numFmtId="49" fontId="19" fillId="0" borderId="5" xfId="0" applyNumberFormat="1" applyFont="1" applyFill="1" applyBorder="1" applyAlignment="1">
      <alignment horizontal="center" wrapText="1"/>
    </xf>
    <xf numFmtId="168" fontId="19" fillId="0" borderId="3" xfId="0" applyNumberFormat="1" applyFont="1" applyFill="1" applyBorder="1" applyAlignment="1">
      <alignment/>
    </xf>
    <xf numFmtId="0" fontId="20" fillId="0" borderId="2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wrapText="1"/>
    </xf>
    <xf numFmtId="168" fontId="20" fillId="0" borderId="3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wrapText="1"/>
    </xf>
    <xf numFmtId="168" fontId="21" fillId="0" borderId="4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1" fillId="0" borderId="3" xfId="0" applyNumberFormat="1" applyFont="1" applyFill="1" applyBorder="1" applyAlignment="1">
      <alignment/>
    </xf>
    <xf numFmtId="0" fontId="23" fillId="0" borderId="2" xfId="0" applyFont="1" applyFill="1" applyBorder="1" applyAlignment="1">
      <alignment wrapText="1"/>
    </xf>
    <xf numFmtId="49" fontId="23" fillId="0" borderId="5" xfId="0" applyNumberFormat="1" applyFont="1" applyFill="1" applyBorder="1" applyAlignment="1">
      <alignment horizontal="center" wrapText="1"/>
    </xf>
    <xf numFmtId="168" fontId="23" fillId="0" borderId="3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3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68" fontId="22" fillId="0" borderId="12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9"/>
  <sheetViews>
    <sheetView tabSelected="1" view="pageBreakPreview" zoomScale="75" zoomScaleNormal="75" zoomScaleSheetLayoutView="75" workbookViewId="0" topLeftCell="A1">
      <selection activeCell="C4" sqref="C4:G4"/>
    </sheetView>
  </sheetViews>
  <sheetFormatPr defaultColWidth="9.125" defaultRowHeight="12.75"/>
  <cols>
    <col min="1" max="1" width="44.75390625" style="10" customWidth="1"/>
    <col min="2" max="3" width="8.375" style="41" customWidth="1"/>
    <col min="4" max="4" width="13.125" style="41" customWidth="1"/>
    <col min="5" max="5" width="10.25390625" style="41" customWidth="1"/>
    <col min="6" max="6" width="20.75390625" style="42" hidden="1" customWidth="1"/>
    <col min="7" max="7" width="16.625" style="42" customWidth="1"/>
    <col min="8" max="8" width="13.75390625" style="10" hidden="1" customWidth="1"/>
    <col min="9" max="9" width="12.875" style="10" hidden="1" customWidth="1"/>
    <col min="10" max="10" width="8.875" style="10" hidden="1" customWidth="1"/>
    <col min="11" max="11" width="10.75390625" style="10" hidden="1" customWidth="1"/>
    <col min="12" max="13" width="13.00390625" style="10" hidden="1" customWidth="1"/>
    <col min="14" max="14" width="13.00390625" style="49" hidden="1" customWidth="1"/>
    <col min="15" max="15" width="11.00390625" style="10" hidden="1" customWidth="1"/>
    <col min="16" max="16" width="12.25390625" style="10" hidden="1" customWidth="1"/>
    <col min="17" max="22" width="13.00390625" style="10" hidden="1" customWidth="1"/>
    <col min="23" max="23" width="12.375" style="10" hidden="1" customWidth="1"/>
    <col min="24" max="28" width="13.00390625" style="10" hidden="1" customWidth="1"/>
    <col min="29" max="29" width="14.25390625" style="10" hidden="1" customWidth="1"/>
    <col min="30" max="38" width="13.00390625" style="10" hidden="1" customWidth="1"/>
    <col min="39" max="39" width="10.375" style="10" hidden="1" customWidth="1"/>
    <col min="40" max="40" width="9.375" style="10" hidden="1" customWidth="1"/>
    <col min="41" max="41" width="10.75390625" style="10" hidden="1" customWidth="1"/>
    <col min="42" max="42" width="10.625" style="10" hidden="1" customWidth="1"/>
    <col min="43" max="43" width="9.625" style="10" hidden="1" customWidth="1"/>
    <col min="44" max="45" width="10.625" style="10" hidden="1" customWidth="1"/>
    <col min="46" max="53" width="10.75390625" style="10" hidden="1" customWidth="1"/>
    <col min="54" max="56" width="9.125" style="10" hidden="1" customWidth="1"/>
    <col min="57" max="57" width="9.125" style="62" hidden="1" customWidth="1"/>
    <col min="58" max="58" width="13.125" style="49" hidden="1" customWidth="1"/>
    <col min="59" max="59" width="12.875" style="49" hidden="1" customWidth="1"/>
    <col min="60" max="60" width="12.375" style="49" hidden="1" customWidth="1"/>
    <col min="61" max="66" width="9.125" style="10" hidden="1" customWidth="1"/>
    <col min="67" max="73" width="9.125" style="10" customWidth="1"/>
    <col min="74" max="16384" width="9.125" style="10" customWidth="1"/>
  </cols>
  <sheetData>
    <row r="1" spans="1:60" ht="16.5" customHeight="1">
      <c r="A1" s="21"/>
      <c r="B1" s="100"/>
      <c r="C1" s="100"/>
      <c r="D1" s="102" t="s">
        <v>438</v>
      </c>
      <c r="E1" s="102"/>
      <c r="F1" s="102"/>
      <c r="G1" s="102"/>
      <c r="H1" s="87"/>
      <c r="J1" s="1"/>
      <c r="K1" s="1"/>
      <c r="L1" s="1"/>
      <c r="M1" s="1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46"/>
      <c r="BF1" s="44"/>
      <c r="BG1" s="44"/>
      <c r="BH1" s="44"/>
    </row>
    <row r="2" spans="1:60" ht="16.5" customHeight="1">
      <c r="A2" s="21"/>
      <c r="B2" s="100"/>
      <c r="C2" s="100"/>
      <c r="D2" s="101" t="s">
        <v>413</v>
      </c>
      <c r="E2" s="101"/>
      <c r="F2" s="101"/>
      <c r="G2" s="101"/>
      <c r="H2" s="87"/>
      <c r="J2" s="1"/>
      <c r="K2" s="1"/>
      <c r="L2" s="1"/>
      <c r="M2" s="1"/>
      <c r="N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6"/>
      <c r="BF2" s="44"/>
      <c r="BG2" s="44"/>
      <c r="BH2" s="44"/>
    </row>
    <row r="3" spans="1:60" ht="16.5" customHeight="1">
      <c r="A3" s="21"/>
      <c r="B3" s="101" t="s">
        <v>441</v>
      </c>
      <c r="C3" s="101"/>
      <c r="D3" s="101"/>
      <c r="E3" s="101"/>
      <c r="F3" s="101"/>
      <c r="G3" s="101"/>
      <c r="H3" s="87"/>
      <c r="J3" s="1"/>
      <c r="K3" s="1"/>
      <c r="L3" s="1"/>
      <c r="M3" s="1"/>
      <c r="N3" s="4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6"/>
      <c r="BF3" s="44"/>
      <c r="BG3" s="44"/>
      <c r="BH3" s="44"/>
    </row>
    <row r="4" spans="1:60" ht="16.5" customHeight="1">
      <c r="A4" s="21"/>
      <c r="B4" s="100"/>
      <c r="C4" s="102" t="s">
        <v>442</v>
      </c>
      <c r="D4" s="102"/>
      <c r="E4" s="102"/>
      <c r="F4" s="102"/>
      <c r="G4" s="102"/>
      <c r="H4" s="87"/>
      <c r="J4" s="1"/>
      <c r="K4" s="1"/>
      <c r="L4" s="1"/>
      <c r="M4" s="1"/>
      <c r="N4" s="4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46"/>
      <c r="BF4" s="44"/>
      <c r="BG4" s="44"/>
      <c r="BH4" s="44"/>
    </row>
    <row r="5" spans="1:60" ht="16.5" customHeight="1">
      <c r="A5" s="21"/>
      <c r="B5" s="21"/>
      <c r="C5" s="21"/>
      <c r="D5" s="1"/>
      <c r="E5" s="1"/>
      <c r="F5" s="1"/>
      <c r="G5" s="1"/>
      <c r="J5" s="1"/>
      <c r="K5" s="1"/>
      <c r="L5" s="1"/>
      <c r="M5" s="1"/>
      <c r="N5" s="4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46"/>
      <c r="BF5" s="44"/>
      <c r="BG5" s="44"/>
      <c r="BH5" s="44"/>
    </row>
    <row r="6" spans="1:60" ht="16.5" customHeight="1">
      <c r="A6" s="21"/>
      <c r="B6" s="100"/>
      <c r="C6" s="102" t="s">
        <v>311</v>
      </c>
      <c r="D6" s="102"/>
      <c r="E6" s="102"/>
      <c r="F6" s="102"/>
      <c r="G6" s="102"/>
      <c r="H6" s="87"/>
      <c r="J6" s="1"/>
      <c r="K6" s="1"/>
      <c r="L6" s="1"/>
      <c r="M6" s="1"/>
      <c r="N6" s="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46"/>
      <c r="BF6" s="44"/>
      <c r="BG6" s="44"/>
      <c r="BH6" s="44"/>
    </row>
    <row r="7" spans="1:60" ht="16.5" customHeight="1">
      <c r="A7" s="21"/>
      <c r="B7" s="21"/>
      <c r="C7" s="101" t="s">
        <v>309</v>
      </c>
      <c r="D7" s="101"/>
      <c r="E7" s="101"/>
      <c r="F7" s="101"/>
      <c r="G7" s="101"/>
      <c r="H7" s="87"/>
      <c r="J7" s="1"/>
      <c r="K7" s="1"/>
      <c r="L7" s="1"/>
      <c r="M7" s="1"/>
      <c r="N7" s="4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46"/>
      <c r="BF7" s="44"/>
      <c r="BG7" s="44"/>
      <c r="BH7" s="44"/>
    </row>
    <row r="8" spans="1:60" ht="16.5" customHeight="1">
      <c r="A8" s="21"/>
      <c r="B8" s="21"/>
      <c r="C8" s="101" t="s">
        <v>310</v>
      </c>
      <c r="D8" s="101"/>
      <c r="E8" s="101"/>
      <c r="F8" s="101"/>
      <c r="G8" s="101"/>
      <c r="H8" s="87"/>
      <c r="J8" s="1"/>
      <c r="K8" s="1"/>
      <c r="L8" s="1"/>
      <c r="M8" s="1"/>
      <c r="N8" s="4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46"/>
      <c r="BF8" s="44"/>
      <c r="BG8" s="44"/>
      <c r="BH8" s="44"/>
    </row>
    <row r="9" spans="1:60" ht="16.5" customHeight="1">
      <c r="A9" s="21"/>
      <c r="B9" s="21"/>
      <c r="C9" s="102" t="s">
        <v>312</v>
      </c>
      <c r="D9" s="102"/>
      <c r="E9" s="102"/>
      <c r="F9" s="102"/>
      <c r="G9" s="102"/>
      <c r="H9" s="87"/>
      <c r="J9" s="1"/>
      <c r="K9" s="1"/>
      <c r="L9" s="1"/>
      <c r="M9" s="1"/>
      <c r="N9" s="4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46"/>
      <c r="BF9" s="44"/>
      <c r="BG9" s="44"/>
      <c r="BH9" s="44"/>
    </row>
    <row r="10" spans="1:60" ht="16.5" customHeight="1">
      <c r="A10" s="21"/>
      <c r="B10" s="21"/>
      <c r="C10" s="21"/>
      <c r="D10" s="22"/>
      <c r="E10" s="22"/>
      <c r="F10" s="22"/>
      <c r="G10" s="22"/>
      <c r="H10" s="2"/>
      <c r="I10" s="2"/>
      <c r="J10" s="2"/>
      <c r="K10" s="2"/>
      <c r="L10" s="2"/>
      <c r="M10" s="2"/>
      <c r="N10" s="4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48"/>
      <c r="BF10" s="47"/>
      <c r="BG10" s="47"/>
      <c r="BH10" s="47"/>
    </row>
    <row r="11" spans="1:60" ht="16.5" customHeight="1">
      <c r="A11" s="103" t="s">
        <v>30</v>
      </c>
      <c r="B11" s="103"/>
      <c r="C11" s="103"/>
      <c r="D11" s="103"/>
      <c r="E11" s="103"/>
      <c r="F11" s="103"/>
      <c r="G11" s="3"/>
      <c r="H11" s="2"/>
      <c r="I11" s="2"/>
      <c r="J11" s="2"/>
      <c r="K11" s="2"/>
      <c r="L11" s="2"/>
      <c r="M11" s="2"/>
      <c r="N11" s="4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48"/>
      <c r="BF11" s="47"/>
      <c r="BG11" s="47"/>
      <c r="BH11" s="47"/>
    </row>
    <row r="12" spans="1:57" ht="16.5" customHeight="1">
      <c r="A12" s="104" t="s">
        <v>32</v>
      </c>
      <c r="B12" s="104"/>
      <c r="C12" s="104"/>
      <c r="D12" s="104"/>
      <c r="E12" s="104"/>
      <c r="F12" s="104"/>
      <c r="G12" s="4"/>
      <c r="H12" s="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2"/>
      <c r="BE12" s="48"/>
    </row>
    <row r="13" spans="1:60" ht="16.5" customHeight="1" thickBot="1">
      <c r="A13" s="2"/>
      <c r="B13" s="23"/>
      <c r="C13" s="23"/>
      <c r="D13" s="23"/>
      <c r="E13" s="23"/>
      <c r="F13" s="97"/>
      <c r="G13" s="24" t="s">
        <v>381</v>
      </c>
      <c r="H13" s="2"/>
      <c r="I13" s="2"/>
      <c r="J13" s="2"/>
      <c r="K13" s="2"/>
      <c r="L13" s="2"/>
      <c r="M13" s="2"/>
      <c r="N13" s="5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48"/>
      <c r="BF13" s="47"/>
      <c r="BG13" s="47"/>
      <c r="BH13" s="47"/>
    </row>
    <row r="14" spans="1:60" s="60" customFormat="1" ht="75.75" customHeight="1" thickBot="1">
      <c r="A14" s="25" t="s">
        <v>33</v>
      </c>
      <c r="B14" s="18" t="s">
        <v>34</v>
      </c>
      <c r="C14" s="18" t="s">
        <v>35</v>
      </c>
      <c r="D14" s="18" t="s">
        <v>36</v>
      </c>
      <c r="E14" s="18" t="s">
        <v>37</v>
      </c>
      <c r="F14" s="98" t="s">
        <v>425</v>
      </c>
      <c r="G14" s="86" t="s">
        <v>27</v>
      </c>
      <c r="H14" s="5" t="s">
        <v>396</v>
      </c>
      <c r="I14" s="51" t="s">
        <v>383</v>
      </c>
      <c r="J14" s="11" t="s">
        <v>382</v>
      </c>
      <c r="K14" s="11" t="s">
        <v>434</v>
      </c>
      <c r="L14" s="52" t="s">
        <v>407</v>
      </c>
      <c r="M14" s="45" t="s">
        <v>300</v>
      </c>
      <c r="N14" s="11" t="s">
        <v>31</v>
      </c>
      <c r="O14" s="11" t="s">
        <v>404</v>
      </c>
      <c r="P14" s="52" t="s">
        <v>432</v>
      </c>
      <c r="Q14" s="53" t="s">
        <v>364</v>
      </c>
      <c r="R14" s="11" t="s">
        <v>433</v>
      </c>
      <c r="S14" s="99" t="s">
        <v>439</v>
      </c>
      <c r="T14" s="53" t="s">
        <v>403</v>
      </c>
      <c r="U14" s="45" t="s">
        <v>440</v>
      </c>
      <c r="V14" s="54"/>
      <c r="W14" s="54" t="s">
        <v>408</v>
      </c>
      <c r="X14" s="54" t="s">
        <v>402</v>
      </c>
      <c r="Y14" s="54" t="s">
        <v>405</v>
      </c>
      <c r="Z14" s="55" t="s">
        <v>406</v>
      </c>
      <c r="AA14" s="11" t="s">
        <v>435</v>
      </c>
      <c r="AB14" s="55" t="s">
        <v>409</v>
      </c>
      <c r="AC14" s="85" t="s">
        <v>410</v>
      </c>
      <c r="AD14" s="53" t="s">
        <v>411</v>
      </c>
      <c r="AE14" s="55" t="s">
        <v>29</v>
      </c>
      <c r="AF14" s="55" t="s">
        <v>28</v>
      </c>
      <c r="AG14" s="53" t="s">
        <v>389</v>
      </c>
      <c r="AH14" s="53" t="s">
        <v>390</v>
      </c>
      <c r="AI14" s="53" t="s">
        <v>391</v>
      </c>
      <c r="AJ14" s="53" t="s">
        <v>392</v>
      </c>
      <c r="AK14" s="56" t="s">
        <v>393</v>
      </c>
      <c r="AL14" s="53" t="s">
        <v>394</v>
      </c>
      <c r="AM14" s="53" t="s">
        <v>395</v>
      </c>
      <c r="AN14" s="56" t="s">
        <v>385</v>
      </c>
      <c r="AO14" s="56" t="s">
        <v>385</v>
      </c>
      <c r="AP14" s="56" t="s">
        <v>386</v>
      </c>
      <c r="AQ14" s="56" t="s">
        <v>387</v>
      </c>
      <c r="AR14" s="53" t="s">
        <v>384</v>
      </c>
      <c r="AS14" s="53"/>
      <c r="AT14" s="57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8"/>
      <c r="BF14" s="59"/>
      <c r="BG14" s="59"/>
      <c r="BH14" s="59"/>
    </row>
    <row r="15" spans="1:60" ht="16.5">
      <c r="A15" s="19">
        <v>1</v>
      </c>
      <c r="B15" s="20" t="s">
        <v>38</v>
      </c>
      <c r="C15" s="20" t="s">
        <v>39</v>
      </c>
      <c r="D15" s="20" t="s">
        <v>40</v>
      </c>
      <c r="E15" s="20" t="s">
        <v>41</v>
      </c>
      <c r="F15" s="26">
        <v>6</v>
      </c>
      <c r="G15" s="26">
        <v>6</v>
      </c>
      <c r="H15" s="6"/>
      <c r="I15" s="6"/>
      <c r="J15" s="6"/>
      <c r="K15" s="6"/>
      <c r="L15" s="6"/>
      <c r="M15" s="6"/>
      <c r="N15" s="6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F15" s="61"/>
      <c r="BG15" s="61"/>
      <c r="BH15" s="61"/>
    </row>
    <row r="16" spans="1:60" s="64" customFormat="1" ht="32.25" customHeight="1">
      <c r="A16" s="27" t="s">
        <v>336</v>
      </c>
      <c r="B16" s="28" t="s">
        <v>42</v>
      </c>
      <c r="C16" s="28" t="s">
        <v>43</v>
      </c>
      <c r="D16" s="28" t="s">
        <v>44</v>
      </c>
      <c r="E16" s="28" t="s">
        <v>45</v>
      </c>
      <c r="F16" s="9">
        <f>F17+F21+F25+F27+F32+F35+F37</f>
        <v>667493.5</v>
      </c>
      <c r="G16" s="9">
        <f>G17+G21+G25+G27+G32+G35+G37</f>
        <v>665301.24</v>
      </c>
      <c r="H16" s="9">
        <f aca="true" t="shared" si="0" ref="H16:H36">SUM(I16:BD16)</f>
        <v>-556.7600000000002</v>
      </c>
      <c r="I16" s="9">
        <f>I17+I21+I25+I27+I32+I35+I37</f>
        <v>1202.6</v>
      </c>
      <c r="J16" s="9">
        <f aca="true" t="shared" si="1" ref="J16:BD16">J17+J21+J25+J27+J32+J35+J37</f>
        <v>0</v>
      </c>
      <c r="K16" s="9">
        <f t="shared" si="1"/>
        <v>0</v>
      </c>
      <c r="L16" s="9">
        <f>L17+L21+L25+L27+L32+L35+L37</f>
        <v>-571.7600000000002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755.9000000000001</v>
      </c>
      <c r="Q16" s="9">
        <f t="shared" si="1"/>
        <v>0</v>
      </c>
      <c r="R16" s="9">
        <f t="shared" si="1"/>
        <v>-1943.5</v>
      </c>
      <c r="S16" s="9">
        <f>S17+S21+S25+S27+S32+S35+S37</f>
        <v>0</v>
      </c>
      <c r="T16" s="9">
        <f t="shared" si="1"/>
        <v>0</v>
      </c>
      <c r="U16" s="9">
        <f t="shared" si="1"/>
        <v>0</v>
      </c>
      <c r="V16" s="9">
        <f t="shared" si="1"/>
        <v>0</v>
      </c>
      <c r="W16" s="9">
        <f t="shared" si="1"/>
        <v>0</v>
      </c>
      <c r="X16" s="9">
        <f t="shared" si="1"/>
        <v>0</v>
      </c>
      <c r="Y16" s="9">
        <f t="shared" si="1"/>
        <v>0</v>
      </c>
      <c r="Z16" s="9">
        <f t="shared" si="1"/>
        <v>0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  <c r="AH16" s="9">
        <f t="shared" si="1"/>
        <v>0</v>
      </c>
      <c r="AI16" s="9">
        <f t="shared" si="1"/>
        <v>0</v>
      </c>
      <c r="AJ16" s="9">
        <f t="shared" si="1"/>
        <v>0</v>
      </c>
      <c r="AK16" s="9">
        <f t="shared" si="1"/>
        <v>0</v>
      </c>
      <c r="AL16" s="9">
        <f t="shared" si="1"/>
        <v>0</v>
      </c>
      <c r="AM16" s="9">
        <f t="shared" si="1"/>
        <v>0</v>
      </c>
      <c r="AN16" s="9">
        <f t="shared" si="1"/>
        <v>0</v>
      </c>
      <c r="AO16" s="9">
        <f t="shared" si="1"/>
        <v>0</v>
      </c>
      <c r="AP16" s="9">
        <f t="shared" si="1"/>
        <v>0</v>
      </c>
      <c r="AQ16" s="9">
        <f t="shared" si="1"/>
        <v>0</v>
      </c>
      <c r="AR16" s="9">
        <f t="shared" si="1"/>
        <v>0</v>
      </c>
      <c r="AS16" s="9">
        <f t="shared" si="1"/>
        <v>0</v>
      </c>
      <c r="AT16" s="9">
        <f t="shared" si="1"/>
        <v>0</v>
      </c>
      <c r="AU16" s="9">
        <f t="shared" si="1"/>
        <v>0</v>
      </c>
      <c r="AV16" s="9">
        <f t="shared" si="1"/>
        <v>0</v>
      </c>
      <c r="AW16" s="9">
        <f t="shared" si="1"/>
        <v>0</v>
      </c>
      <c r="AX16" s="9">
        <f t="shared" si="1"/>
        <v>0</v>
      </c>
      <c r="AY16" s="9">
        <f t="shared" si="1"/>
        <v>0</v>
      </c>
      <c r="AZ16" s="9">
        <f t="shared" si="1"/>
        <v>0</v>
      </c>
      <c r="BA16" s="9">
        <f t="shared" si="1"/>
        <v>0</v>
      </c>
      <c r="BB16" s="9">
        <f t="shared" si="1"/>
        <v>0</v>
      </c>
      <c r="BC16" s="9">
        <f t="shared" si="1"/>
        <v>0</v>
      </c>
      <c r="BD16" s="9">
        <f t="shared" si="1"/>
        <v>0</v>
      </c>
      <c r="BE16" s="63"/>
      <c r="BF16" s="9">
        <f>BF17+BF21+BF25+BF27+BF32+BF35+BF37</f>
        <v>482329.6</v>
      </c>
      <c r="BG16" s="9">
        <f>BG17+BG21+BG25+BG27+BG32+BG35+BG37</f>
        <v>482065.6</v>
      </c>
      <c r="BH16" s="9">
        <f>BG16-BF16</f>
        <v>-264</v>
      </c>
    </row>
    <row r="17" spans="1:60" s="17" customFormat="1" ht="68.25" customHeight="1">
      <c r="A17" s="29" t="s">
        <v>46</v>
      </c>
      <c r="B17" s="30" t="s">
        <v>47</v>
      </c>
      <c r="C17" s="30" t="s">
        <v>48</v>
      </c>
      <c r="D17" s="30" t="s">
        <v>49</v>
      </c>
      <c r="E17" s="30" t="s">
        <v>50</v>
      </c>
      <c r="F17" s="8">
        <f>F18</f>
        <v>5043</v>
      </c>
      <c r="G17" s="8">
        <f>G18</f>
        <v>5063</v>
      </c>
      <c r="H17" s="7">
        <f t="shared" si="0"/>
        <v>20</v>
      </c>
      <c r="I17" s="8">
        <f>I18</f>
        <v>0</v>
      </c>
      <c r="J17" s="8">
        <f aca="true" t="shared" si="2" ref="J17:BG17">J18</f>
        <v>0</v>
      </c>
      <c r="K17" s="8">
        <f t="shared" si="2"/>
        <v>0</v>
      </c>
      <c r="L17" s="8">
        <f t="shared" si="2"/>
        <v>20</v>
      </c>
      <c r="M17" s="8">
        <f t="shared" si="2"/>
        <v>0</v>
      </c>
      <c r="N17" s="8">
        <f t="shared" si="2"/>
        <v>0</v>
      </c>
      <c r="O17" s="8">
        <f t="shared" si="2"/>
        <v>0</v>
      </c>
      <c r="P17" s="8">
        <f t="shared" si="2"/>
        <v>0</v>
      </c>
      <c r="Q17" s="8">
        <f t="shared" si="2"/>
        <v>0</v>
      </c>
      <c r="R17" s="8">
        <f t="shared" si="2"/>
        <v>0</v>
      </c>
      <c r="S17" s="8">
        <f t="shared" si="2"/>
        <v>0</v>
      </c>
      <c r="T17" s="8">
        <f t="shared" si="2"/>
        <v>0</v>
      </c>
      <c r="U17" s="8">
        <f t="shared" si="2"/>
        <v>0</v>
      </c>
      <c r="V17" s="8">
        <f t="shared" si="2"/>
        <v>0</v>
      </c>
      <c r="W17" s="8">
        <f t="shared" si="2"/>
        <v>0</v>
      </c>
      <c r="X17" s="8">
        <f t="shared" si="2"/>
        <v>0</v>
      </c>
      <c r="Y17" s="8">
        <f t="shared" si="2"/>
        <v>0</v>
      </c>
      <c r="Z17" s="8">
        <f t="shared" si="2"/>
        <v>0</v>
      </c>
      <c r="AA17" s="8">
        <f t="shared" si="2"/>
        <v>0</v>
      </c>
      <c r="AB17" s="8">
        <f t="shared" si="2"/>
        <v>0</v>
      </c>
      <c r="AC17" s="8">
        <f t="shared" si="2"/>
        <v>0</v>
      </c>
      <c r="AD17" s="8">
        <f t="shared" si="2"/>
        <v>0</v>
      </c>
      <c r="AE17" s="8">
        <f t="shared" si="2"/>
        <v>0</v>
      </c>
      <c r="AF17" s="8">
        <f t="shared" si="2"/>
        <v>0</v>
      </c>
      <c r="AG17" s="8">
        <f t="shared" si="2"/>
        <v>0</v>
      </c>
      <c r="AH17" s="8">
        <f t="shared" si="2"/>
        <v>0</v>
      </c>
      <c r="AI17" s="8">
        <f t="shared" si="2"/>
        <v>0</v>
      </c>
      <c r="AJ17" s="8">
        <f t="shared" si="2"/>
        <v>0</v>
      </c>
      <c r="AK17" s="8">
        <f t="shared" si="2"/>
        <v>0</v>
      </c>
      <c r="AL17" s="8">
        <f t="shared" si="2"/>
        <v>0</v>
      </c>
      <c r="AM17" s="8">
        <f t="shared" si="2"/>
        <v>0</v>
      </c>
      <c r="AN17" s="8">
        <f t="shared" si="2"/>
        <v>0</v>
      </c>
      <c r="AO17" s="8">
        <f t="shared" si="2"/>
        <v>0</v>
      </c>
      <c r="AP17" s="8">
        <f t="shared" si="2"/>
        <v>0</v>
      </c>
      <c r="AQ17" s="8">
        <f t="shared" si="2"/>
        <v>0</v>
      </c>
      <c r="AR17" s="8">
        <f t="shared" si="2"/>
        <v>0</v>
      </c>
      <c r="AS17" s="8">
        <f t="shared" si="2"/>
        <v>0</v>
      </c>
      <c r="AT17" s="8">
        <f t="shared" si="2"/>
        <v>0</v>
      </c>
      <c r="AU17" s="8">
        <f t="shared" si="2"/>
        <v>0</v>
      </c>
      <c r="AV17" s="8">
        <f t="shared" si="2"/>
        <v>0</v>
      </c>
      <c r="AW17" s="8">
        <f t="shared" si="2"/>
        <v>0</v>
      </c>
      <c r="AX17" s="8">
        <f t="shared" si="2"/>
        <v>0</v>
      </c>
      <c r="AY17" s="8">
        <f t="shared" si="2"/>
        <v>0</v>
      </c>
      <c r="AZ17" s="8">
        <f t="shared" si="2"/>
        <v>0</v>
      </c>
      <c r="BA17" s="8">
        <f t="shared" si="2"/>
        <v>0</v>
      </c>
      <c r="BB17" s="8">
        <f t="shared" si="2"/>
        <v>0</v>
      </c>
      <c r="BC17" s="8">
        <f t="shared" si="2"/>
        <v>0</v>
      </c>
      <c r="BD17" s="8">
        <f t="shared" si="2"/>
        <v>0</v>
      </c>
      <c r="BE17" s="65"/>
      <c r="BF17" s="8">
        <f>BF18</f>
        <v>3561</v>
      </c>
      <c r="BG17" s="8">
        <f t="shared" si="2"/>
        <v>3561</v>
      </c>
      <c r="BH17" s="7">
        <f aca="true" t="shared" si="3" ref="BH17:BH84">BG17-BF17</f>
        <v>0</v>
      </c>
    </row>
    <row r="18" spans="1:60" ht="40.5" customHeight="1">
      <c r="A18" s="14" t="s">
        <v>353</v>
      </c>
      <c r="B18" s="15" t="s">
        <v>42</v>
      </c>
      <c r="C18" s="15" t="s">
        <v>48</v>
      </c>
      <c r="D18" s="15" t="s">
        <v>51</v>
      </c>
      <c r="E18" s="15" t="s">
        <v>45</v>
      </c>
      <c r="F18" s="7">
        <f>F19+F20</f>
        <v>5043</v>
      </c>
      <c r="G18" s="7">
        <f>G19+G20</f>
        <v>5063</v>
      </c>
      <c r="H18" s="7">
        <f t="shared" si="0"/>
        <v>20</v>
      </c>
      <c r="I18" s="7">
        <f>I19+I20</f>
        <v>0</v>
      </c>
      <c r="J18" s="7">
        <f aca="true" t="shared" si="4" ref="J18:BD18">J19+J20</f>
        <v>0</v>
      </c>
      <c r="K18" s="7">
        <f t="shared" si="4"/>
        <v>0</v>
      </c>
      <c r="L18" s="7">
        <f t="shared" si="4"/>
        <v>20</v>
      </c>
      <c r="M18" s="7">
        <f t="shared" si="4"/>
        <v>0</v>
      </c>
      <c r="N18" s="7">
        <f t="shared" si="4"/>
        <v>0</v>
      </c>
      <c r="O18" s="7">
        <f t="shared" si="4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>S19+S20</f>
        <v>0</v>
      </c>
      <c r="T18" s="7">
        <f t="shared" si="4"/>
        <v>0</v>
      </c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4"/>
        <v>0</v>
      </c>
      <c r="AB18" s="7">
        <f t="shared" si="4"/>
        <v>0</v>
      </c>
      <c r="AC18" s="7">
        <f t="shared" si="4"/>
        <v>0</v>
      </c>
      <c r="AD18" s="7">
        <f t="shared" si="4"/>
        <v>0</v>
      </c>
      <c r="AE18" s="7">
        <f t="shared" si="4"/>
        <v>0</v>
      </c>
      <c r="AF18" s="7">
        <f t="shared" si="4"/>
        <v>0</v>
      </c>
      <c r="AG18" s="7">
        <f t="shared" si="4"/>
        <v>0</v>
      </c>
      <c r="AH18" s="7">
        <f t="shared" si="4"/>
        <v>0</v>
      </c>
      <c r="AI18" s="7">
        <f t="shared" si="4"/>
        <v>0</v>
      </c>
      <c r="AJ18" s="7">
        <f t="shared" si="4"/>
        <v>0</v>
      </c>
      <c r="AK18" s="7">
        <f t="shared" si="4"/>
        <v>0</v>
      </c>
      <c r="AL18" s="7">
        <f t="shared" si="4"/>
        <v>0</v>
      </c>
      <c r="AM18" s="7">
        <f t="shared" si="4"/>
        <v>0</v>
      </c>
      <c r="AN18" s="7">
        <f t="shared" si="4"/>
        <v>0</v>
      </c>
      <c r="AO18" s="7">
        <f t="shared" si="4"/>
        <v>0</v>
      </c>
      <c r="AP18" s="7">
        <f t="shared" si="4"/>
        <v>0</v>
      </c>
      <c r="AQ18" s="7">
        <f t="shared" si="4"/>
        <v>0</v>
      </c>
      <c r="AR18" s="7">
        <f t="shared" si="4"/>
        <v>0</v>
      </c>
      <c r="AS18" s="7">
        <f t="shared" si="4"/>
        <v>0</v>
      </c>
      <c r="AT18" s="7">
        <f t="shared" si="4"/>
        <v>0</v>
      </c>
      <c r="AU18" s="7">
        <f t="shared" si="4"/>
        <v>0</v>
      </c>
      <c r="AV18" s="7">
        <f t="shared" si="4"/>
        <v>0</v>
      </c>
      <c r="AW18" s="7">
        <f t="shared" si="4"/>
        <v>0</v>
      </c>
      <c r="AX18" s="7">
        <f t="shared" si="4"/>
        <v>0</v>
      </c>
      <c r="AY18" s="7">
        <f t="shared" si="4"/>
        <v>0</v>
      </c>
      <c r="AZ18" s="7">
        <f t="shared" si="4"/>
        <v>0</v>
      </c>
      <c r="BA18" s="7">
        <f t="shared" si="4"/>
        <v>0</v>
      </c>
      <c r="BB18" s="7">
        <f t="shared" si="4"/>
        <v>0</v>
      </c>
      <c r="BC18" s="7">
        <f t="shared" si="4"/>
        <v>0</v>
      </c>
      <c r="BD18" s="7">
        <f t="shared" si="4"/>
        <v>0</v>
      </c>
      <c r="BE18" s="16"/>
      <c r="BF18" s="7">
        <f>BF19+BF20</f>
        <v>3561</v>
      </c>
      <c r="BG18" s="7">
        <f>BG19+BG20</f>
        <v>3561</v>
      </c>
      <c r="BH18" s="7">
        <f t="shared" si="3"/>
        <v>0</v>
      </c>
    </row>
    <row r="19" spans="1:60" ht="15.75">
      <c r="A19" s="14" t="s">
        <v>0</v>
      </c>
      <c r="B19" s="15" t="s">
        <v>42</v>
      </c>
      <c r="C19" s="15" t="s">
        <v>52</v>
      </c>
      <c r="D19" s="15" t="s">
        <v>53</v>
      </c>
      <c r="E19" s="15" t="s">
        <v>54</v>
      </c>
      <c r="F19" s="7">
        <v>1740</v>
      </c>
      <c r="G19" s="7">
        <f>F19+H19</f>
        <v>1710</v>
      </c>
      <c r="H19" s="7">
        <f t="shared" si="0"/>
        <v>-30</v>
      </c>
      <c r="I19" s="7"/>
      <c r="J19" s="7"/>
      <c r="K19" s="7"/>
      <c r="L19" s="7">
        <v>-30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16"/>
      <c r="BF19" s="7">
        <v>1292</v>
      </c>
      <c r="BG19" s="7">
        <v>1292</v>
      </c>
      <c r="BH19" s="7">
        <f t="shared" si="3"/>
        <v>0</v>
      </c>
    </row>
    <row r="20" spans="1:60" ht="15.75">
      <c r="A20" s="14" t="s">
        <v>55</v>
      </c>
      <c r="B20" s="15" t="s">
        <v>42</v>
      </c>
      <c r="C20" s="15" t="s">
        <v>52</v>
      </c>
      <c r="D20" s="15" t="s">
        <v>51</v>
      </c>
      <c r="E20" s="15" t="s">
        <v>56</v>
      </c>
      <c r="F20" s="7">
        <v>3303</v>
      </c>
      <c r="G20" s="7">
        <f>F20+H20</f>
        <v>3353</v>
      </c>
      <c r="H20" s="7">
        <f t="shared" si="0"/>
        <v>50</v>
      </c>
      <c r="I20" s="7"/>
      <c r="J20" s="7"/>
      <c r="K20" s="7"/>
      <c r="L20" s="7">
        <v>50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16"/>
      <c r="BF20" s="7">
        <v>2269</v>
      </c>
      <c r="BG20" s="7">
        <v>2269</v>
      </c>
      <c r="BH20" s="7">
        <f t="shared" si="3"/>
        <v>0</v>
      </c>
    </row>
    <row r="21" spans="1:60" s="17" customFormat="1" ht="69" customHeight="1">
      <c r="A21" s="29" t="s">
        <v>57</v>
      </c>
      <c r="B21" s="30" t="s">
        <v>42</v>
      </c>
      <c r="C21" s="30" t="s">
        <v>58</v>
      </c>
      <c r="D21" s="30" t="s">
        <v>49</v>
      </c>
      <c r="E21" s="30" t="s">
        <v>50</v>
      </c>
      <c r="F21" s="8">
        <f>F22+F23+F24</f>
        <v>47507</v>
      </c>
      <c r="G21" s="8">
        <f>G22+G23+G24</f>
        <v>47507</v>
      </c>
      <c r="H21" s="8">
        <f>H22+H23+H24</f>
        <v>0</v>
      </c>
      <c r="I21" s="8">
        <f>I22+I23+I24</f>
        <v>0</v>
      </c>
      <c r="J21" s="8">
        <f aca="true" t="shared" si="5" ref="J21:BD21">J22+J23+J24</f>
        <v>0</v>
      </c>
      <c r="K21" s="8">
        <f t="shared" si="5"/>
        <v>0</v>
      </c>
      <c r="L21" s="8">
        <f>L22+L23+L24</f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P21" s="8">
        <f t="shared" si="5"/>
        <v>0</v>
      </c>
      <c r="Q21" s="8">
        <f t="shared" si="5"/>
        <v>0</v>
      </c>
      <c r="R21" s="8">
        <f t="shared" si="5"/>
        <v>0</v>
      </c>
      <c r="S21" s="8">
        <f t="shared" si="5"/>
        <v>0</v>
      </c>
      <c r="T21" s="8">
        <f t="shared" si="5"/>
        <v>0</v>
      </c>
      <c r="U21" s="8">
        <f t="shared" si="5"/>
        <v>0</v>
      </c>
      <c r="V21" s="8">
        <f t="shared" si="5"/>
        <v>0</v>
      </c>
      <c r="W21" s="8">
        <f t="shared" si="5"/>
        <v>0</v>
      </c>
      <c r="X21" s="8">
        <f t="shared" si="5"/>
        <v>0</v>
      </c>
      <c r="Y21" s="8">
        <f t="shared" si="5"/>
        <v>0</v>
      </c>
      <c r="Z21" s="8">
        <f t="shared" si="5"/>
        <v>0</v>
      </c>
      <c r="AA21" s="8">
        <f t="shared" si="5"/>
        <v>0</v>
      </c>
      <c r="AB21" s="8">
        <f t="shared" si="5"/>
        <v>0</v>
      </c>
      <c r="AC21" s="8">
        <f t="shared" si="5"/>
        <v>0</v>
      </c>
      <c r="AD21" s="8">
        <f t="shared" si="5"/>
        <v>0</v>
      </c>
      <c r="AE21" s="8">
        <f t="shared" si="5"/>
        <v>0</v>
      </c>
      <c r="AF21" s="8">
        <f t="shared" si="5"/>
        <v>0</v>
      </c>
      <c r="AG21" s="8">
        <f t="shared" si="5"/>
        <v>0</v>
      </c>
      <c r="AH21" s="8">
        <f t="shared" si="5"/>
        <v>0</v>
      </c>
      <c r="AI21" s="8">
        <f t="shared" si="5"/>
        <v>0</v>
      </c>
      <c r="AJ21" s="8">
        <f t="shared" si="5"/>
        <v>0</v>
      </c>
      <c r="AK21" s="8">
        <f t="shared" si="5"/>
        <v>0</v>
      </c>
      <c r="AL21" s="8">
        <f t="shared" si="5"/>
        <v>0</v>
      </c>
      <c r="AM21" s="8">
        <f t="shared" si="5"/>
        <v>0</v>
      </c>
      <c r="AN21" s="8">
        <f t="shared" si="5"/>
        <v>0</v>
      </c>
      <c r="AO21" s="8">
        <f t="shared" si="5"/>
        <v>0</v>
      </c>
      <c r="AP21" s="8">
        <f t="shared" si="5"/>
        <v>0</v>
      </c>
      <c r="AQ21" s="8">
        <f t="shared" si="5"/>
        <v>0</v>
      </c>
      <c r="AR21" s="8">
        <f t="shared" si="5"/>
        <v>0</v>
      </c>
      <c r="AS21" s="8">
        <f t="shared" si="5"/>
        <v>0</v>
      </c>
      <c r="AT21" s="8">
        <f t="shared" si="5"/>
        <v>0</v>
      </c>
      <c r="AU21" s="8">
        <f t="shared" si="5"/>
        <v>0</v>
      </c>
      <c r="AV21" s="8">
        <f t="shared" si="5"/>
        <v>0</v>
      </c>
      <c r="AW21" s="8">
        <f t="shared" si="5"/>
        <v>0</v>
      </c>
      <c r="AX21" s="8">
        <f t="shared" si="5"/>
        <v>0</v>
      </c>
      <c r="AY21" s="8">
        <f t="shared" si="5"/>
        <v>0</v>
      </c>
      <c r="AZ21" s="8">
        <f t="shared" si="5"/>
        <v>0</v>
      </c>
      <c r="BA21" s="8">
        <f t="shared" si="5"/>
        <v>0</v>
      </c>
      <c r="BB21" s="8">
        <f t="shared" si="5"/>
        <v>0</v>
      </c>
      <c r="BC21" s="8">
        <f t="shared" si="5"/>
        <v>0</v>
      </c>
      <c r="BD21" s="8">
        <f t="shared" si="5"/>
        <v>0</v>
      </c>
      <c r="BE21" s="65"/>
      <c r="BF21" s="8">
        <f>BF22+BF23+BF24</f>
        <v>44789</v>
      </c>
      <c r="BG21" s="8">
        <f>BG22+BG23+BG24</f>
        <v>44789</v>
      </c>
      <c r="BH21" s="7">
        <f t="shared" si="3"/>
        <v>0</v>
      </c>
    </row>
    <row r="22" spans="1:60" ht="31.5">
      <c r="A22" s="14" t="s">
        <v>1</v>
      </c>
      <c r="B22" s="15" t="s">
        <v>42</v>
      </c>
      <c r="C22" s="15" t="s">
        <v>58</v>
      </c>
      <c r="D22" s="15" t="s">
        <v>51</v>
      </c>
      <c r="E22" s="15" t="s">
        <v>59</v>
      </c>
      <c r="F22" s="7">
        <v>1329</v>
      </c>
      <c r="G22" s="7">
        <f>F22+H22</f>
        <v>1197</v>
      </c>
      <c r="H22" s="7">
        <f>SUM(I22:BD22)</f>
        <v>-132</v>
      </c>
      <c r="I22" s="7"/>
      <c r="J22" s="7"/>
      <c r="K22" s="7"/>
      <c r="L22" s="7">
        <v>-132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16"/>
      <c r="BF22" s="7">
        <v>1181</v>
      </c>
      <c r="BG22" s="7">
        <v>1181</v>
      </c>
      <c r="BH22" s="7">
        <f t="shared" si="3"/>
        <v>0</v>
      </c>
    </row>
    <row r="23" spans="1:60" ht="31.5">
      <c r="A23" s="14" t="s">
        <v>2</v>
      </c>
      <c r="B23" s="15" t="s">
        <v>42</v>
      </c>
      <c r="C23" s="15" t="s">
        <v>58</v>
      </c>
      <c r="D23" s="15" t="s">
        <v>51</v>
      </c>
      <c r="E23" s="15" t="s">
        <v>60</v>
      </c>
      <c r="F23" s="7">
        <v>4448</v>
      </c>
      <c r="G23" s="7">
        <f>F23+H23</f>
        <v>4408</v>
      </c>
      <c r="H23" s="7">
        <f>SUM(I23:BD23)</f>
        <v>-40</v>
      </c>
      <c r="I23" s="7"/>
      <c r="J23" s="7"/>
      <c r="K23" s="7"/>
      <c r="L23" s="7">
        <v>-40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16"/>
      <c r="BF23" s="7">
        <v>17231</v>
      </c>
      <c r="BG23" s="7">
        <v>17231</v>
      </c>
      <c r="BH23" s="7">
        <f t="shared" si="3"/>
        <v>0</v>
      </c>
    </row>
    <row r="24" spans="1:60" ht="15.75">
      <c r="A24" s="14" t="s">
        <v>55</v>
      </c>
      <c r="B24" s="15" t="s">
        <v>42</v>
      </c>
      <c r="C24" s="15" t="s">
        <v>58</v>
      </c>
      <c r="D24" s="15" t="s">
        <v>51</v>
      </c>
      <c r="E24" s="15" t="s">
        <v>56</v>
      </c>
      <c r="F24" s="7">
        <v>41730</v>
      </c>
      <c r="G24" s="7">
        <f>F24+H24</f>
        <v>41902</v>
      </c>
      <c r="H24" s="7">
        <f t="shared" si="0"/>
        <v>172</v>
      </c>
      <c r="I24" s="7"/>
      <c r="J24" s="7"/>
      <c r="K24" s="7"/>
      <c r="L24" s="7">
        <v>172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16"/>
      <c r="BF24" s="7">
        <v>26377</v>
      </c>
      <c r="BG24" s="7">
        <v>26377</v>
      </c>
      <c r="BH24" s="7">
        <f t="shared" si="3"/>
        <v>0</v>
      </c>
    </row>
    <row r="25" spans="1:60" s="17" customFormat="1" ht="87.75" customHeight="1">
      <c r="A25" s="31" t="s">
        <v>3</v>
      </c>
      <c r="B25" s="30" t="s">
        <v>42</v>
      </c>
      <c r="C25" s="30" t="s">
        <v>61</v>
      </c>
      <c r="D25" s="30" t="s">
        <v>62</v>
      </c>
      <c r="E25" s="30" t="s">
        <v>50</v>
      </c>
      <c r="F25" s="8">
        <f>F26</f>
        <v>296227.3</v>
      </c>
      <c r="G25" s="8">
        <f>G26</f>
        <v>297022.74</v>
      </c>
      <c r="H25" s="7">
        <f t="shared" si="0"/>
        <v>795.44</v>
      </c>
      <c r="I25" s="8">
        <f>I26</f>
        <v>0</v>
      </c>
      <c r="J25" s="8">
        <f aca="true" t="shared" si="6" ref="J25:BG25">J26</f>
        <v>0</v>
      </c>
      <c r="K25" s="8">
        <f t="shared" si="6"/>
        <v>0</v>
      </c>
      <c r="L25" s="8">
        <f t="shared" si="6"/>
        <v>508.64</v>
      </c>
      <c r="M25" s="8">
        <f t="shared" si="6"/>
        <v>0</v>
      </c>
      <c r="N25" s="8">
        <f t="shared" si="6"/>
        <v>0</v>
      </c>
      <c r="O25" s="8">
        <f t="shared" si="6"/>
        <v>0</v>
      </c>
      <c r="P25" s="8">
        <f t="shared" si="6"/>
        <v>290.3</v>
      </c>
      <c r="Q25" s="8">
        <f t="shared" si="6"/>
        <v>0</v>
      </c>
      <c r="R25" s="8">
        <f t="shared" si="6"/>
        <v>-3.5</v>
      </c>
      <c r="S25" s="8">
        <f t="shared" si="6"/>
        <v>0</v>
      </c>
      <c r="T25" s="8">
        <f t="shared" si="6"/>
        <v>0</v>
      </c>
      <c r="U25" s="8">
        <f t="shared" si="6"/>
        <v>0</v>
      </c>
      <c r="V25" s="8">
        <f t="shared" si="6"/>
        <v>0</v>
      </c>
      <c r="W25" s="8">
        <f t="shared" si="6"/>
        <v>0</v>
      </c>
      <c r="X25" s="8">
        <f t="shared" si="6"/>
        <v>0</v>
      </c>
      <c r="Y25" s="8">
        <f t="shared" si="6"/>
        <v>0</v>
      </c>
      <c r="Z25" s="8">
        <f t="shared" si="6"/>
        <v>0</v>
      </c>
      <c r="AA25" s="8">
        <f t="shared" si="6"/>
        <v>0</v>
      </c>
      <c r="AB25" s="8">
        <f t="shared" si="6"/>
        <v>0</v>
      </c>
      <c r="AC25" s="8">
        <f t="shared" si="6"/>
        <v>0</v>
      </c>
      <c r="AD25" s="8">
        <f t="shared" si="6"/>
        <v>0</v>
      </c>
      <c r="AE25" s="8">
        <f t="shared" si="6"/>
        <v>0</v>
      </c>
      <c r="AF25" s="8">
        <f t="shared" si="6"/>
        <v>0</v>
      </c>
      <c r="AG25" s="8">
        <f t="shared" si="6"/>
        <v>0</v>
      </c>
      <c r="AH25" s="8">
        <f t="shared" si="6"/>
        <v>0</v>
      </c>
      <c r="AI25" s="8">
        <f t="shared" si="6"/>
        <v>0</v>
      </c>
      <c r="AJ25" s="8">
        <f t="shared" si="6"/>
        <v>0</v>
      </c>
      <c r="AK25" s="8">
        <f t="shared" si="6"/>
        <v>0</v>
      </c>
      <c r="AL25" s="8">
        <f t="shared" si="6"/>
        <v>0</v>
      </c>
      <c r="AM25" s="8">
        <f t="shared" si="6"/>
        <v>0</v>
      </c>
      <c r="AN25" s="8">
        <f t="shared" si="6"/>
        <v>0</v>
      </c>
      <c r="AO25" s="8">
        <f t="shared" si="6"/>
        <v>0</v>
      </c>
      <c r="AP25" s="8">
        <f t="shared" si="6"/>
        <v>0</v>
      </c>
      <c r="AQ25" s="8">
        <f t="shared" si="6"/>
        <v>0</v>
      </c>
      <c r="AR25" s="8">
        <f t="shared" si="6"/>
        <v>0</v>
      </c>
      <c r="AS25" s="8">
        <f t="shared" si="6"/>
        <v>0</v>
      </c>
      <c r="AT25" s="8">
        <f t="shared" si="6"/>
        <v>0</v>
      </c>
      <c r="AU25" s="8">
        <f t="shared" si="6"/>
        <v>0</v>
      </c>
      <c r="AV25" s="8">
        <f t="shared" si="6"/>
        <v>0</v>
      </c>
      <c r="AW25" s="8">
        <f t="shared" si="6"/>
        <v>0</v>
      </c>
      <c r="AX25" s="8">
        <f t="shared" si="6"/>
        <v>0</v>
      </c>
      <c r="AY25" s="8">
        <f t="shared" si="6"/>
        <v>0</v>
      </c>
      <c r="AZ25" s="8">
        <f t="shared" si="6"/>
        <v>0</v>
      </c>
      <c r="BA25" s="8">
        <f t="shared" si="6"/>
        <v>0</v>
      </c>
      <c r="BB25" s="8">
        <f t="shared" si="6"/>
        <v>0</v>
      </c>
      <c r="BC25" s="8">
        <f t="shared" si="6"/>
        <v>0</v>
      </c>
      <c r="BD25" s="8">
        <f t="shared" si="6"/>
        <v>0</v>
      </c>
      <c r="BE25" s="65"/>
      <c r="BF25" s="8">
        <f t="shared" si="6"/>
        <v>244487.6</v>
      </c>
      <c r="BG25" s="8">
        <f t="shared" si="6"/>
        <v>244223.6</v>
      </c>
      <c r="BH25" s="7">
        <f t="shared" si="3"/>
        <v>-264</v>
      </c>
    </row>
    <row r="26" spans="1:60" ht="15.75">
      <c r="A26" s="14" t="s">
        <v>55</v>
      </c>
      <c r="B26" s="15" t="s">
        <v>42</v>
      </c>
      <c r="C26" s="15" t="s">
        <v>61</v>
      </c>
      <c r="D26" s="15" t="s">
        <v>51</v>
      </c>
      <c r="E26" s="15" t="s">
        <v>56</v>
      </c>
      <c r="F26" s="7">
        <v>296227.3</v>
      </c>
      <c r="G26" s="7">
        <f>F26+H26</f>
        <v>297022.74</v>
      </c>
      <c r="H26" s="7">
        <f t="shared" si="0"/>
        <v>795.44</v>
      </c>
      <c r="I26" s="7"/>
      <c r="J26" s="7"/>
      <c r="K26" s="7"/>
      <c r="L26" s="7">
        <v>508.64</v>
      </c>
      <c r="M26" s="7"/>
      <c r="N26" s="7"/>
      <c r="O26" s="7"/>
      <c r="P26" s="7">
        <v>290.3</v>
      </c>
      <c r="Q26" s="7"/>
      <c r="R26" s="7">
        <v>-3.5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16"/>
      <c r="BF26" s="7">
        <v>244487.6</v>
      </c>
      <c r="BG26" s="7">
        <v>244223.6</v>
      </c>
      <c r="BH26" s="7">
        <f t="shared" si="3"/>
        <v>-264</v>
      </c>
    </row>
    <row r="27" spans="1:60" s="17" customFormat="1" ht="31.5">
      <c r="A27" s="31" t="s">
        <v>337</v>
      </c>
      <c r="B27" s="30" t="s">
        <v>42</v>
      </c>
      <c r="C27" s="30" t="s">
        <v>63</v>
      </c>
      <c r="D27" s="30" t="s">
        <v>64</v>
      </c>
      <c r="E27" s="30" t="s">
        <v>50</v>
      </c>
      <c r="F27" s="8">
        <f>F28+F31</f>
        <v>11971</v>
      </c>
      <c r="G27" s="8">
        <f>G28+G31</f>
        <v>9471</v>
      </c>
      <c r="H27" s="7">
        <f t="shared" si="0"/>
        <v>-2500</v>
      </c>
      <c r="I27" s="8">
        <f>I28+I31</f>
        <v>0</v>
      </c>
      <c r="J27" s="8">
        <f aca="true" t="shared" si="7" ref="J27:BD27">J28+J31</f>
        <v>0</v>
      </c>
      <c r="K27" s="8">
        <f t="shared" si="7"/>
        <v>0</v>
      </c>
      <c r="L27" s="8">
        <f t="shared" si="7"/>
        <v>-2500</v>
      </c>
      <c r="M27" s="8">
        <f t="shared" si="7"/>
        <v>0</v>
      </c>
      <c r="N27" s="8">
        <f t="shared" si="7"/>
        <v>0</v>
      </c>
      <c r="O27" s="8">
        <f t="shared" si="7"/>
        <v>0</v>
      </c>
      <c r="P27" s="8">
        <f t="shared" si="7"/>
        <v>0</v>
      </c>
      <c r="Q27" s="8">
        <f t="shared" si="7"/>
        <v>0</v>
      </c>
      <c r="R27" s="8">
        <f t="shared" si="7"/>
        <v>0</v>
      </c>
      <c r="S27" s="8">
        <f>S28+S31</f>
        <v>0</v>
      </c>
      <c r="T27" s="8">
        <f t="shared" si="7"/>
        <v>0</v>
      </c>
      <c r="U27" s="8">
        <f t="shared" si="7"/>
        <v>0</v>
      </c>
      <c r="V27" s="8">
        <f t="shared" si="7"/>
        <v>0</v>
      </c>
      <c r="W27" s="8">
        <f t="shared" si="7"/>
        <v>0</v>
      </c>
      <c r="X27" s="8">
        <f t="shared" si="7"/>
        <v>0</v>
      </c>
      <c r="Y27" s="8">
        <f t="shared" si="7"/>
        <v>0</v>
      </c>
      <c r="Z27" s="8">
        <f t="shared" si="7"/>
        <v>0</v>
      </c>
      <c r="AA27" s="8">
        <f t="shared" si="7"/>
        <v>0</v>
      </c>
      <c r="AB27" s="8">
        <f t="shared" si="7"/>
        <v>0</v>
      </c>
      <c r="AC27" s="8">
        <f t="shared" si="7"/>
        <v>0</v>
      </c>
      <c r="AD27" s="8">
        <f t="shared" si="7"/>
        <v>0</v>
      </c>
      <c r="AE27" s="8">
        <f t="shared" si="7"/>
        <v>0</v>
      </c>
      <c r="AF27" s="8">
        <f t="shared" si="7"/>
        <v>0</v>
      </c>
      <c r="AG27" s="8">
        <f t="shared" si="7"/>
        <v>0</v>
      </c>
      <c r="AH27" s="8">
        <f t="shared" si="7"/>
        <v>0</v>
      </c>
      <c r="AI27" s="8">
        <f t="shared" si="7"/>
        <v>0</v>
      </c>
      <c r="AJ27" s="8">
        <f t="shared" si="7"/>
        <v>0</v>
      </c>
      <c r="AK27" s="8">
        <f t="shared" si="7"/>
        <v>0</v>
      </c>
      <c r="AL27" s="8">
        <f t="shared" si="7"/>
        <v>0</v>
      </c>
      <c r="AM27" s="8">
        <f t="shared" si="7"/>
        <v>0</v>
      </c>
      <c r="AN27" s="8">
        <f t="shared" si="7"/>
        <v>0</v>
      </c>
      <c r="AO27" s="8">
        <f t="shared" si="7"/>
        <v>0</v>
      </c>
      <c r="AP27" s="8">
        <f t="shared" si="7"/>
        <v>0</v>
      </c>
      <c r="AQ27" s="8">
        <f t="shared" si="7"/>
        <v>0</v>
      </c>
      <c r="AR27" s="8">
        <f t="shared" si="7"/>
        <v>0</v>
      </c>
      <c r="AS27" s="8">
        <f t="shared" si="7"/>
        <v>0</v>
      </c>
      <c r="AT27" s="8">
        <f t="shared" si="7"/>
        <v>0</v>
      </c>
      <c r="AU27" s="8">
        <f t="shared" si="7"/>
        <v>0</v>
      </c>
      <c r="AV27" s="8">
        <f t="shared" si="7"/>
        <v>0</v>
      </c>
      <c r="AW27" s="8">
        <f t="shared" si="7"/>
        <v>0</v>
      </c>
      <c r="AX27" s="8">
        <f t="shared" si="7"/>
        <v>0</v>
      </c>
      <c r="AY27" s="8">
        <f t="shared" si="7"/>
        <v>0</v>
      </c>
      <c r="AZ27" s="8">
        <f t="shared" si="7"/>
        <v>0</v>
      </c>
      <c r="BA27" s="8">
        <f t="shared" si="7"/>
        <v>0</v>
      </c>
      <c r="BB27" s="8">
        <f t="shared" si="7"/>
        <v>0</v>
      </c>
      <c r="BC27" s="8">
        <f t="shared" si="7"/>
        <v>0</v>
      </c>
      <c r="BD27" s="8">
        <f t="shared" si="7"/>
        <v>0</v>
      </c>
      <c r="BE27" s="65"/>
      <c r="BF27" s="8">
        <f>BF28+BF31</f>
        <v>8097</v>
      </c>
      <c r="BG27" s="8">
        <f>BG28+BG31</f>
        <v>8097</v>
      </c>
      <c r="BH27" s="7">
        <f t="shared" si="3"/>
        <v>0</v>
      </c>
    </row>
    <row r="28" spans="1:60" ht="31.5">
      <c r="A28" s="14" t="s">
        <v>353</v>
      </c>
      <c r="B28" s="15" t="s">
        <v>42</v>
      </c>
      <c r="C28" s="15" t="s">
        <v>63</v>
      </c>
      <c r="D28" s="15" t="s">
        <v>51</v>
      </c>
      <c r="E28" s="15" t="s">
        <v>45</v>
      </c>
      <c r="F28" s="7">
        <f>F30+F29</f>
        <v>3593</v>
      </c>
      <c r="G28" s="7">
        <f>G30+G29</f>
        <v>3698</v>
      </c>
      <c r="H28" s="7">
        <f t="shared" si="0"/>
        <v>105</v>
      </c>
      <c r="I28" s="7">
        <f>I30+I29</f>
        <v>0</v>
      </c>
      <c r="J28" s="7">
        <f aca="true" t="shared" si="8" ref="J28:BD28">J30+J29</f>
        <v>0</v>
      </c>
      <c r="K28" s="7">
        <f t="shared" si="8"/>
        <v>0</v>
      </c>
      <c r="L28" s="7">
        <f t="shared" si="8"/>
        <v>105</v>
      </c>
      <c r="M28" s="7">
        <f t="shared" si="8"/>
        <v>0</v>
      </c>
      <c r="N28" s="7">
        <f t="shared" si="8"/>
        <v>0</v>
      </c>
      <c r="O28" s="7">
        <f t="shared" si="8"/>
        <v>0</v>
      </c>
      <c r="P28" s="7">
        <f t="shared" si="8"/>
        <v>0</v>
      </c>
      <c r="Q28" s="7">
        <f t="shared" si="8"/>
        <v>0</v>
      </c>
      <c r="R28" s="7">
        <f t="shared" si="8"/>
        <v>0</v>
      </c>
      <c r="S28" s="7">
        <f>S30+S29</f>
        <v>0</v>
      </c>
      <c r="T28" s="7">
        <f t="shared" si="8"/>
        <v>0</v>
      </c>
      <c r="U28" s="7">
        <f t="shared" si="8"/>
        <v>0</v>
      </c>
      <c r="V28" s="7">
        <f t="shared" si="8"/>
        <v>0</v>
      </c>
      <c r="W28" s="7">
        <f t="shared" si="8"/>
        <v>0</v>
      </c>
      <c r="X28" s="7">
        <f t="shared" si="8"/>
        <v>0</v>
      </c>
      <c r="Y28" s="7">
        <f t="shared" si="8"/>
        <v>0</v>
      </c>
      <c r="Z28" s="7">
        <f t="shared" si="8"/>
        <v>0</v>
      </c>
      <c r="AA28" s="7">
        <f t="shared" si="8"/>
        <v>0</v>
      </c>
      <c r="AB28" s="7">
        <f t="shared" si="8"/>
        <v>0</v>
      </c>
      <c r="AC28" s="7">
        <f t="shared" si="8"/>
        <v>0</v>
      </c>
      <c r="AD28" s="7">
        <f t="shared" si="8"/>
        <v>0</v>
      </c>
      <c r="AE28" s="7">
        <f t="shared" si="8"/>
        <v>0</v>
      </c>
      <c r="AF28" s="7">
        <f t="shared" si="8"/>
        <v>0</v>
      </c>
      <c r="AG28" s="7">
        <f t="shared" si="8"/>
        <v>0</v>
      </c>
      <c r="AH28" s="7">
        <f t="shared" si="8"/>
        <v>0</v>
      </c>
      <c r="AI28" s="7">
        <f t="shared" si="8"/>
        <v>0</v>
      </c>
      <c r="AJ28" s="7">
        <f t="shared" si="8"/>
        <v>0</v>
      </c>
      <c r="AK28" s="7">
        <f t="shared" si="8"/>
        <v>0</v>
      </c>
      <c r="AL28" s="7">
        <f t="shared" si="8"/>
        <v>0</v>
      </c>
      <c r="AM28" s="7">
        <f t="shared" si="8"/>
        <v>0</v>
      </c>
      <c r="AN28" s="7">
        <f t="shared" si="8"/>
        <v>0</v>
      </c>
      <c r="AO28" s="7">
        <f t="shared" si="8"/>
        <v>0</v>
      </c>
      <c r="AP28" s="7">
        <f t="shared" si="8"/>
        <v>0</v>
      </c>
      <c r="AQ28" s="7">
        <f t="shared" si="8"/>
        <v>0</v>
      </c>
      <c r="AR28" s="7">
        <f t="shared" si="8"/>
        <v>0</v>
      </c>
      <c r="AS28" s="7">
        <f t="shared" si="8"/>
        <v>0</v>
      </c>
      <c r="AT28" s="7">
        <f t="shared" si="8"/>
        <v>0</v>
      </c>
      <c r="AU28" s="7">
        <f t="shared" si="8"/>
        <v>0</v>
      </c>
      <c r="AV28" s="7">
        <f t="shared" si="8"/>
        <v>0</v>
      </c>
      <c r="AW28" s="7">
        <f t="shared" si="8"/>
        <v>0</v>
      </c>
      <c r="AX28" s="7">
        <f t="shared" si="8"/>
        <v>0</v>
      </c>
      <c r="AY28" s="7">
        <f t="shared" si="8"/>
        <v>0</v>
      </c>
      <c r="AZ28" s="7">
        <f t="shared" si="8"/>
        <v>0</v>
      </c>
      <c r="BA28" s="7">
        <f t="shared" si="8"/>
        <v>0</v>
      </c>
      <c r="BB28" s="7">
        <f t="shared" si="8"/>
        <v>0</v>
      </c>
      <c r="BC28" s="7">
        <f t="shared" si="8"/>
        <v>0</v>
      </c>
      <c r="BD28" s="7">
        <f t="shared" si="8"/>
        <v>0</v>
      </c>
      <c r="BE28" s="16"/>
      <c r="BF28" s="7">
        <f>BF30+BF29</f>
        <v>3194</v>
      </c>
      <c r="BG28" s="7">
        <f>BG30+BG29</f>
        <v>3194</v>
      </c>
      <c r="BH28" s="7">
        <f t="shared" si="3"/>
        <v>0</v>
      </c>
    </row>
    <row r="29" spans="1:60" ht="15.75">
      <c r="A29" s="14" t="s">
        <v>55</v>
      </c>
      <c r="B29" s="15" t="s">
        <v>42</v>
      </c>
      <c r="C29" s="15" t="s">
        <v>63</v>
      </c>
      <c r="D29" s="15" t="s">
        <v>51</v>
      </c>
      <c r="E29" s="15" t="s">
        <v>56</v>
      </c>
      <c r="F29" s="7">
        <v>1293</v>
      </c>
      <c r="G29" s="7">
        <f>F29+H29</f>
        <v>1398</v>
      </c>
      <c r="H29" s="7">
        <f t="shared" si="0"/>
        <v>105</v>
      </c>
      <c r="I29" s="7"/>
      <c r="J29" s="7"/>
      <c r="K29" s="7"/>
      <c r="L29" s="7">
        <v>105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16"/>
      <c r="BF29" s="7">
        <v>1059</v>
      </c>
      <c r="BG29" s="7">
        <v>1059</v>
      </c>
      <c r="BH29" s="7">
        <f t="shared" si="3"/>
        <v>0</v>
      </c>
    </row>
    <row r="30" spans="1:60" ht="31.5">
      <c r="A30" s="14" t="s">
        <v>65</v>
      </c>
      <c r="B30" s="15" t="s">
        <v>42</v>
      </c>
      <c r="C30" s="15" t="s">
        <v>63</v>
      </c>
      <c r="D30" s="15" t="s">
        <v>51</v>
      </c>
      <c r="E30" s="15" t="s">
        <v>66</v>
      </c>
      <c r="F30" s="7">
        <v>2300</v>
      </c>
      <c r="G30" s="7">
        <f>F30+H30</f>
        <v>2300</v>
      </c>
      <c r="H30" s="7">
        <f t="shared" si="0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6"/>
      <c r="BF30" s="7">
        <v>2135</v>
      </c>
      <c r="BG30" s="7">
        <v>2135</v>
      </c>
      <c r="BH30" s="7">
        <f t="shared" si="3"/>
        <v>0</v>
      </c>
    </row>
    <row r="31" spans="1:60" ht="31.5">
      <c r="A31" s="14" t="s">
        <v>67</v>
      </c>
      <c r="B31" s="15" t="s">
        <v>42</v>
      </c>
      <c r="C31" s="15" t="s">
        <v>63</v>
      </c>
      <c r="D31" s="15" t="s">
        <v>68</v>
      </c>
      <c r="E31" s="15" t="s">
        <v>69</v>
      </c>
      <c r="F31" s="7">
        <v>8378</v>
      </c>
      <c r="G31" s="7">
        <f>F31+H31</f>
        <v>5773</v>
      </c>
      <c r="H31" s="7">
        <f t="shared" si="0"/>
        <v>-2605</v>
      </c>
      <c r="I31" s="7"/>
      <c r="J31" s="7"/>
      <c r="K31" s="7"/>
      <c r="L31" s="7">
        <v>-2605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16"/>
      <c r="BF31" s="7">
        <v>4903</v>
      </c>
      <c r="BG31" s="7">
        <v>4903</v>
      </c>
      <c r="BH31" s="7">
        <f t="shared" si="3"/>
        <v>0</v>
      </c>
    </row>
    <row r="32" spans="1:60" s="17" customFormat="1" ht="31.5">
      <c r="A32" s="29" t="s">
        <v>338</v>
      </c>
      <c r="B32" s="30" t="s">
        <v>42</v>
      </c>
      <c r="C32" s="30">
        <v>12</v>
      </c>
      <c r="D32" s="30" t="s">
        <v>44</v>
      </c>
      <c r="E32" s="30" t="s">
        <v>45</v>
      </c>
      <c r="F32" s="8">
        <f>F33</f>
        <v>52829</v>
      </c>
      <c r="G32" s="8">
        <f>G33</f>
        <v>51429</v>
      </c>
      <c r="H32" s="7">
        <f t="shared" si="0"/>
        <v>0</v>
      </c>
      <c r="I32" s="8">
        <f>I33</f>
        <v>0</v>
      </c>
      <c r="J32" s="8">
        <f aca="true" t="shared" si="9" ref="J32:BF33">J33</f>
        <v>0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O32" s="8">
        <f t="shared" si="9"/>
        <v>0</v>
      </c>
      <c r="P32" s="8">
        <f t="shared" si="9"/>
        <v>0</v>
      </c>
      <c r="Q32" s="8">
        <f t="shared" si="9"/>
        <v>0</v>
      </c>
      <c r="R32" s="8">
        <f t="shared" si="9"/>
        <v>0</v>
      </c>
      <c r="S32" s="8">
        <f t="shared" si="9"/>
        <v>0</v>
      </c>
      <c r="T32" s="8">
        <f t="shared" si="9"/>
        <v>0</v>
      </c>
      <c r="U32" s="8">
        <f t="shared" si="9"/>
        <v>0</v>
      </c>
      <c r="V32" s="8">
        <f t="shared" si="9"/>
        <v>0</v>
      </c>
      <c r="W32" s="8">
        <f t="shared" si="9"/>
        <v>0</v>
      </c>
      <c r="X32" s="8">
        <f t="shared" si="9"/>
        <v>0</v>
      </c>
      <c r="Y32" s="8">
        <f t="shared" si="9"/>
        <v>0</v>
      </c>
      <c r="Z32" s="8">
        <f t="shared" si="9"/>
        <v>0</v>
      </c>
      <c r="AA32" s="8">
        <f t="shared" si="9"/>
        <v>0</v>
      </c>
      <c r="AB32" s="8">
        <f t="shared" si="9"/>
        <v>0</v>
      </c>
      <c r="AC32" s="8">
        <f t="shared" si="9"/>
        <v>0</v>
      </c>
      <c r="AD32" s="8">
        <f t="shared" si="9"/>
        <v>0</v>
      </c>
      <c r="AE32" s="8">
        <f t="shared" si="9"/>
        <v>0</v>
      </c>
      <c r="AF32" s="8">
        <f t="shared" si="9"/>
        <v>0</v>
      </c>
      <c r="AG32" s="8">
        <f t="shared" si="9"/>
        <v>0</v>
      </c>
      <c r="AH32" s="8">
        <f t="shared" si="9"/>
        <v>0</v>
      </c>
      <c r="AI32" s="8">
        <f t="shared" si="9"/>
        <v>0</v>
      </c>
      <c r="AJ32" s="8">
        <f t="shared" si="9"/>
        <v>0</v>
      </c>
      <c r="AK32" s="8">
        <f t="shared" si="9"/>
        <v>0</v>
      </c>
      <c r="AL32" s="8">
        <f t="shared" si="9"/>
        <v>0</v>
      </c>
      <c r="AM32" s="8">
        <f t="shared" si="9"/>
        <v>0</v>
      </c>
      <c r="AN32" s="8">
        <f t="shared" si="9"/>
        <v>0</v>
      </c>
      <c r="AO32" s="8">
        <f t="shared" si="9"/>
        <v>0</v>
      </c>
      <c r="AP32" s="8">
        <f t="shared" si="9"/>
        <v>0</v>
      </c>
      <c r="AQ32" s="8">
        <f t="shared" si="9"/>
        <v>0</v>
      </c>
      <c r="AR32" s="8">
        <f t="shared" si="9"/>
        <v>0</v>
      </c>
      <c r="AS32" s="8">
        <f t="shared" si="9"/>
        <v>0</v>
      </c>
      <c r="AT32" s="8">
        <f t="shared" si="9"/>
        <v>0</v>
      </c>
      <c r="AU32" s="8">
        <f t="shared" si="9"/>
        <v>0</v>
      </c>
      <c r="AV32" s="8">
        <f t="shared" si="9"/>
        <v>0</v>
      </c>
      <c r="AW32" s="8">
        <f t="shared" si="9"/>
        <v>0</v>
      </c>
      <c r="AX32" s="8">
        <f t="shared" si="9"/>
        <v>0</v>
      </c>
      <c r="AY32" s="8">
        <f t="shared" si="9"/>
        <v>0</v>
      </c>
      <c r="AZ32" s="8">
        <f t="shared" si="9"/>
        <v>0</v>
      </c>
      <c r="BA32" s="8">
        <f t="shared" si="9"/>
        <v>0</v>
      </c>
      <c r="BB32" s="8">
        <f t="shared" si="9"/>
        <v>0</v>
      </c>
      <c r="BC32" s="8">
        <f t="shared" si="9"/>
        <v>0</v>
      </c>
      <c r="BD32" s="8">
        <f t="shared" si="9"/>
        <v>0</v>
      </c>
      <c r="BE32" s="65"/>
      <c r="BF32" s="8">
        <f t="shared" si="9"/>
        <v>45420</v>
      </c>
      <c r="BG32" s="8">
        <f>BG33</f>
        <v>45420</v>
      </c>
      <c r="BH32" s="7">
        <f t="shared" si="3"/>
        <v>0</v>
      </c>
    </row>
    <row r="33" spans="1:60" ht="31.5">
      <c r="A33" s="14" t="s">
        <v>70</v>
      </c>
      <c r="B33" s="15" t="s">
        <v>42</v>
      </c>
      <c r="C33" s="15">
        <v>12</v>
      </c>
      <c r="D33" s="15" t="s">
        <v>71</v>
      </c>
      <c r="E33" s="15" t="s">
        <v>45</v>
      </c>
      <c r="F33" s="7">
        <f>F34</f>
        <v>52829</v>
      </c>
      <c r="G33" s="7">
        <f>G34</f>
        <v>51429</v>
      </c>
      <c r="H33" s="7">
        <f t="shared" si="0"/>
        <v>0</v>
      </c>
      <c r="I33" s="7">
        <f>I34</f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0</v>
      </c>
      <c r="S33" s="7">
        <f t="shared" si="9"/>
        <v>0</v>
      </c>
      <c r="T33" s="7">
        <f t="shared" si="9"/>
        <v>0</v>
      </c>
      <c r="U33" s="7">
        <f t="shared" si="9"/>
        <v>0</v>
      </c>
      <c r="V33" s="7">
        <f t="shared" si="9"/>
        <v>0</v>
      </c>
      <c r="W33" s="7">
        <f t="shared" si="9"/>
        <v>0</v>
      </c>
      <c r="X33" s="7">
        <f t="shared" si="9"/>
        <v>0</v>
      </c>
      <c r="Y33" s="7">
        <f t="shared" si="9"/>
        <v>0</v>
      </c>
      <c r="Z33" s="7">
        <f t="shared" si="9"/>
        <v>0</v>
      </c>
      <c r="AA33" s="7">
        <f t="shared" si="9"/>
        <v>0</v>
      </c>
      <c r="AB33" s="7">
        <f t="shared" si="9"/>
        <v>0</v>
      </c>
      <c r="AC33" s="7">
        <f t="shared" si="9"/>
        <v>0</v>
      </c>
      <c r="AD33" s="7">
        <f t="shared" si="9"/>
        <v>0</v>
      </c>
      <c r="AE33" s="7">
        <f t="shared" si="9"/>
        <v>0</v>
      </c>
      <c r="AF33" s="7">
        <f t="shared" si="9"/>
        <v>0</v>
      </c>
      <c r="AG33" s="7">
        <f t="shared" si="9"/>
        <v>0</v>
      </c>
      <c r="AH33" s="7">
        <f t="shared" si="9"/>
        <v>0</v>
      </c>
      <c r="AI33" s="7">
        <f t="shared" si="9"/>
        <v>0</v>
      </c>
      <c r="AJ33" s="7">
        <f t="shared" si="9"/>
        <v>0</v>
      </c>
      <c r="AK33" s="7">
        <f t="shared" si="9"/>
        <v>0</v>
      </c>
      <c r="AL33" s="7">
        <f t="shared" si="9"/>
        <v>0</v>
      </c>
      <c r="AM33" s="7">
        <f t="shared" si="9"/>
        <v>0</v>
      </c>
      <c r="AN33" s="7">
        <f t="shared" si="9"/>
        <v>0</v>
      </c>
      <c r="AO33" s="7">
        <f t="shared" si="9"/>
        <v>0</v>
      </c>
      <c r="AP33" s="7">
        <f t="shared" si="9"/>
        <v>0</v>
      </c>
      <c r="AQ33" s="7">
        <f t="shared" si="9"/>
        <v>0</v>
      </c>
      <c r="AR33" s="7">
        <f t="shared" si="9"/>
        <v>0</v>
      </c>
      <c r="AS33" s="7">
        <f t="shared" si="9"/>
        <v>0</v>
      </c>
      <c r="AT33" s="7">
        <f t="shared" si="9"/>
        <v>0</v>
      </c>
      <c r="AU33" s="7">
        <f t="shared" si="9"/>
        <v>0</v>
      </c>
      <c r="AV33" s="7">
        <f t="shared" si="9"/>
        <v>0</v>
      </c>
      <c r="AW33" s="7">
        <f t="shared" si="9"/>
        <v>0</v>
      </c>
      <c r="AX33" s="7">
        <f t="shared" si="9"/>
        <v>0</v>
      </c>
      <c r="AY33" s="7">
        <f t="shared" si="9"/>
        <v>0</v>
      </c>
      <c r="AZ33" s="7">
        <f t="shared" si="9"/>
        <v>0</v>
      </c>
      <c r="BA33" s="7">
        <f t="shared" si="9"/>
        <v>0</v>
      </c>
      <c r="BB33" s="7">
        <f t="shared" si="9"/>
        <v>0</v>
      </c>
      <c r="BC33" s="7">
        <f t="shared" si="9"/>
        <v>0</v>
      </c>
      <c r="BD33" s="7">
        <f t="shared" si="9"/>
        <v>0</v>
      </c>
      <c r="BE33" s="16"/>
      <c r="BF33" s="7">
        <f>BF34</f>
        <v>45420</v>
      </c>
      <c r="BG33" s="7">
        <f>BG34</f>
        <v>45420</v>
      </c>
      <c r="BH33" s="7">
        <f t="shared" si="3"/>
        <v>0</v>
      </c>
    </row>
    <row r="34" spans="1:60" ht="31.5">
      <c r="A34" s="14" t="s">
        <v>72</v>
      </c>
      <c r="B34" s="15" t="s">
        <v>42</v>
      </c>
      <c r="C34" s="15">
        <v>12</v>
      </c>
      <c r="D34" s="15" t="s">
        <v>71</v>
      </c>
      <c r="E34" s="15">
        <v>152</v>
      </c>
      <c r="F34" s="7">
        <v>52829</v>
      </c>
      <c r="G34" s="7">
        <v>51429</v>
      </c>
      <c r="H34" s="7">
        <f t="shared" si="0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16"/>
      <c r="BF34" s="7">
        <v>45420</v>
      </c>
      <c r="BG34" s="7">
        <v>45420</v>
      </c>
      <c r="BH34" s="7">
        <f t="shared" si="3"/>
        <v>0</v>
      </c>
    </row>
    <row r="35" spans="1:60" s="17" customFormat="1" ht="15.75">
      <c r="A35" s="29" t="s">
        <v>74</v>
      </c>
      <c r="B35" s="30" t="s">
        <v>42</v>
      </c>
      <c r="C35" s="30">
        <v>13</v>
      </c>
      <c r="D35" s="30" t="s">
        <v>44</v>
      </c>
      <c r="E35" s="30" t="s">
        <v>45</v>
      </c>
      <c r="F35" s="8">
        <f>F36</f>
        <v>136613.2</v>
      </c>
      <c r="G35" s="7">
        <v>136377.7</v>
      </c>
      <c r="H35" s="7">
        <f t="shared" si="0"/>
        <v>0</v>
      </c>
      <c r="I35" s="8">
        <f>I36</f>
        <v>0</v>
      </c>
      <c r="J35" s="8">
        <f aca="true" t="shared" si="10" ref="J35:BG35">J36</f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  <c r="P35" s="8">
        <f t="shared" si="10"/>
        <v>0</v>
      </c>
      <c r="Q35" s="8">
        <f t="shared" si="10"/>
        <v>0</v>
      </c>
      <c r="R35" s="8">
        <f t="shared" si="10"/>
        <v>0</v>
      </c>
      <c r="S35" s="8">
        <f t="shared" si="10"/>
        <v>0</v>
      </c>
      <c r="T35" s="8">
        <f t="shared" si="10"/>
        <v>0</v>
      </c>
      <c r="U35" s="8">
        <f t="shared" si="10"/>
        <v>0</v>
      </c>
      <c r="V35" s="8">
        <f t="shared" si="10"/>
        <v>0</v>
      </c>
      <c r="W35" s="8">
        <f t="shared" si="10"/>
        <v>0</v>
      </c>
      <c r="X35" s="8">
        <f t="shared" si="10"/>
        <v>0</v>
      </c>
      <c r="Y35" s="8">
        <f t="shared" si="10"/>
        <v>0</v>
      </c>
      <c r="Z35" s="8">
        <f t="shared" si="10"/>
        <v>0</v>
      </c>
      <c r="AA35" s="8">
        <f t="shared" si="10"/>
        <v>0</v>
      </c>
      <c r="AB35" s="8">
        <f t="shared" si="10"/>
        <v>0</v>
      </c>
      <c r="AC35" s="8">
        <f t="shared" si="10"/>
        <v>0</v>
      </c>
      <c r="AD35" s="8">
        <f t="shared" si="10"/>
        <v>0</v>
      </c>
      <c r="AE35" s="8">
        <f t="shared" si="10"/>
        <v>0</v>
      </c>
      <c r="AF35" s="8">
        <f t="shared" si="10"/>
        <v>0</v>
      </c>
      <c r="AG35" s="8">
        <f t="shared" si="10"/>
        <v>0</v>
      </c>
      <c r="AH35" s="8">
        <f t="shared" si="10"/>
        <v>0</v>
      </c>
      <c r="AI35" s="8">
        <f t="shared" si="10"/>
        <v>0</v>
      </c>
      <c r="AJ35" s="8">
        <f t="shared" si="10"/>
        <v>0</v>
      </c>
      <c r="AK35" s="8">
        <f t="shared" si="10"/>
        <v>0</v>
      </c>
      <c r="AL35" s="8">
        <f t="shared" si="10"/>
        <v>0</v>
      </c>
      <c r="AM35" s="8">
        <f t="shared" si="10"/>
        <v>0</v>
      </c>
      <c r="AN35" s="8">
        <f t="shared" si="10"/>
        <v>0</v>
      </c>
      <c r="AO35" s="8">
        <f t="shared" si="10"/>
        <v>0</v>
      </c>
      <c r="AP35" s="8">
        <f t="shared" si="10"/>
        <v>0</v>
      </c>
      <c r="AQ35" s="8">
        <f t="shared" si="10"/>
        <v>0</v>
      </c>
      <c r="AR35" s="8">
        <f t="shared" si="10"/>
        <v>0</v>
      </c>
      <c r="AS35" s="8">
        <f t="shared" si="10"/>
        <v>0</v>
      </c>
      <c r="AT35" s="8">
        <f t="shared" si="10"/>
        <v>0</v>
      </c>
      <c r="AU35" s="8">
        <f t="shared" si="10"/>
        <v>0</v>
      </c>
      <c r="AV35" s="8">
        <f t="shared" si="10"/>
        <v>0</v>
      </c>
      <c r="AW35" s="8">
        <f t="shared" si="10"/>
        <v>0</v>
      </c>
      <c r="AX35" s="8">
        <f t="shared" si="10"/>
        <v>0</v>
      </c>
      <c r="AY35" s="8">
        <f t="shared" si="10"/>
        <v>0</v>
      </c>
      <c r="AZ35" s="8">
        <f t="shared" si="10"/>
        <v>0</v>
      </c>
      <c r="BA35" s="8">
        <f t="shared" si="10"/>
        <v>0</v>
      </c>
      <c r="BB35" s="8">
        <f t="shared" si="10"/>
        <v>0</v>
      </c>
      <c r="BC35" s="8">
        <f t="shared" si="10"/>
        <v>0</v>
      </c>
      <c r="BD35" s="8">
        <f t="shared" si="10"/>
        <v>0</v>
      </c>
      <c r="BE35" s="65"/>
      <c r="BF35" s="8">
        <f t="shared" si="10"/>
        <v>40763</v>
      </c>
      <c r="BG35" s="8">
        <f t="shared" si="10"/>
        <v>40763</v>
      </c>
      <c r="BH35" s="7">
        <f t="shared" si="3"/>
        <v>0</v>
      </c>
    </row>
    <row r="36" spans="1:60" ht="31.5">
      <c r="A36" s="14" t="s">
        <v>75</v>
      </c>
      <c r="B36" s="15" t="s">
        <v>42</v>
      </c>
      <c r="C36" s="15">
        <v>13</v>
      </c>
      <c r="D36" s="15" t="s">
        <v>76</v>
      </c>
      <c r="E36" s="15">
        <v>184</v>
      </c>
      <c r="F36" s="7">
        <v>136613.2</v>
      </c>
      <c r="G36" s="7">
        <v>136377.7</v>
      </c>
      <c r="H36" s="7">
        <f t="shared" si="0"/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16"/>
      <c r="BF36" s="7">
        <v>40763</v>
      </c>
      <c r="BG36" s="7">
        <v>40763</v>
      </c>
      <c r="BH36" s="7">
        <f t="shared" si="3"/>
        <v>0</v>
      </c>
    </row>
    <row r="37" spans="1:60" s="17" customFormat="1" ht="15.75">
      <c r="A37" s="29" t="s">
        <v>352</v>
      </c>
      <c r="B37" s="30" t="s">
        <v>42</v>
      </c>
      <c r="C37" s="30">
        <v>15</v>
      </c>
      <c r="D37" s="30" t="s">
        <v>44</v>
      </c>
      <c r="E37" s="30" t="s">
        <v>45</v>
      </c>
      <c r="F37" s="8">
        <f>F38+F52+F41+F56+F54+F58</f>
        <v>117303</v>
      </c>
      <c r="G37" s="8">
        <f>G38+G52+G41+G56+G54+G58</f>
        <v>118430.79999999999</v>
      </c>
      <c r="H37" s="8">
        <f>H38+H52+H41+H56+H54+H58</f>
        <v>1127.8</v>
      </c>
      <c r="I37" s="8">
        <f>I38+I52+I41+I56+I54+I58</f>
        <v>1202.6</v>
      </c>
      <c r="J37" s="8">
        <f aca="true" t="shared" si="11" ref="J37:BD37">J38+J52+J41+J56+J54+J58</f>
        <v>0</v>
      </c>
      <c r="K37" s="8">
        <f t="shared" si="11"/>
        <v>0</v>
      </c>
      <c r="L37" s="8">
        <f t="shared" si="11"/>
        <v>1399.6</v>
      </c>
      <c r="M37" s="8">
        <f t="shared" si="11"/>
        <v>0</v>
      </c>
      <c r="N37" s="8">
        <f t="shared" si="11"/>
        <v>0</v>
      </c>
      <c r="O37" s="8">
        <f t="shared" si="11"/>
        <v>0</v>
      </c>
      <c r="P37" s="8">
        <f t="shared" si="11"/>
        <v>465.6</v>
      </c>
      <c r="Q37" s="8">
        <f t="shared" si="11"/>
        <v>0</v>
      </c>
      <c r="R37" s="8">
        <f t="shared" si="11"/>
        <v>-1940</v>
      </c>
      <c r="S37" s="8">
        <f t="shared" si="11"/>
        <v>0</v>
      </c>
      <c r="T37" s="8">
        <f t="shared" si="11"/>
        <v>0</v>
      </c>
      <c r="U37" s="8">
        <f t="shared" si="11"/>
        <v>0</v>
      </c>
      <c r="V37" s="8">
        <f t="shared" si="11"/>
        <v>0</v>
      </c>
      <c r="W37" s="8">
        <f t="shared" si="11"/>
        <v>0</v>
      </c>
      <c r="X37" s="8">
        <f t="shared" si="11"/>
        <v>0</v>
      </c>
      <c r="Y37" s="8">
        <f t="shared" si="11"/>
        <v>0</v>
      </c>
      <c r="Z37" s="8">
        <f t="shared" si="11"/>
        <v>0</v>
      </c>
      <c r="AA37" s="8">
        <f t="shared" si="11"/>
        <v>0</v>
      </c>
      <c r="AB37" s="8">
        <f t="shared" si="11"/>
        <v>0</v>
      </c>
      <c r="AC37" s="8">
        <f t="shared" si="11"/>
        <v>0</v>
      </c>
      <c r="AD37" s="8">
        <f t="shared" si="11"/>
        <v>0</v>
      </c>
      <c r="AE37" s="8">
        <f t="shared" si="11"/>
        <v>0</v>
      </c>
      <c r="AF37" s="8">
        <f t="shared" si="11"/>
        <v>0</v>
      </c>
      <c r="AG37" s="8">
        <f t="shared" si="11"/>
        <v>0</v>
      </c>
      <c r="AH37" s="8">
        <f t="shared" si="11"/>
        <v>0</v>
      </c>
      <c r="AI37" s="8">
        <f t="shared" si="11"/>
        <v>0</v>
      </c>
      <c r="AJ37" s="8">
        <f t="shared" si="11"/>
        <v>0</v>
      </c>
      <c r="AK37" s="8">
        <f t="shared" si="11"/>
        <v>0</v>
      </c>
      <c r="AL37" s="8">
        <f t="shared" si="11"/>
        <v>0</v>
      </c>
      <c r="AM37" s="8">
        <f t="shared" si="11"/>
        <v>0</v>
      </c>
      <c r="AN37" s="8">
        <f t="shared" si="11"/>
        <v>0</v>
      </c>
      <c r="AO37" s="8">
        <f t="shared" si="11"/>
        <v>0</v>
      </c>
      <c r="AP37" s="8">
        <f t="shared" si="11"/>
        <v>0</v>
      </c>
      <c r="AQ37" s="8">
        <f t="shared" si="11"/>
        <v>0</v>
      </c>
      <c r="AR37" s="8">
        <f t="shared" si="11"/>
        <v>0</v>
      </c>
      <c r="AS37" s="8">
        <f t="shared" si="11"/>
        <v>0</v>
      </c>
      <c r="AT37" s="8">
        <f t="shared" si="11"/>
        <v>0</v>
      </c>
      <c r="AU37" s="8">
        <f t="shared" si="11"/>
        <v>0</v>
      </c>
      <c r="AV37" s="8">
        <f t="shared" si="11"/>
        <v>0</v>
      </c>
      <c r="AW37" s="8">
        <f t="shared" si="11"/>
        <v>0</v>
      </c>
      <c r="AX37" s="8">
        <f t="shared" si="11"/>
        <v>0</v>
      </c>
      <c r="AY37" s="8">
        <f t="shared" si="11"/>
        <v>0</v>
      </c>
      <c r="AZ37" s="8">
        <f t="shared" si="11"/>
        <v>0</v>
      </c>
      <c r="BA37" s="8">
        <f t="shared" si="11"/>
        <v>0</v>
      </c>
      <c r="BB37" s="8">
        <f t="shared" si="11"/>
        <v>0</v>
      </c>
      <c r="BC37" s="8">
        <f t="shared" si="11"/>
        <v>0</v>
      </c>
      <c r="BD37" s="8">
        <f t="shared" si="11"/>
        <v>0</v>
      </c>
      <c r="BE37" s="65"/>
      <c r="BF37" s="8">
        <f>BF38+BF52+BF41</f>
        <v>95212</v>
      </c>
      <c r="BG37" s="8">
        <f>BG38+BG52+BG41</f>
        <v>95212</v>
      </c>
      <c r="BH37" s="7">
        <f t="shared" si="3"/>
        <v>0</v>
      </c>
    </row>
    <row r="38" spans="1:60" ht="31.5">
      <c r="A38" s="14" t="s">
        <v>353</v>
      </c>
      <c r="B38" s="15" t="s">
        <v>42</v>
      </c>
      <c r="C38" s="15">
        <v>15</v>
      </c>
      <c r="D38" s="15" t="s">
        <v>51</v>
      </c>
      <c r="E38" s="15" t="s">
        <v>45</v>
      </c>
      <c r="F38" s="7">
        <f>F39+F40</f>
        <v>62525</v>
      </c>
      <c r="G38" s="7">
        <f>G39+G40</f>
        <v>62965.6</v>
      </c>
      <c r="H38" s="7">
        <f aca="true" t="shared" si="12" ref="H38:H63">SUM(I38:BD38)</f>
        <v>440.6</v>
      </c>
      <c r="I38" s="7">
        <f>I39+I40</f>
        <v>0</v>
      </c>
      <c r="J38" s="7">
        <f aca="true" t="shared" si="13" ref="J38:BD38">J39+J40</f>
        <v>0</v>
      </c>
      <c r="K38" s="7">
        <f t="shared" si="13"/>
        <v>0</v>
      </c>
      <c r="L38" s="7">
        <f t="shared" si="13"/>
        <v>65</v>
      </c>
      <c r="M38" s="7">
        <f t="shared" si="13"/>
        <v>0</v>
      </c>
      <c r="N38" s="7">
        <f t="shared" si="13"/>
        <v>0</v>
      </c>
      <c r="O38" s="7">
        <f t="shared" si="13"/>
        <v>0</v>
      </c>
      <c r="P38" s="7">
        <f t="shared" si="13"/>
        <v>465.6</v>
      </c>
      <c r="Q38" s="7">
        <f t="shared" si="13"/>
        <v>0</v>
      </c>
      <c r="R38" s="7">
        <f t="shared" si="13"/>
        <v>-90</v>
      </c>
      <c r="S38" s="7">
        <f>S39+S40</f>
        <v>0</v>
      </c>
      <c r="T38" s="7">
        <f t="shared" si="13"/>
        <v>0</v>
      </c>
      <c r="U38" s="7">
        <f t="shared" si="13"/>
        <v>0</v>
      </c>
      <c r="V38" s="7">
        <f t="shared" si="13"/>
        <v>0</v>
      </c>
      <c r="W38" s="7">
        <f t="shared" si="13"/>
        <v>0</v>
      </c>
      <c r="X38" s="7">
        <f t="shared" si="13"/>
        <v>0</v>
      </c>
      <c r="Y38" s="7">
        <f t="shared" si="13"/>
        <v>0</v>
      </c>
      <c r="Z38" s="7">
        <f t="shared" si="13"/>
        <v>0</v>
      </c>
      <c r="AA38" s="7">
        <f t="shared" si="13"/>
        <v>0</v>
      </c>
      <c r="AB38" s="7">
        <f t="shared" si="13"/>
        <v>0</v>
      </c>
      <c r="AC38" s="7">
        <f t="shared" si="13"/>
        <v>0</v>
      </c>
      <c r="AD38" s="7">
        <f t="shared" si="13"/>
        <v>0</v>
      </c>
      <c r="AE38" s="7">
        <f t="shared" si="13"/>
        <v>0</v>
      </c>
      <c r="AF38" s="7">
        <f t="shared" si="13"/>
        <v>0</v>
      </c>
      <c r="AG38" s="7">
        <f t="shared" si="13"/>
        <v>0</v>
      </c>
      <c r="AH38" s="7">
        <f t="shared" si="13"/>
        <v>0</v>
      </c>
      <c r="AI38" s="7">
        <f t="shared" si="13"/>
        <v>0</v>
      </c>
      <c r="AJ38" s="7">
        <f t="shared" si="13"/>
        <v>0</v>
      </c>
      <c r="AK38" s="7">
        <f t="shared" si="13"/>
        <v>0</v>
      </c>
      <c r="AL38" s="7">
        <f t="shared" si="13"/>
        <v>0</v>
      </c>
      <c r="AM38" s="7">
        <f t="shared" si="13"/>
        <v>0</v>
      </c>
      <c r="AN38" s="7">
        <f t="shared" si="13"/>
        <v>0</v>
      </c>
      <c r="AO38" s="7">
        <f t="shared" si="13"/>
        <v>0</v>
      </c>
      <c r="AP38" s="7">
        <f t="shared" si="13"/>
        <v>0</v>
      </c>
      <c r="AQ38" s="7">
        <f t="shared" si="13"/>
        <v>0</v>
      </c>
      <c r="AR38" s="7">
        <f t="shared" si="13"/>
        <v>0</v>
      </c>
      <c r="AS38" s="7">
        <f t="shared" si="13"/>
        <v>0</v>
      </c>
      <c r="AT38" s="7">
        <f t="shared" si="13"/>
        <v>0</v>
      </c>
      <c r="AU38" s="7">
        <f t="shared" si="13"/>
        <v>0</v>
      </c>
      <c r="AV38" s="7">
        <f t="shared" si="13"/>
        <v>0</v>
      </c>
      <c r="AW38" s="7">
        <f t="shared" si="13"/>
        <v>0</v>
      </c>
      <c r="AX38" s="7">
        <f t="shared" si="13"/>
        <v>0</v>
      </c>
      <c r="AY38" s="7">
        <f t="shared" si="13"/>
        <v>0</v>
      </c>
      <c r="AZ38" s="7">
        <f t="shared" si="13"/>
        <v>0</v>
      </c>
      <c r="BA38" s="7">
        <f t="shared" si="13"/>
        <v>0</v>
      </c>
      <c r="BB38" s="7">
        <f t="shared" si="13"/>
        <v>0</v>
      </c>
      <c r="BC38" s="7">
        <f t="shared" si="13"/>
        <v>0</v>
      </c>
      <c r="BD38" s="7">
        <f t="shared" si="13"/>
        <v>0</v>
      </c>
      <c r="BE38" s="16"/>
      <c r="BF38" s="7">
        <f>BF39+BF40</f>
        <v>52337</v>
      </c>
      <c r="BG38" s="7">
        <f>BG39+BG40</f>
        <v>52337</v>
      </c>
      <c r="BH38" s="7">
        <f t="shared" si="3"/>
        <v>0</v>
      </c>
    </row>
    <row r="39" spans="1:60" ht="15.75">
      <c r="A39" s="14" t="s">
        <v>55</v>
      </c>
      <c r="B39" s="15" t="s">
        <v>42</v>
      </c>
      <c r="C39" s="15">
        <v>15</v>
      </c>
      <c r="D39" s="15" t="s">
        <v>51</v>
      </c>
      <c r="E39" s="15" t="s">
        <v>56</v>
      </c>
      <c r="F39" s="7">
        <v>62525</v>
      </c>
      <c r="G39" s="7">
        <f>F39+H39</f>
        <v>62965.6</v>
      </c>
      <c r="H39" s="7">
        <f t="shared" si="12"/>
        <v>440.6</v>
      </c>
      <c r="I39" s="7"/>
      <c r="J39" s="7"/>
      <c r="K39" s="7"/>
      <c r="L39" s="7">
        <v>65</v>
      </c>
      <c r="M39" s="7"/>
      <c r="N39" s="7"/>
      <c r="O39" s="7"/>
      <c r="P39" s="7">
        <v>465.6</v>
      </c>
      <c r="Q39" s="7"/>
      <c r="R39" s="7">
        <v>-90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16"/>
      <c r="BF39" s="7">
        <v>51187</v>
      </c>
      <c r="BG39" s="7">
        <v>51187</v>
      </c>
      <c r="BH39" s="7">
        <f t="shared" si="3"/>
        <v>0</v>
      </c>
    </row>
    <row r="40" spans="1:60" ht="31.5" hidden="1">
      <c r="A40" s="14" t="s">
        <v>77</v>
      </c>
      <c r="B40" s="15" t="s">
        <v>42</v>
      </c>
      <c r="C40" s="15">
        <v>15</v>
      </c>
      <c r="D40" s="15" t="s">
        <v>51</v>
      </c>
      <c r="E40" s="15" t="s">
        <v>78</v>
      </c>
      <c r="F40" s="7"/>
      <c r="G40" s="7">
        <f>F40+H40</f>
        <v>0</v>
      </c>
      <c r="H40" s="7">
        <f t="shared" si="12"/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16"/>
      <c r="BF40" s="7">
        <v>1150</v>
      </c>
      <c r="BG40" s="7">
        <v>1150</v>
      </c>
      <c r="BH40" s="7">
        <f t="shared" si="3"/>
        <v>0</v>
      </c>
    </row>
    <row r="41" spans="1:60" ht="47.25">
      <c r="A41" s="14" t="s">
        <v>79</v>
      </c>
      <c r="B41" s="15" t="s">
        <v>42</v>
      </c>
      <c r="C41" s="15">
        <v>15</v>
      </c>
      <c r="D41" s="15" t="s">
        <v>80</v>
      </c>
      <c r="E41" s="15" t="s">
        <v>45</v>
      </c>
      <c r="F41" s="7">
        <f>F42</f>
        <v>25629</v>
      </c>
      <c r="G41" s="7">
        <f>G42</f>
        <v>24681</v>
      </c>
      <c r="H41" s="7">
        <f t="shared" si="12"/>
        <v>-948</v>
      </c>
      <c r="I41" s="7">
        <f>I42</f>
        <v>0</v>
      </c>
      <c r="J41" s="7">
        <f aca="true" t="shared" si="14" ref="J41:BD41">J42</f>
        <v>0</v>
      </c>
      <c r="K41" s="7">
        <f t="shared" si="14"/>
        <v>0</v>
      </c>
      <c r="L41" s="7">
        <f t="shared" si="14"/>
        <v>902</v>
      </c>
      <c r="M41" s="7">
        <f t="shared" si="14"/>
        <v>0</v>
      </c>
      <c r="N41" s="7">
        <f t="shared" si="14"/>
        <v>0</v>
      </c>
      <c r="O41" s="7">
        <f t="shared" si="14"/>
        <v>0</v>
      </c>
      <c r="P41" s="7">
        <f t="shared" si="14"/>
        <v>0</v>
      </c>
      <c r="Q41" s="7">
        <f t="shared" si="14"/>
        <v>0</v>
      </c>
      <c r="R41" s="7">
        <f t="shared" si="14"/>
        <v>-1850</v>
      </c>
      <c r="S41" s="7">
        <f t="shared" si="14"/>
        <v>0</v>
      </c>
      <c r="T41" s="7">
        <f t="shared" si="14"/>
        <v>0</v>
      </c>
      <c r="U41" s="7">
        <f t="shared" si="14"/>
        <v>0</v>
      </c>
      <c r="V41" s="7">
        <f t="shared" si="14"/>
        <v>0</v>
      </c>
      <c r="W41" s="7">
        <f t="shared" si="14"/>
        <v>0</v>
      </c>
      <c r="X41" s="7">
        <f t="shared" si="14"/>
        <v>0</v>
      </c>
      <c r="Y41" s="7">
        <f t="shared" si="14"/>
        <v>0</v>
      </c>
      <c r="Z41" s="7">
        <f t="shared" si="14"/>
        <v>0</v>
      </c>
      <c r="AA41" s="7">
        <f t="shared" si="14"/>
        <v>0</v>
      </c>
      <c r="AB41" s="7">
        <f t="shared" si="14"/>
        <v>0</v>
      </c>
      <c r="AC41" s="7">
        <f t="shared" si="14"/>
        <v>0</v>
      </c>
      <c r="AD41" s="7">
        <f t="shared" si="14"/>
        <v>0</v>
      </c>
      <c r="AE41" s="7">
        <f t="shared" si="14"/>
        <v>0</v>
      </c>
      <c r="AF41" s="7">
        <f t="shared" si="14"/>
        <v>0</v>
      </c>
      <c r="AG41" s="7">
        <f t="shared" si="14"/>
        <v>0</v>
      </c>
      <c r="AH41" s="7">
        <f t="shared" si="14"/>
        <v>0</v>
      </c>
      <c r="AI41" s="7">
        <f t="shared" si="14"/>
        <v>0</v>
      </c>
      <c r="AJ41" s="7">
        <f t="shared" si="14"/>
        <v>0</v>
      </c>
      <c r="AK41" s="7">
        <f t="shared" si="14"/>
        <v>0</v>
      </c>
      <c r="AL41" s="7">
        <f t="shared" si="14"/>
        <v>0</v>
      </c>
      <c r="AM41" s="7">
        <f t="shared" si="14"/>
        <v>0</v>
      </c>
      <c r="AN41" s="7">
        <f t="shared" si="14"/>
        <v>0</v>
      </c>
      <c r="AO41" s="7">
        <f t="shared" si="14"/>
        <v>0</v>
      </c>
      <c r="AP41" s="7">
        <f t="shared" si="14"/>
        <v>0</v>
      </c>
      <c r="AQ41" s="7">
        <f t="shared" si="14"/>
        <v>0</v>
      </c>
      <c r="AR41" s="7">
        <f t="shared" si="14"/>
        <v>0</v>
      </c>
      <c r="AS41" s="7">
        <f t="shared" si="14"/>
        <v>0</v>
      </c>
      <c r="AT41" s="7">
        <f t="shared" si="14"/>
        <v>0</v>
      </c>
      <c r="AU41" s="7">
        <f t="shared" si="14"/>
        <v>0</v>
      </c>
      <c r="AV41" s="7">
        <f t="shared" si="14"/>
        <v>0</v>
      </c>
      <c r="AW41" s="7">
        <f t="shared" si="14"/>
        <v>0</v>
      </c>
      <c r="AX41" s="7">
        <f t="shared" si="14"/>
        <v>0</v>
      </c>
      <c r="AY41" s="7">
        <f t="shared" si="14"/>
        <v>0</v>
      </c>
      <c r="AZ41" s="7">
        <f t="shared" si="14"/>
        <v>0</v>
      </c>
      <c r="BA41" s="7">
        <f t="shared" si="14"/>
        <v>0</v>
      </c>
      <c r="BB41" s="7">
        <f t="shared" si="14"/>
        <v>0</v>
      </c>
      <c r="BC41" s="7">
        <f t="shared" si="14"/>
        <v>0</v>
      </c>
      <c r="BD41" s="7">
        <f t="shared" si="14"/>
        <v>0</v>
      </c>
      <c r="BE41" s="16"/>
      <c r="BF41" s="7">
        <f>BF42</f>
        <v>17059.7</v>
      </c>
      <c r="BG41" s="7">
        <f>BG42</f>
        <v>17059.7</v>
      </c>
      <c r="BH41" s="7">
        <f t="shared" si="3"/>
        <v>0</v>
      </c>
    </row>
    <row r="42" spans="1:60" ht="31.5">
      <c r="A42" s="14" t="s">
        <v>81</v>
      </c>
      <c r="B42" s="15" t="s">
        <v>42</v>
      </c>
      <c r="C42" s="15">
        <v>15</v>
      </c>
      <c r="D42" s="15" t="s">
        <v>80</v>
      </c>
      <c r="E42" s="15">
        <v>216</v>
      </c>
      <c r="F42" s="7">
        <v>25629</v>
      </c>
      <c r="G42" s="7">
        <f>F42+H42</f>
        <v>24681</v>
      </c>
      <c r="H42" s="7">
        <f t="shared" si="12"/>
        <v>-948</v>
      </c>
      <c r="I42" s="7"/>
      <c r="J42" s="7"/>
      <c r="K42" s="7"/>
      <c r="L42" s="7">
        <v>902</v>
      </c>
      <c r="M42" s="7"/>
      <c r="N42" s="7"/>
      <c r="O42" s="7"/>
      <c r="P42" s="7"/>
      <c r="Q42" s="7"/>
      <c r="R42" s="7">
        <v>-1850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16"/>
      <c r="BF42" s="7">
        <v>17059.7</v>
      </c>
      <c r="BG42" s="7">
        <v>17059.7</v>
      </c>
      <c r="BH42" s="7">
        <f t="shared" si="3"/>
        <v>0</v>
      </c>
    </row>
    <row r="43" spans="1:60" ht="47.25" hidden="1">
      <c r="A43" s="14" t="s">
        <v>79</v>
      </c>
      <c r="B43" s="15" t="s">
        <v>42</v>
      </c>
      <c r="C43" s="15">
        <v>15</v>
      </c>
      <c r="D43" s="15" t="s">
        <v>80</v>
      </c>
      <c r="E43" s="15" t="s">
        <v>45</v>
      </c>
      <c r="F43" s="7">
        <f aca="true" t="shared" si="15" ref="F43:BD43">F44+F45</f>
        <v>0</v>
      </c>
      <c r="G43" s="7">
        <f t="shared" si="15"/>
        <v>0</v>
      </c>
      <c r="H43" s="7">
        <f t="shared" si="15"/>
        <v>0</v>
      </c>
      <c r="I43" s="7">
        <f t="shared" si="15"/>
        <v>0</v>
      </c>
      <c r="J43" s="7">
        <f t="shared" si="15"/>
        <v>0</v>
      </c>
      <c r="K43" s="7">
        <f t="shared" si="15"/>
        <v>0</v>
      </c>
      <c r="L43" s="7">
        <f t="shared" si="15"/>
        <v>0</v>
      </c>
      <c r="M43" s="7">
        <f t="shared" si="15"/>
        <v>0</v>
      </c>
      <c r="N43" s="7">
        <f t="shared" si="15"/>
        <v>0</v>
      </c>
      <c r="O43" s="7">
        <f t="shared" si="15"/>
        <v>0</v>
      </c>
      <c r="P43" s="7">
        <f t="shared" si="15"/>
        <v>0</v>
      </c>
      <c r="Q43" s="7">
        <f t="shared" si="15"/>
        <v>0</v>
      </c>
      <c r="R43" s="7">
        <f t="shared" si="15"/>
        <v>0</v>
      </c>
      <c r="S43" s="7">
        <f t="shared" si="15"/>
        <v>0</v>
      </c>
      <c r="T43" s="7">
        <f t="shared" si="15"/>
        <v>0</v>
      </c>
      <c r="U43" s="7">
        <f t="shared" si="15"/>
        <v>0</v>
      </c>
      <c r="V43" s="7">
        <f t="shared" si="15"/>
        <v>0</v>
      </c>
      <c r="W43" s="7">
        <f t="shared" si="15"/>
        <v>0</v>
      </c>
      <c r="X43" s="7">
        <f t="shared" si="15"/>
        <v>0</v>
      </c>
      <c r="Y43" s="7">
        <f t="shared" si="15"/>
        <v>0</v>
      </c>
      <c r="Z43" s="7">
        <f t="shared" si="15"/>
        <v>0</v>
      </c>
      <c r="AA43" s="7">
        <f t="shared" si="15"/>
        <v>0</v>
      </c>
      <c r="AB43" s="7">
        <f t="shared" si="15"/>
        <v>0</v>
      </c>
      <c r="AC43" s="7">
        <f t="shared" si="15"/>
        <v>0</v>
      </c>
      <c r="AD43" s="7">
        <f t="shared" si="15"/>
        <v>0</v>
      </c>
      <c r="AE43" s="7">
        <f t="shared" si="15"/>
        <v>0</v>
      </c>
      <c r="AF43" s="7">
        <f t="shared" si="15"/>
        <v>0</v>
      </c>
      <c r="AG43" s="7">
        <f t="shared" si="15"/>
        <v>0</v>
      </c>
      <c r="AH43" s="7">
        <f t="shared" si="15"/>
        <v>0</v>
      </c>
      <c r="AI43" s="7">
        <f t="shared" si="15"/>
        <v>0</v>
      </c>
      <c r="AJ43" s="7">
        <f t="shared" si="15"/>
        <v>0</v>
      </c>
      <c r="AK43" s="7">
        <f t="shared" si="15"/>
        <v>0</v>
      </c>
      <c r="AL43" s="7">
        <f t="shared" si="15"/>
        <v>0</v>
      </c>
      <c r="AM43" s="7">
        <f t="shared" si="15"/>
        <v>0</v>
      </c>
      <c r="AN43" s="7">
        <f t="shared" si="15"/>
        <v>0</v>
      </c>
      <c r="AO43" s="7">
        <f t="shared" si="15"/>
        <v>0</v>
      </c>
      <c r="AP43" s="7">
        <f t="shared" si="15"/>
        <v>0</v>
      </c>
      <c r="AQ43" s="7">
        <f t="shared" si="15"/>
        <v>0</v>
      </c>
      <c r="AR43" s="7">
        <f t="shared" si="15"/>
        <v>0</v>
      </c>
      <c r="AS43" s="7">
        <f t="shared" si="15"/>
        <v>0</v>
      </c>
      <c r="AT43" s="7">
        <f t="shared" si="15"/>
        <v>0</v>
      </c>
      <c r="AU43" s="7">
        <f t="shared" si="15"/>
        <v>0</v>
      </c>
      <c r="AV43" s="7">
        <f t="shared" si="15"/>
        <v>0</v>
      </c>
      <c r="AW43" s="7">
        <f t="shared" si="15"/>
        <v>0</v>
      </c>
      <c r="AX43" s="7">
        <f t="shared" si="15"/>
        <v>0</v>
      </c>
      <c r="AY43" s="7">
        <f t="shared" si="15"/>
        <v>0</v>
      </c>
      <c r="AZ43" s="7">
        <f t="shared" si="15"/>
        <v>0</v>
      </c>
      <c r="BA43" s="7">
        <f t="shared" si="15"/>
        <v>0</v>
      </c>
      <c r="BB43" s="7">
        <f t="shared" si="15"/>
        <v>0</v>
      </c>
      <c r="BC43" s="7">
        <f t="shared" si="15"/>
        <v>0</v>
      </c>
      <c r="BD43" s="7">
        <f t="shared" si="15"/>
        <v>0</v>
      </c>
      <c r="BE43" s="16"/>
      <c r="BF43" s="7">
        <f>BF44</f>
        <v>17059.7</v>
      </c>
      <c r="BG43" s="7">
        <f>BG44</f>
        <v>17059.7</v>
      </c>
      <c r="BH43" s="7">
        <f t="shared" si="3"/>
        <v>0</v>
      </c>
    </row>
    <row r="44" spans="1:60" ht="43.5" customHeight="1">
      <c r="A44" s="81" t="s">
        <v>423</v>
      </c>
      <c r="B44" s="15" t="s">
        <v>42</v>
      </c>
      <c r="C44" s="15">
        <v>15</v>
      </c>
      <c r="D44" s="15" t="s">
        <v>80</v>
      </c>
      <c r="E44" s="15" t="s">
        <v>4</v>
      </c>
      <c r="F44" s="7">
        <v>150000</v>
      </c>
      <c r="G44" s="7">
        <f>F44+H44</f>
        <v>150000</v>
      </c>
      <c r="H44" s="7">
        <f>SUM(I44:BD44)</f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6"/>
      <c r="BF44" s="7">
        <v>17059.7</v>
      </c>
      <c r="BG44" s="7">
        <v>17059.7</v>
      </c>
      <c r="BH44" s="7">
        <f t="shared" si="3"/>
        <v>0</v>
      </c>
    </row>
    <row r="45" spans="1:60" ht="27" customHeight="1">
      <c r="A45" s="81" t="s">
        <v>424</v>
      </c>
      <c r="B45" s="15" t="s">
        <v>42</v>
      </c>
      <c r="C45" s="15">
        <v>15</v>
      </c>
      <c r="D45" s="15" t="s">
        <v>80</v>
      </c>
      <c r="E45" s="15" t="s">
        <v>4</v>
      </c>
      <c r="F45" s="7">
        <v>-150000</v>
      </c>
      <c r="G45" s="7">
        <f>F45+H45</f>
        <v>-150000</v>
      </c>
      <c r="H45" s="7">
        <f>SUM(I45:BD45)</f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6"/>
      <c r="BF45" s="7">
        <v>17059.7</v>
      </c>
      <c r="BG45" s="7">
        <v>17059.7</v>
      </c>
      <c r="BH45" s="7">
        <f t="shared" si="3"/>
        <v>0</v>
      </c>
    </row>
    <row r="46" spans="1:60" s="68" customFormat="1" ht="39" hidden="1">
      <c r="A46" s="82" t="s">
        <v>412</v>
      </c>
      <c r="B46" s="15" t="s">
        <v>42</v>
      </c>
      <c r="C46" s="15">
        <v>15</v>
      </c>
      <c r="D46" s="15" t="s">
        <v>80</v>
      </c>
      <c r="E46" s="15" t="s">
        <v>45</v>
      </c>
      <c r="F46" s="7">
        <f aca="true" t="shared" si="16" ref="F46:BD46">F47+F48</f>
        <v>0</v>
      </c>
      <c r="G46" s="7">
        <f t="shared" si="16"/>
        <v>0</v>
      </c>
      <c r="H46" s="7">
        <f t="shared" si="16"/>
        <v>0</v>
      </c>
      <c r="I46" s="7">
        <f t="shared" si="16"/>
        <v>0</v>
      </c>
      <c r="J46" s="7">
        <f t="shared" si="16"/>
        <v>0</v>
      </c>
      <c r="K46" s="7">
        <f t="shared" si="16"/>
        <v>0</v>
      </c>
      <c r="L46" s="7">
        <f t="shared" si="16"/>
        <v>0</v>
      </c>
      <c r="M46" s="7">
        <f t="shared" si="16"/>
        <v>0</v>
      </c>
      <c r="N46" s="7">
        <f t="shared" si="16"/>
        <v>0</v>
      </c>
      <c r="O46" s="7">
        <f t="shared" si="16"/>
        <v>0</v>
      </c>
      <c r="P46" s="7">
        <f t="shared" si="16"/>
        <v>0</v>
      </c>
      <c r="Q46" s="7">
        <f t="shared" si="16"/>
        <v>0</v>
      </c>
      <c r="R46" s="7">
        <f t="shared" si="16"/>
        <v>0</v>
      </c>
      <c r="S46" s="7">
        <f>S47+S48</f>
        <v>0</v>
      </c>
      <c r="T46" s="7">
        <f t="shared" si="16"/>
        <v>0</v>
      </c>
      <c r="U46" s="7">
        <f t="shared" si="16"/>
        <v>0</v>
      </c>
      <c r="V46" s="7">
        <f t="shared" si="16"/>
        <v>0</v>
      </c>
      <c r="W46" s="7">
        <f t="shared" si="16"/>
        <v>0</v>
      </c>
      <c r="X46" s="7">
        <f t="shared" si="16"/>
        <v>0</v>
      </c>
      <c r="Y46" s="7">
        <f t="shared" si="16"/>
        <v>0</v>
      </c>
      <c r="Z46" s="7">
        <f t="shared" si="16"/>
        <v>0</v>
      </c>
      <c r="AA46" s="7">
        <f t="shared" si="16"/>
        <v>0</v>
      </c>
      <c r="AB46" s="7">
        <f t="shared" si="16"/>
        <v>0</v>
      </c>
      <c r="AC46" s="7">
        <f t="shared" si="16"/>
        <v>0</v>
      </c>
      <c r="AD46" s="7">
        <f t="shared" si="16"/>
        <v>0</v>
      </c>
      <c r="AE46" s="7">
        <f t="shared" si="16"/>
        <v>0</v>
      </c>
      <c r="AF46" s="7">
        <f t="shared" si="16"/>
        <v>0</v>
      </c>
      <c r="AG46" s="7">
        <f t="shared" si="16"/>
        <v>0</v>
      </c>
      <c r="AH46" s="7">
        <f t="shared" si="16"/>
        <v>0</v>
      </c>
      <c r="AI46" s="7">
        <f t="shared" si="16"/>
        <v>0</v>
      </c>
      <c r="AJ46" s="7">
        <f t="shared" si="16"/>
        <v>0</v>
      </c>
      <c r="AK46" s="7">
        <f t="shared" si="16"/>
        <v>0</v>
      </c>
      <c r="AL46" s="7">
        <f t="shared" si="16"/>
        <v>0</v>
      </c>
      <c r="AM46" s="7">
        <f t="shared" si="16"/>
        <v>0</v>
      </c>
      <c r="AN46" s="7">
        <f t="shared" si="16"/>
        <v>0</v>
      </c>
      <c r="AO46" s="7">
        <f t="shared" si="16"/>
        <v>0</v>
      </c>
      <c r="AP46" s="7">
        <f t="shared" si="16"/>
        <v>0</v>
      </c>
      <c r="AQ46" s="7">
        <f t="shared" si="16"/>
        <v>0</v>
      </c>
      <c r="AR46" s="7">
        <f t="shared" si="16"/>
        <v>0</v>
      </c>
      <c r="AS46" s="7">
        <f t="shared" si="16"/>
        <v>0</v>
      </c>
      <c r="AT46" s="7">
        <f t="shared" si="16"/>
        <v>0</v>
      </c>
      <c r="AU46" s="7">
        <f t="shared" si="16"/>
        <v>0</v>
      </c>
      <c r="AV46" s="7">
        <f t="shared" si="16"/>
        <v>0</v>
      </c>
      <c r="AW46" s="7">
        <f t="shared" si="16"/>
        <v>0</v>
      </c>
      <c r="AX46" s="7">
        <f t="shared" si="16"/>
        <v>0</v>
      </c>
      <c r="AY46" s="7">
        <f t="shared" si="16"/>
        <v>0</v>
      </c>
      <c r="AZ46" s="7">
        <f t="shared" si="16"/>
        <v>0</v>
      </c>
      <c r="BA46" s="7">
        <f t="shared" si="16"/>
        <v>0</v>
      </c>
      <c r="BB46" s="7">
        <f t="shared" si="16"/>
        <v>0</v>
      </c>
      <c r="BC46" s="7">
        <f t="shared" si="16"/>
        <v>0</v>
      </c>
      <c r="BD46" s="7">
        <f t="shared" si="16"/>
        <v>0</v>
      </c>
      <c r="BE46" s="16"/>
      <c r="BF46" s="7">
        <f>BF47</f>
        <v>17059.7</v>
      </c>
      <c r="BG46" s="7">
        <f>BG47</f>
        <v>17059.7</v>
      </c>
      <c r="BH46" s="7">
        <f t="shared" si="3"/>
        <v>0</v>
      </c>
    </row>
    <row r="47" spans="1:60" s="68" customFormat="1" ht="15.75">
      <c r="A47" s="14" t="s">
        <v>82</v>
      </c>
      <c r="B47" s="15" t="s">
        <v>42</v>
      </c>
      <c r="C47" s="15">
        <v>15</v>
      </c>
      <c r="D47" s="15" t="s">
        <v>80</v>
      </c>
      <c r="E47" s="15" t="s">
        <v>83</v>
      </c>
      <c r="F47" s="7">
        <v>312866</v>
      </c>
      <c r="G47" s="7">
        <f>F47+H47</f>
        <v>312866</v>
      </c>
      <c r="H47" s="7">
        <f>SUM(I47:BD47)</f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16"/>
      <c r="BF47" s="7">
        <v>17059.7</v>
      </c>
      <c r="BG47" s="7">
        <v>17059.7</v>
      </c>
      <c r="BH47" s="7">
        <f t="shared" si="3"/>
        <v>0</v>
      </c>
    </row>
    <row r="48" spans="1:60" s="68" customFormat="1" ht="15.75">
      <c r="A48" s="14" t="s">
        <v>84</v>
      </c>
      <c r="B48" s="15" t="s">
        <v>42</v>
      </c>
      <c r="C48" s="15">
        <v>15</v>
      </c>
      <c r="D48" s="15" t="s">
        <v>80</v>
      </c>
      <c r="E48" s="15" t="s">
        <v>83</v>
      </c>
      <c r="F48" s="7">
        <v>-312866</v>
      </c>
      <c r="G48" s="7">
        <f>F48+H48</f>
        <v>-312866</v>
      </c>
      <c r="H48" s="7">
        <f>SUM(I48:BD48)</f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16"/>
      <c r="BF48" s="7">
        <v>17059.7</v>
      </c>
      <c r="BG48" s="7">
        <v>17059.7</v>
      </c>
      <c r="BH48" s="7">
        <f t="shared" si="3"/>
        <v>0</v>
      </c>
    </row>
    <row r="49" spans="1:60" s="68" customFormat="1" ht="51.75" hidden="1">
      <c r="A49" s="82" t="s">
        <v>85</v>
      </c>
      <c r="B49" s="15" t="s">
        <v>42</v>
      </c>
      <c r="C49" s="15">
        <v>15</v>
      </c>
      <c r="D49" s="15" t="s">
        <v>80</v>
      </c>
      <c r="E49" s="15" t="s">
        <v>45</v>
      </c>
      <c r="F49" s="7">
        <f aca="true" t="shared" si="17" ref="F49:BD49">F50+F51</f>
        <v>0</v>
      </c>
      <c r="G49" s="7">
        <f t="shared" si="17"/>
        <v>0</v>
      </c>
      <c r="H49" s="7">
        <f t="shared" si="17"/>
        <v>0</v>
      </c>
      <c r="I49" s="7">
        <f t="shared" si="17"/>
        <v>0</v>
      </c>
      <c r="J49" s="7">
        <f t="shared" si="17"/>
        <v>0</v>
      </c>
      <c r="K49" s="7">
        <f t="shared" si="17"/>
        <v>0</v>
      </c>
      <c r="L49" s="7">
        <f t="shared" si="17"/>
        <v>0</v>
      </c>
      <c r="M49" s="7">
        <f t="shared" si="17"/>
        <v>0</v>
      </c>
      <c r="N49" s="7">
        <f t="shared" si="17"/>
        <v>0</v>
      </c>
      <c r="O49" s="7">
        <f t="shared" si="17"/>
        <v>0</v>
      </c>
      <c r="P49" s="7">
        <f t="shared" si="17"/>
        <v>0</v>
      </c>
      <c r="Q49" s="7">
        <f t="shared" si="17"/>
        <v>0</v>
      </c>
      <c r="R49" s="7">
        <f t="shared" si="17"/>
        <v>0</v>
      </c>
      <c r="S49" s="7">
        <f>S50+S51</f>
        <v>0</v>
      </c>
      <c r="T49" s="7">
        <f t="shared" si="17"/>
        <v>0</v>
      </c>
      <c r="U49" s="7">
        <f t="shared" si="17"/>
        <v>0</v>
      </c>
      <c r="V49" s="7">
        <f t="shared" si="17"/>
        <v>0</v>
      </c>
      <c r="W49" s="7">
        <f t="shared" si="17"/>
        <v>0</v>
      </c>
      <c r="X49" s="7">
        <f t="shared" si="17"/>
        <v>0</v>
      </c>
      <c r="Y49" s="7">
        <f t="shared" si="17"/>
        <v>0</v>
      </c>
      <c r="Z49" s="7">
        <f t="shared" si="17"/>
        <v>0</v>
      </c>
      <c r="AA49" s="7">
        <f t="shared" si="17"/>
        <v>0</v>
      </c>
      <c r="AB49" s="7">
        <f t="shared" si="17"/>
        <v>0</v>
      </c>
      <c r="AC49" s="7">
        <f t="shared" si="17"/>
        <v>0</v>
      </c>
      <c r="AD49" s="7">
        <f t="shared" si="17"/>
        <v>0</v>
      </c>
      <c r="AE49" s="7">
        <f t="shared" si="17"/>
        <v>0</v>
      </c>
      <c r="AF49" s="7">
        <f t="shared" si="17"/>
        <v>0</v>
      </c>
      <c r="AG49" s="7">
        <f t="shared" si="17"/>
        <v>0</v>
      </c>
      <c r="AH49" s="7">
        <f t="shared" si="17"/>
        <v>0</v>
      </c>
      <c r="AI49" s="7">
        <f t="shared" si="17"/>
        <v>0</v>
      </c>
      <c r="AJ49" s="7">
        <f t="shared" si="17"/>
        <v>0</v>
      </c>
      <c r="AK49" s="7">
        <f t="shared" si="17"/>
        <v>0</v>
      </c>
      <c r="AL49" s="7">
        <f t="shared" si="17"/>
        <v>0</v>
      </c>
      <c r="AM49" s="7">
        <f t="shared" si="17"/>
        <v>0</v>
      </c>
      <c r="AN49" s="7">
        <f t="shared" si="17"/>
        <v>0</v>
      </c>
      <c r="AO49" s="7">
        <f t="shared" si="17"/>
        <v>0</v>
      </c>
      <c r="AP49" s="7">
        <f t="shared" si="17"/>
        <v>0</v>
      </c>
      <c r="AQ49" s="7">
        <f t="shared" si="17"/>
        <v>0</v>
      </c>
      <c r="AR49" s="7">
        <f t="shared" si="17"/>
        <v>0</v>
      </c>
      <c r="AS49" s="7">
        <f t="shared" si="17"/>
        <v>0</v>
      </c>
      <c r="AT49" s="7">
        <f t="shared" si="17"/>
        <v>0</v>
      </c>
      <c r="AU49" s="7">
        <f t="shared" si="17"/>
        <v>0</v>
      </c>
      <c r="AV49" s="7">
        <f t="shared" si="17"/>
        <v>0</v>
      </c>
      <c r="AW49" s="7">
        <f t="shared" si="17"/>
        <v>0</v>
      </c>
      <c r="AX49" s="7">
        <f t="shared" si="17"/>
        <v>0</v>
      </c>
      <c r="AY49" s="7">
        <f t="shared" si="17"/>
        <v>0</v>
      </c>
      <c r="AZ49" s="7">
        <f t="shared" si="17"/>
        <v>0</v>
      </c>
      <c r="BA49" s="7">
        <f t="shared" si="17"/>
        <v>0</v>
      </c>
      <c r="BB49" s="7">
        <f t="shared" si="17"/>
        <v>0</v>
      </c>
      <c r="BC49" s="7">
        <f t="shared" si="17"/>
        <v>0</v>
      </c>
      <c r="BD49" s="7">
        <f t="shared" si="17"/>
        <v>0</v>
      </c>
      <c r="BE49" s="16"/>
      <c r="BF49" s="7">
        <f>BF50</f>
        <v>17059.7</v>
      </c>
      <c r="BG49" s="7">
        <f>BG50</f>
        <v>17059.7</v>
      </c>
      <c r="BH49" s="7">
        <f t="shared" si="3"/>
        <v>0</v>
      </c>
    </row>
    <row r="50" spans="1:60" s="68" customFormat="1" ht="15.75">
      <c r="A50" s="14" t="s">
        <v>82</v>
      </c>
      <c r="B50" s="15" t="s">
        <v>42</v>
      </c>
      <c r="C50" s="15">
        <v>15</v>
      </c>
      <c r="D50" s="15" t="s">
        <v>80</v>
      </c>
      <c r="E50" s="15" t="s">
        <v>83</v>
      </c>
      <c r="F50" s="7">
        <v>15063</v>
      </c>
      <c r="G50" s="7">
        <f>F50+H50</f>
        <v>15063</v>
      </c>
      <c r="H50" s="7">
        <f>SUM(I50:BD50)</f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16"/>
      <c r="BF50" s="7">
        <v>17059.7</v>
      </c>
      <c r="BG50" s="7">
        <v>17059.7</v>
      </c>
      <c r="BH50" s="7">
        <f t="shared" si="3"/>
        <v>0</v>
      </c>
    </row>
    <row r="51" spans="1:60" s="68" customFormat="1" ht="15.75">
      <c r="A51" s="14" t="s">
        <v>84</v>
      </c>
      <c r="B51" s="15" t="s">
        <v>42</v>
      </c>
      <c r="C51" s="15">
        <v>15</v>
      </c>
      <c r="D51" s="15" t="s">
        <v>80</v>
      </c>
      <c r="E51" s="15" t="s">
        <v>83</v>
      </c>
      <c r="F51" s="7">
        <v>-15063</v>
      </c>
      <c r="G51" s="7">
        <f>F51+H51</f>
        <v>-15063</v>
      </c>
      <c r="H51" s="7">
        <f>SUM(I51:BD51)</f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6"/>
      <c r="BF51" s="7">
        <v>17059.7</v>
      </c>
      <c r="BG51" s="7">
        <v>17059.7</v>
      </c>
      <c r="BH51" s="7">
        <f t="shared" si="3"/>
        <v>0</v>
      </c>
    </row>
    <row r="52" spans="1:60" ht="31.5">
      <c r="A52" s="14" t="s">
        <v>86</v>
      </c>
      <c r="B52" s="15" t="s">
        <v>42</v>
      </c>
      <c r="C52" s="15">
        <v>15</v>
      </c>
      <c r="D52" s="15" t="s">
        <v>87</v>
      </c>
      <c r="E52" s="15" t="s">
        <v>45</v>
      </c>
      <c r="F52" s="7">
        <f>F53</f>
        <v>22133</v>
      </c>
      <c r="G52" s="88">
        <f>G53</f>
        <v>22602.8</v>
      </c>
      <c r="H52" s="7">
        <f t="shared" si="12"/>
        <v>469.8</v>
      </c>
      <c r="I52" s="7">
        <f>I53</f>
        <v>0</v>
      </c>
      <c r="J52" s="7">
        <f aca="true" t="shared" si="18" ref="J52:BD52">J53</f>
        <v>0</v>
      </c>
      <c r="K52" s="7">
        <f t="shared" si="18"/>
        <v>0</v>
      </c>
      <c r="L52" s="7">
        <f t="shared" si="18"/>
        <v>469.8</v>
      </c>
      <c r="M52" s="7">
        <f t="shared" si="18"/>
        <v>0</v>
      </c>
      <c r="N52" s="7">
        <f t="shared" si="18"/>
        <v>0</v>
      </c>
      <c r="O52" s="7">
        <f t="shared" si="18"/>
        <v>0</v>
      </c>
      <c r="P52" s="7">
        <f t="shared" si="18"/>
        <v>0</v>
      </c>
      <c r="Q52" s="7">
        <f t="shared" si="18"/>
        <v>0</v>
      </c>
      <c r="R52" s="7">
        <f t="shared" si="18"/>
        <v>0</v>
      </c>
      <c r="S52" s="7">
        <f t="shared" si="18"/>
        <v>0</v>
      </c>
      <c r="T52" s="7">
        <f t="shared" si="18"/>
        <v>0</v>
      </c>
      <c r="U52" s="7">
        <f t="shared" si="18"/>
        <v>0</v>
      </c>
      <c r="V52" s="7">
        <f t="shared" si="18"/>
        <v>0</v>
      </c>
      <c r="W52" s="7">
        <f t="shared" si="18"/>
        <v>0</v>
      </c>
      <c r="X52" s="7">
        <f t="shared" si="18"/>
        <v>0</v>
      </c>
      <c r="Y52" s="7">
        <f t="shared" si="18"/>
        <v>0</v>
      </c>
      <c r="Z52" s="7">
        <f t="shared" si="18"/>
        <v>0</v>
      </c>
      <c r="AA52" s="7">
        <f t="shared" si="18"/>
        <v>0</v>
      </c>
      <c r="AB52" s="7">
        <f t="shared" si="18"/>
        <v>0</v>
      </c>
      <c r="AC52" s="7">
        <f t="shared" si="18"/>
        <v>0</v>
      </c>
      <c r="AD52" s="7">
        <f t="shared" si="18"/>
        <v>0</v>
      </c>
      <c r="AE52" s="7">
        <f t="shared" si="18"/>
        <v>0</v>
      </c>
      <c r="AF52" s="7">
        <f t="shared" si="18"/>
        <v>0</v>
      </c>
      <c r="AG52" s="7">
        <f t="shared" si="18"/>
        <v>0</v>
      </c>
      <c r="AH52" s="7">
        <f t="shared" si="18"/>
        <v>0</v>
      </c>
      <c r="AI52" s="7">
        <f t="shared" si="18"/>
        <v>0</v>
      </c>
      <c r="AJ52" s="7">
        <f t="shared" si="18"/>
        <v>0</v>
      </c>
      <c r="AK52" s="7">
        <f t="shared" si="18"/>
        <v>0</v>
      </c>
      <c r="AL52" s="7">
        <f t="shared" si="18"/>
        <v>0</v>
      </c>
      <c r="AM52" s="7">
        <f t="shared" si="18"/>
        <v>0</v>
      </c>
      <c r="AN52" s="7">
        <f t="shared" si="18"/>
        <v>0</v>
      </c>
      <c r="AO52" s="7">
        <f t="shared" si="18"/>
        <v>0</v>
      </c>
      <c r="AP52" s="7">
        <f t="shared" si="18"/>
        <v>0</v>
      </c>
      <c r="AQ52" s="7">
        <f t="shared" si="18"/>
        <v>0</v>
      </c>
      <c r="AR52" s="7">
        <f t="shared" si="18"/>
        <v>0</v>
      </c>
      <c r="AS52" s="7">
        <f t="shared" si="18"/>
        <v>0</v>
      </c>
      <c r="AT52" s="7">
        <f t="shared" si="18"/>
        <v>0</v>
      </c>
      <c r="AU52" s="7">
        <f t="shared" si="18"/>
        <v>0</v>
      </c>
      <c r="AV52" s="7">
        <f t="shared" si="18"/>
        <v>0</v>
      </c>
      <c r="AW52" s="7">
        <f t="shared" si="18"/>
        <v>0</v>
      </c>
      <c r="AX52" s="7">
        <f t="shared" si="18"/>
        <v>0</v>
      </c>
      <c r="AY52" s="7">
        <f t="shared" si="18"/>
        <v>0</v>
      </c>
      <c r="AZ52" s="7">
        <f t="shared" si="18"/>
        <v>0</v>
      </c>
      <c r="BA52" s="7">
        <f t="shared" si="18"/>
        <v>0</v>
      </c>
      <c r="BB52" s="7">
        <f t="shared" si="18"/>
        <v>0</v>
      </c>
      <c r="BC52" s="7">
        <f t="shared" si="18"/>
        <v>0</v>
      </c>
      <c r="BD52" s="7">
        <f t="shared" si="18"/>
        <v>0</v>
      </c>
      <c r="BE52" s="16"/>
      <c r="BF52" s="7">
        <f>BF53</f>
        <v>25815.3</v>
      </c>
      <c r="BG52" s="7">
        <f>BG53</f>
        <v>25815.3</v>
      </c>
      <c r="BH52" s="7">
        <f t="shared" si="3"/>
        <v>0</v>
      </c>
    </row>
    <row r="53" spans="1:60" ht="31.5">
      <c r="A53" s="14" t="s">
        <v>77</v>
      </c>
      <c r="B53" s="15" t="s">
        <v>42</v>
      </c>
      <c r="C53" s="15">
        <v>15</v>
      </c>
      <c r="D53" s="15" t="s">
        <v>87</v>
      </c>
      <c r="E53" s="15" t="s">
        <v>78</v>
      </c>
      <c r="F53" s="7">
        <v>22133</v>
      </c>
      <c r="G53" s="7">
        <f>F53+H53</f>
        <v>22602.8</v>
      </c>
      <c r="H53" s="7">
        <f t="shared" si="12"/>
        <v>469.8</v>
      </c>
      <c r="I53" s="7"/>
      <c r="J53" s="7"/>
      <c r="K53" s="7"/>
      <c r="L53" s="7">
        <v>469.8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16"/>
      <c r="BF53" s="7">
        <v>25815.3</v>
      </c>
      <c r="BG53" s="7">
        <v>25815.3</v>
      </c>
      <c r="BH53" s="7">
        <f t="shared" si="3"/>
        <v>0</v>
      </c>
    </row>
    <row r="54" spans="1:60" ht="47.25">
      <c r="A54" s="14" t="s">
        <v>88</v>
      </c>
      <c r="B54" s="15" t="s">
        <v>42</v>
      </c>
      <c r="C54" s="15">
        <v>15</v>
      </c>
      <c r="D54" s="15" t="s">
        <v>89</v>
      </c>
      <c r="E54" s="15" t="s">
        <v>45</v>
      </c>
      <c r="F54" s="7">
        <f>F55</f>
        <v>1200</v>
      </c>
      <c r="G54" s="7">
        <f>G55</f>
        <v>1162.2</v>
      </c>
      <c r="H54" s="7">
        <f t="shared" si="12"/>
        <v>-37.8</v>
      </c>
      <c r="I54" s="7">
        <f>I55</f>
        <v>0</v>
      </c>
      <c r="J54" s="7">
        <f aca="true" t="shared" si="19" ref="J54:BD54">J55</f>
        <v>0</v>
      </c>
      <c r="K54" s="7">
        <f t="shared" si="19"/>
        <v>0</v>
      </c>
      <c r="L54" s="7">
        <f t="shared" si="19"/>
        <v>-37.8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16"/>
      <c r="BF54" s="7">
        <f>BF55</f>
        <v>25815.3</v>
      </c>
      <c r="BG54" s="7">
        <f>BG55</f>
        <v>25815.3</v>
      </c>
      <c r="BH54" s="7">
        <f>BG54-BF54</f>
        <v>0</v>
      </c>
    </row>
    <row r="55" spans="1:60" ht="33.75" customHeight="1">
      <c r="A55" s="14" t="s">
        <v>77</v>
      </c>
      <c r="B55" s="15" t="s">
        <v>42</v>
      </c>
      <c r="C55" s="15">
        <v>15</v>
      </c>
      <c r="D55" s="15" t="s">
        <v>89</v>
      </c>
      <c r="E55" s="15" t="s">
        <v>78</v>
      </c>
      <c r="F55" s="7">
        <v>1200</v>
      </c>
      <c r="G55" s="7">
        <f>F55+H55</f>
        <v>1162.2</v>
      </c>
      <c r="H55" s="7">
        <f t="shared" si="12"/>
        <v>-37.8</v>
      </c>
      <c r="I55" s="7"/>
      <c r="J55" s="7"/>
      <c r="K55" s="7"/>
      <c r="L55" s="7">
        <v>-37.8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16"/>
      <c r="BF55" s="7">
        <v>25815.3</v>
      </c>
      <c r="BG55" s="7">
        <v>25815.3</v>
      </c>
      <c r="BH55" s="7">
        <f>BG55-BF55</f>
        <v>0</v>
      </c>
    </row>
    <row r="56" spans="1:60" ht="15.75" hidden="1">
      <c r="A56" s="14" t="s">
        <v>90</v>
      </c>
      <c r="B56" s="15" t="s">
        <v>42</v>
      </c>
      <c r="C56" s="15">
        <v>15</v>
      </c>
      <c r="D56" s="15" t="s">
        <v>91</v>
      </c>
      <c r="E56" s="15" t="s">
        <v>45</v>
      </c>
      <c r="F56" s="7">
        <f>F57</f>
        <v>0</v>
      </c>
      <c r="G56" s="7">
        <f>F56+H56</f>
        <v>0</v>
      </c>
      <c r="H56" s="7">
        <f t="shared" si="12"/>
        <v>0</v>
      </c>
      <c r="I56" s="7">
        <f>I57</f>
        <v>0</v>
      </c>
      <c r="J56" s="7">
        <f aca="true" t="shared" si="20" ref="J56:Q56">J57</f>
        <v>0</v>
      </c>
      <c r="K56" s="7">
        <f t="shared" si="20"/>
        <v>0</v>
      </c>
      <c r="L56" s="7">
        <f t="shared" si="20"/>
        <v>0</v>
      </c>
      <c r="M56" s="7">
        <f t="shared" si="20"/>
        <v>0</v>
      </c>
      <c r="N56" s="7">
        <f t="shared" si="20"/>
        <v>0</v>
      </c>
      <c r="O56" s="7">
        <f t="shared" si="20"/>
        <v>0</v>
      </c>
      <c r="P56" s="7">
        <f t="shared" si="20"/>
        <v>0</v>
      </c>
      <c r="Q56" s="7">
        <f t="shared" si="20"/>
        <v>0</v>
      </c>
      <c r="R56" s="7"/>
      <c r="S56" s="7">
        <f aca="true" t="shared" si="21" ref="S56:BD56">S57</f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16"/>
      <c r="BF56" s="7">
        <f>BF57</f>
        <v>25815.3</v>
      </c>
      <c r="BG56" s="7">
        <f>BG57</f>
        <v>25815.3</v>
      </c>
      <c r="BH56" s="7">
        <f>BG56-BF56</f>
        <v>0</v>
      </c>
    </row>
    <row r="57" spans="1:60" ht="33.75" customHeight="1" hidden="1">
      <c r="A57" s="73" t="s">
        <v>92</v>
      </c>
      <c r="B57" s="34" t="s">
        <v>42</v>
      </c>
      <c r="C57" s="34">
        <v>15</v>
      </c>
      <c r="D57" s="34" t="s">
        <v>91</v>
      </c>
      <c r="E57" s="34" t="s">
        <v>93</v>
      </c>
      <c r="F57" s="74"/>
      <c r="G57" s="74">
        <f>F57+H57</f>
        <v>0</v>
      </c>
      <c r="H57" s="74">
        <f t="shared" si="12"/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16"/>
      <c r="BF57" s="7">
        <v>25815.3</v>
      </c>
      <c r="BG57" s="7">
        <v>25815.3</v>
      </c>
      <c r="BH57" s="7">
        <f>BG57-BF57</f>
        <v>0</v>
      </c>
    </row>
    <row r="58" spans="1:60" ht="17.25" customHeight="1">
      <c r="A58" s="14" t="s">
        <v>90</v>
      </c>
      <c r="B58" s="15" t="s">
        <v>42</v>
      </c>
      <c r="C58" s="15" t="s">
        <v>301</v>
      </c>
      <c r="D58" s="15" t="s">
        <v>91</v>
      </c>
      <c r="E58" s="15" t="s">
        <v>45</v>
      </c>
      <c r="F58" s="7">
        <f>F59</f>
        <v>5816</v>
      </c>
      <c r="G58" s="7">
        <f>F58+H58</f>
        <v>7019.2</v>
      </c>
      <c r="H58" s="7">
        <f t="shared" si="12"/>
        <v>1203.1999999999998</v>
      </c>
      <c r="I58" s="7">
        <f>I59</f>
        <v>1202.6</v>
      </c>
      <c r="J58" s="7">
        <f aca="true" t="shared" si="22" ref="J58:BD58">J59</f>
        <v>0</v>
      </c>
      <c r="K58" s="7">
        <f t="shared" si="22"/>
        <v>0</v>
      </c>
      <c r="L58" s="7">
        <f t="shared" si="22"/>
        <v>0.6</v>
      </c>
      <c r="M58" s="7">
        <f t="shared" si="22"/>
        <v>0</v>
      </c>
      <c r="N58" s="7">
        <f t="shared" si="22"/>
        <v>0</v>
      </c>
      <c r="O58" s="7">
        <f t="shared" si="22"/>
        <v>0</v>
      </c>
      <c r="P58" s="7">
        <f t="shared" si="22"/>
        <v>0</v>
      </c>
      <c r="Q58" s="7">
        <f t="shared" si="22"/>
        <v>0</v>
      </c>
      <c r="R58" s="7">
        <f t="shared" si="22"/>
        <v>0</v>
      </c>
      <c r="S58" s="7">
        <f t="shared" si="22"/>
        <v>0</v>
      </c>
      <c r="T58" s="7">
        <f t="shared" si="22"/>
        <v>0</v>
      </c>
      <c r="U58" s="7">
        <f t="shared" si="22"/>
        <v>0</v>
      </c>
      <c r="V58" s="7">
        <f t="shared" si="22"/>
        <v>0</v>
      </c>
      <c r="W58" s="7">
        <f t="shared" si="22"/>
        <v>0</v>
      </c>
      <c r="X58" s="7">
        <f t="shared" si="22"/>
        <v>0</v>
      </c>
      <c r="Y58" s="7">
        <f t="shared" si="22"/>
        <v>0</v>
      </c>
      <c r="Z58" s="7">
        <f t="shared" si="22"/>
        <v>0</v>
      </c>
      <c r="AA58" s="7">
        <f t="shared" si="22"/>
        <v>0</v>
      </c>
      <c r="AB58" s="7">
        <f t="shared" si="22"/>
        <v>0</v>
      </c>
      <c r="AC58" s="7">
        <f t="shared" si="22"/>
        <v>0</v>
      </c>
      <c r="AD58" s="7">
        <f t="shared" si="22"/>
        <v>0</v>
      </c>
      <c r="AE58" s="7">
        <f t="shared" si="22"/>
        <v>0</v>
      </c>
      <c r="AF58" s="7">
        <f t="shared" si="22"/>
        <v>0</v>
      </c>
      <c r="AG58" s="7">
        <f t="shared" si="22"/>
        <v>0</v>
      </c>
      <c r="AH58" s="7">
        <f t="shared" si="22"/>
        <v>0</v>
      </c>
      <c r="AI58" s="7">
        <f t="shared" si="22"/>
        <v>0</v>
      </c>
      <c r="AJ58" s="7">
        <f t="shared" si="22"/>
        <v>0</v>
      </c>
      <c r="AK58" s="7">
        <f t="shared" si="22"/>
        <v>0</v>
      </c>
      <c r="AL58" s="7">
        <f t="shared" si="22"/>
        <v>0</v>
      </c>
      <c r="AM58" s="7">
        <f t="shared" si="22"/>
        <v>0</v>
      </c>
      <c r="AN58" s="7">
        <f t="shared" si="22"/>
        <v>0</v>
      </c>
      <c r="AO58" s="7">
        <f t="shared" si="22"/>
        <v>0</v>
      </c>
      <c r="AP58" s="7">
        <f t="shared" si="22"/>
        <v>0</v>
      </c>
      <c r="AQ58" s="7">
        <f t="shared" si="22"/>
        <v>0</v>
      </c>
      <c r="AR58" s="7">
        <f t="shared" si="22"/>
        <v>0</v>
      </c>
      <c r="AS58" s="7">
        <f t="shared" si="22"/>
        <v>0</v>
      </c>
      <c r="AT58" s="7">
        <f t="shared" si="22"/>
        <v>0</v>
      </c>
      <c r="AU58" s="7">
        <f t="shared" si="22"/>
        <v>0</v>
      </c>
      <c r="AV58" s="7">
        <f t="shared" si="22"/>
        <v>0</v>
      </c>
      <c r="AW58" s="7">
        <f t="shared" si="22"/>
        <v>0</v>
      </c>
      <c r="AX58" s="7">
        <f t="shared" si="22"/>
        <v>0</v>
      </c>
      <c r="AY58" s="7">
        <f t="shared" si="22"/>
        <v>0</v>
      </c>
      <c r="AZ58" s="7">
        <f t="shared" si="22"/>
        <v>0</v>
      </c>
      <c r="BA58" s="7">
        <f t="shared" si="22"/>
        <v>0</v>
      </c>
      <c r="BB58" s="7">
        <f t="shared" si="22"/>
        <v>0</v>
      </c>
      <c r="BC58" s="7">
        <f t="shared" si="22"/>
        <v>0</v>
      </c>
      <c r="BD58" s="7">
        <f t="shared" si="22"/>
        <v>0</v>
      </c>
      <c r="BE58" s="16"/>
      <c r="BF58" s="7"/>
      <c r="BG58" s="7"/>
      <c r="BH58" s="7"/>
    </row>
    <row r="59" spans="1:60" ht="33.75" customHeight="1">
      <c r="A59" s="14" t="s">
        <v>107</v>
      </c>
      <c r="B59" s="15" t="s">
        <v>42</v>
      </c>
      <c r="C59" s="15" t="s">
        <v>301</v>
      </c>
      <c r="D59" s="15" t="s">
        <v>91</v>
      </c>
      <c r="E59" s="15" t="s">
        <v>108</v>
      </c>
      <c r="F59" s="7">
        <v>5816</v>
      </c>
      <c r="G59" s="7">
        <f>F59+H59</f>
        <v>7019.2</v>
      </c>
      <c r="H59" s="7">
        <f t="shared" si="12"/>
        <v>1203.1999999999998</v>
      </c>
      <c r="I59" s="7">
        <v>1202.6</v>
      </c>
      <c r="J59" s="7"/>
      <c r="K59" s="7"/>
      <c r="L59" s="7">
        <f>0.5+0.1</f>
        <v>0.6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16"/>
      <c r="BF59" s="7"/>
      <c r="BG59" s="7"/>
      <c r="BH59" s="7"/>
    </row>
    <row r="60" spans="1:60" s="64" customFormat="1" ht="15.75">
      <c r="A60" s="32" t="s">
        <v>94</v>
      </c>
      <c r="B60" s="28" t="s">
        <v>52</v>
      </c>
      <c r="C60" s="28" t="s">
        <v>43</v>
      </c>
      <c r="D60" s="28" t="s">
        <v>44</v>
      </c>
      <c r="E60" s="28" t="s">
        <v>45</v>
      </c>
      <c r="F60" s="9">
        <f aca="true" t="shared" si="23" ref="F60:G62">F61</f>
        <v>2047</v>
      </c>
      <c r="G60" s="9">
        <f t="shared" si="23"/>
        <v>1937.6</v>
      </c>
      <c r="H60" s="9">
        <f t="shared" si="12"/>
        <v>-109.4</v>
      </c>
      <c r="I60" s="9">
        <f>I61</f>
        <v>0</v>
      </c>
      <c r="J60" s="9">
        <f aca="true" t="shared" si="24" ref="J60:BF62">J61</f>
        <v>0</v>
      </c>
      <c r="K60" s="9">
        <f t="shared" si="24"/>
        <v>0</v>
      </c>
      <c r="L60" s="9">
        <f t="shared" si="24"/>
        <v>-109.4</v>
      </c>
      <c r="M60" s="9">
        <f t="shared" si="24"/>
        <v>0</v>
      </c>
      <c r="N60" s="9">
        <f t="shared" si="24"/>
        <v>0</v>
      </c>
      <c r="O60" s="9">
        <f t="shared" si="24"/>
        <v>0</v>
      </c>
      <c r="P60" s="9">
        <f t="shared" si="24"/>
        <v>0</v>
      </c>
      <c r="Q60" s="9">
        <f t="shared" si="24"/>
        <v>0</v>
      </c>
      <c r="R60" s="9">
        <f t="shared" si="24"/>
        <v>0</v>
      </c>
      <c r="S60" s="9">
        <f t="shared" si="24"/>
        <v>0</v>
      </c>
      <c r="T60" s="9">
        <f t="shared" si="24"/>
        <v>0</v>
      </c>
      <c r="U60" s="9">
        <f t="shared" si="24"/>
        <v>0</v>
      </c>
      <c r="V60" s="9">
        <f t="shared" si="24"/>
        <v>0</v>
      </c>
      <c r="W60" s="9">
        <f t="shared" si="24"/>
        <v>0</v>
      </c>
      <c r="X60" s="9">
        <f t="shared" si="24"/>
        <v>0</v>
      </c>
      <c r="Y60" s="9">
        <f t="shared" si="24"/>
        <v>0</v>
      </c>
      <c r="Z60" s="9">
        <f t="shared" si="24"/>
        <v>0</v>
      </c>
      <c r="AA60" s="9">
        <f t="shared" si="24"/>
        <v>0</v>
      </c>
      <c r="AB60" s="9">
        <f t="shared" si="24"/>
        <v>0</v>
      </c>
      <c r="AC60" s="9">
        <f t="shared" si="24"/>
        <v>0</v>
      </c>
      <c r="AD60" s="9">
        <f t="shared" si="24"/>
        <v>0</v>
      </c>
      <c r="AE60" s="9">
        <f t="shared" si="24"/>
        <v>0</v>
      </c>
      <c r="AF60" s="9">
        <f t="shared" si="24"/>
        <v>0</v>
      </c>
      <c r="AG60" s="9">
        <f t="shared" si="24"/>
        <v>0</v>
      </c>
      <c r="AH60" s="9">
        <f t="shared" si="24"/>
        <v>0</v>
      </c>
      <c r="AI60" s="9">
        <f t="shared" si="24"/>
        <v>0</v>
      </c>
      <c r="AJ60" s="9">
        <f t="shared" si="24"/>
        <v>0</v>
      </c>
      <c r="AK60" s="9">
        <f t="shared" si="24"/>
        <v>0</v>
      </c>
      <c r="AL60" s="9">
        <f t="shared" si="24"/>
        <v>0</v>
      </c>
      <c r="AM60" s="9">
        <f t="shared" si="24"/>
        <v>0</v>
      </c>
      <c r="AN60" s="9">
        <f t="shared" si="24"/>
        <v>0</v>
      </c>
      <c r="AO60" s="9">
        <f t="shared" si="24"/>
        <v>0</v>
      </c>
      <c r="AP60" s="9">
        <f t="shared" si="24"/>
        <v>0</v>
      </c>
      <c r="AQ60" s="9">
        <f t="shared" si="24"/>
        <v>0</v>
      </c>
      <c r="AR60" s="9">
        <f t="shared" si="24"/>
        <v>0</v>
      </c>
      <c r="AS60" s="9">
        <f t="shared" si="24"/>
        <v>0</v>
      </c>
      <c r="AT60" s="9">
        <f t="shared" si="24"/>
        <v>0</v>
      </c>
      <c r="AU60" s="9">
        <f t="shared" si="24"/>
        <v>0</v>
      </c>
      <c r="AV60" s="9">
        <f t="shared" si="24"/>
        <v>0</v>
      </c>
      <c r="AW60" s="9">
        <f t="shared" si="24"/>
        <v>0</v>
      </c>
      <c r="AX60" s="9">
        <f t="shared" si="24"/>
        <v>0</v>
      </c>
      <c r="AY60" s="9">
        <f t="shared" si="24"/>
        <v>0</v>
      </c>
      <c r="AZ60" s="9">
        <f t="shared" si="24"/>
        <v>0</v>
      </c>
      <c r="BA60" s="9">
        <f t="shared" si="24"/>
        <v>0</v>
      </c>
      <c r="BB60" s="9">
        <f t="shared" si="24"/>
        <v>0</v>
      </c>
      <c r="BC60" s="9">
        <f t="shared" si="24"/>
        <v>0</v>
      </c>
      <c r="BD60" s="9">
        <f t="shared" si="24"/>
        <v>0</v>
      </c>
      <c r="BE60" s="63"/>
      <c r="BF60" s="9">
        <f t="shared" si="24"/>
        <v>1878</v>
      </c>
      <c r="BG60" s="9">
        <f aca="true" t="shared" si="25" ref="BF60:BG62">BG61</f>
        <v>1878</v>
      </c>
      <c r="BH60" s="9">
        <f t="shared" si="3"/>
        <v>0</v>
      </c>
    </row>
    <row r="61" spans="1:60" s="17" customFormat="1" ht="15.75">
      <c r="A61" s="31" t="s">
        <v>354</v>
      </c>
      <c r="B61" s="30" t="s">
        <v>52</v>
      </c>
      <c r="C61" s="30" t="s">
        <v>58</v>
      </c>
      <c r="D61" s="15" t="s">
        <v>44</v>
      </c>
      <c r="E61" s="30" t="s">
        <v>45</v>
      </c>
      <c r="F61" s="8">
        <f t="shared" si="23"/>
        <v>2047</v>
      </c>
      <c r="G61" s="8">
        <f t="shared" si="23"/>
        <v>1937.6</v>
      </c>
      <c r="H61" s="7">
        <f t="shared" si="12"/>
        <v>-109.4</v>
      </c>
      <c r="I61" s="8">
        <f>I62</f>
        <v>0</v>
      </c>
      <c r="J61" s="8">
        <f t="shared" si="24"/>
        <v>0</v>
      </c>
      <c r="K61" s="8">
        <f t="shared" si="24"/>
        <v>0</v>
      </c>
      <c r="L61" s="8">
        <f t="shared" si="24"/>
        <v>-109.4</v>
      </c>
      <c r="M61" s="8">
        <f t="shared" si="24"/>
        <v>0</v>
      </c>
      <c r="N61" s="8">
        <f t="shared" si="24"/>
        <v>0</v>
      </c>
      <c r="O61" s="8">
        <f t="shared" si="24"/>
        <v>0</v>
      </c>
      <c r="P61" s="8">
        <f t="shared" si="24"/>
        <v>0</v>
      </c>
      <c r="Q61" s="8">
        <f t="shared" si="24"/>
        <v>0</v>
      </c>
      <c r="R61" s="8">
        <f t="shared" si="24"/>
        <v>0</v>
      </c>
      <c r="S61" s="8">
        <f t="shared" si="24"/>
        <v>0</v>
      </c>
      <c r="T61" s="8">
        <f t="shared" si="24"/>
        <v>0</v>
      </c>
      <c r="U61" s="8">
        <f t="shared" si="24"/>
        <v>0</v>
      </c>
      <c r="V61" s="8">
        <f t="shared" si="24"/>
        <v>0</v>
      </c>
      <c r="W61" s="8">
        <f t="shared" si="24"/>
        <v>0</v>
      </c>
      <c r="X61" s="8">
        <f t="shared" si="24"/>
        <v>0</v>
      </c>
      <c r="Y61" s="8">
        <f t="shared" si="24"/>
        <v>0</v>
      </c>
      <c r="Z61" s="8">
        <f t="shared" si="24"/>
        <v>0</v>
      </c>
      <c r="AA61" s="8">
        <f t="shared" si="24"/>
        <v>0</v>
      </c>
      <c r="AB61" s="8">
        <f t="shared" si="24"/>
        <v>0</v>
      </c>
      <c r="AC61" s="8">
        <f t="shared" si="24"/>
        <v>0</v>
      </c>
      <c r="AD61" s="8">
        <f t="shared" si="24"/>
        <v>0</v>
      </c>
      <c r="AE61" s="8">
        <f t="shared" si="24"/>
        <v>0</v>
      </c>
      <c r="AF61" s="8">
        <f t="shared" si="24"/>
        <v>0</v>
      </c>
      <c r="AG61" s="8">
        <f t="shared" si="24"/>
        <v>0</v>
      </c>
      <c r="AH61" s="8">
        <f t="shared" si="24"/>
        <v>0</v>
      </c>
      <c r="AI61" s="8">
        <f t="shared" si="24"/>
        <v>0</v>
      </c>
      <c r="AJ61" s="8">
        <f t="shared" si="24"/>
        <v>0</v>
      </c>
      <c r="AK61" s="8">
        <f t="shared" si="24"/>
        <v>0</v>
      </c>
      <c r="AL61" s="8">
        <f t="shared" si="24"/>
        <v>0</v>
      </c>
      <c r="AM61" s="8">
        <f t="shared" si="24"/>
        <v>0</v>
      </c>
      <c r="AN61" s="8">
        <f t="shared" si="24"/>
        <v>0</v>
      </c>
      <c r="AO61" s="8">
        <f t="shared" si="24"/>
        <v>0</v>
      </c>
      <c r="AP61" s="8">
        <f t="shared" si="24"/>
        <v>0</v>
      </c>
      <c r="AQ61" s="8">
        <f t="shared" si="24"/>
        <v>0</v>
      </c>
      <c r="AR61" s="8">
        <f t="shared" si="24"/>
        <v>0</v>
      </c>
      <c r="AS61" s="8">
        <f t="shared" si="24"/>
        <v>0</v>
      </c>
      <c r="AT61" s="8">
        <f t="shared" si="24"/>
        <v>0</v>
      </c>
      <c r="AU61" s="8">
        <f t="shared" si="24"/>
        <v>0</v>
      </c>
      <c r="AV61" s="8">
        <f t="shared" si="24"/>
        <v>0</v>
      </c>
      <c r="AW61" s="8">
        <f t="shared" si="24"/>
        <v>0</v>
      </c>
      <c r="AX61" s="8">
        <f t="shared" si="24"/>
        <v>0</v>
      </c>
      <c r="AY61" s="8">
        <f t="shared" si="24"/>
        <v>0</v>
      </c>
      <c r="AZ61" s="8">
        <f t="shared" si="24"/>
        <v>0</v>
      </c>
      <c r="BA61" s="8">
        <f t="shared" si="24"/>
        <v>0</v>
      </c>
      <c r="BB61" s="8">
        <f t="shared" si="24"/>
        <v>0</v>
      </c>
      <c r="BC61" s="8">
        <f t="shared" si="24"/>
        <v>0</v>
      </c>
      <c r="BD61" s="8">
        <f t="shared" si="24"/>
        <v>0</v>
      </c>
      <c r="BE61" s="65"/>
      <c r="BF61" s="8">
        <f t="shared" si="25"/>
        <v>1878</v>
      </c>
      <c r="BG61" s="8">
        <f t="shared" si="25"/>
        <v>1878</v>
      </c>
      <c r="BH61" s="7">
        <f t="shared" si="3"/>
        <v>0</v>
      </c>
    </row>
    <row r="62" spans="1:60" ht="31.5">
      <c r="A62" s="14" t="s">
        <v>95</v>
      </c>
      <c r="B62" s="15" t="s">
        <v>52</v>
      </c>
      <c r="C62" s="15" t="s">
        <v>58</v>
      </c>
      <c r="D62" s="15" t="s">
        <v>96</v>
      </c>
      <c r="E62" s="15" t="s">
        <v>45</v>
      </c>
      <c r="F62" s="7">
        <f t="shared" si="23"/>
        <v>2047</v>
      </c>
      <c r="G62" s="7">
        <f t="shared" si="23"/>
        <v>1937.6</v>
      </c>
      <c r="H62" s="7">
        <f t="shared" si="12"/>
        <v>-109.4</v>
      </c>
      <c r="I62" s="7">
        <f>I63</f>
        <v>0</v>
      </c>
      <c r="J62" s="7">
        <f t="shared" si="24"/>
        <v>0</v>
      </c>
      <c r="K62" s="7">
        <f t="shared" si="24"/>
        <v>0</v>
      </c>
      <c r="L62" s="7">
        <f t="shared" si="24"/>
        <v>-109.4</v>
      </c>
      <c r="M62" s="7">
        <f t="shared" si="24"/>
        <v>0</v>
      </c>
      <c r="N62" s="7">
        <f t="shared" si="24"/>
        <v>0</v>
      </c>
      <c r="O62" s="7">
        <f t="shared" si="24"/>
        <v>0</v>
      </c>
      <c r="P62" s="7">
        <f t="shared" si="24"/>
        <v>0</v>
      </c>
      <c r="Q62" s="7">
        <f t="shared" si="24"/>
        <v>0</v>
      </c>
      <c r="R62" s="7">
        <f t="shared" si="24"/>
        <v>0</v>
      </c>
      <c r="S62" s="7">
        <f t="shared" si="24"/>
        <v>0</v>
      </c>
      <c r="T62" s="7">
        <f t="shared" si="24"/>
        <v>0</v>
      </c>
      <c r="U62" s="7">
        <f t="shared" si="24"/>
        <v>0</v>
      </c>
      <c r="V62" s="7">
        <f t="shared" si="24"/>
        <v>0</v>
      </c>
      <c r="W62" s="7">
        <f t="shared" si="24"/>
        <v>0</v>
      </c>
      <c r="X62" s="7">
        <f t="shared" si="24"/>
        <v>0</v>
      </c>
      <c r="Y62" s="7">
        <f t="shared" si="24"/>
        <v>0</v>
      </c>
      <c r="Z62" s="7">
        <f t="shared" si="24"/>
        <v>0</v>
      </c>
      <c r="AA62" s="7">
        <f t="shared" si="24"/>
        <v>0</v>
      </c>
      <c r="AB62" s="7">
        <f t="shared" si="24"/>
        <v>0</v>
      </c>
      <c r="AC62" s="7">
        <f t="shared" si="24"/>
        <v>0</v>
      </c>
      <c r="AD62" s="7">
        <f t="shared" si="24"/>
        <v>0</v>
      </c>
      <c r="AE62" s="7">
        <f t="shared" si="24"/>
        <v>0</v>
      </c>
      <c r="AF62" s="7">
        <f t="shared" si="24"/>
        <v>0</v>
      </c>
      <c r="AG62" s="7">
        <f t="shared" si="24"/>
        <v>0</v>
      </c>
      <c r="AH62" s="7">
        <f t="shared" si="24"/>
        <v>0</v>
      </c>
      <c r="AI62" s="7">
        <f t="shared" si="24"/>
        <v>0</v>
      </c>
      <c r="AJ62" s="7">
        <f t="shared" si="24"/>
        <v>0</v>
      </c>
      <c r="AK62" s="7">
        <f t="shared" si="24"/>
        <v>0</v>
      </c>
      <c r="AL62" s="7">
        <f t="shared" si="24"/>
        <v>0</v>
      </c>
      <c r="AM62" s="7">
        <f t="shared" si="24"/>
        <v>0</v>
      </c>
      <c r="AN62" s="7">
        <f t="shared" si="24"/>
        <v>0</v>
      </c>
      <c r="AO62" s="7">
        <f t="shared" si="24"/>
        <v>0</v>
      </c>
      <c r="AP62" s="7">
        <f t="shared" si="24"/>
        <v>0</v>
      </c>
      <c r="AQ62" s="7">
        <f t="shared" si="24"/>
        <v>0</v>
      </c>
      <c r="AR62" s="7">
        <f t="shared" si="24"/>
        <v>0</v>
      </c>
      <c r="AS62" s="7">
        <f t="shared" si="24"/>
        <v>0</v>
      </c>
      <c r="AT62" s="7">
        <f t="shared" si="24"/>
        <v>0</v>
      </c>
      <c r="AU62" s="7">
        <f t="shared" si="24"/>
        <v>0</v>
      </c>
      <c r="AV62" s="7">
        <f t="shared" si="24"/>
        <v>0</v>
      </c>
      <c r="AW62" s="7">
        <f t="shared" si="24"/>
        <v>0</v>
      </c>
      <c r="AX62" s="7">
        <f t="shared" si="24"/>
        <v>0</v>
      </c>
      <c r="AY62" s="7">
        <f t="shared" si="24"/>
        <v>0</v>
      </c>
      <c r="AZ62" s="7">
        <f t="shared" si="24"/>
        <v>0</v>
      </c>
      <c r="BA62" s="7">
        <f>BA63</f>
        <v>0</v>
      </c>
      <c r="BB62" s="7">
        <f>BB63</f>
        <v>0</v>
      </c>
      <c r="BC62" s="7">
        <f>BC63</f>
        <v>0</v>
      </c>
      <c r="BD62" s="7">
        <f>BD63</f>
        <v>0</v>
      </c>
      <c r="BE62" s="16"/>
      <c r="BF62" s="7">
        <f t="shared" si="25"/>
        <v>1878</v>
      </c>
      <c r="BG62" s="7">
        <f t="shared" si="25"/>
        <v>1878</v>
      </c>
      <c r="BH62" s="7">
        <f t="shared" si="3"/>
        <v>0</v>
      </c>
    </row>
    <row r="63" spans="1:60" ht="31.5">
      <c r="A63" s="14" t="s">
        <v>97</v>
      </c>
      <c r="B63" s="15" t="s">
        <v>52</v>
      </c>
      <c r="C63" s="15" t="s">
        <v>58</v>
      </c>
      <c r="D63" s="15" t="s">
        <v>96</v>
      </c>
      <c r="E63" s="15">
        <v>237</v>
      </c>
      <c r="F63" s="7">
        <v>2047</v>
      </c>
      <c r="G63" s="7">
        <f>F63+H63</f>
        <v>1937.6</v>
      </c>
      <c r="H63" s="7">
        <f t="shared" si="12"/>
        <v>-109.4</v>
      </c>
      <c r="I63" s="7"/>
      <c r="J63" s="7"/>
      <c r="K63" s="7"/>
      <c r="L63" s="7">
        <v>-109.4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16"/>
      <c r="BF63" s="7">
        <v>1878</v>
      </c>
      <c r="BG63" s="7">
        <v>1878</v>
      </c>
      <c r="BH63" s="7">
        <f t="shared" si="3"/>
        <v>0</v>
      </c>
    </row>
    <row r="64" spans="1:60" s="64" customFormat="1" ht="36" customHeight="1">
      <c r="A64" s="32" t="s">
        <v>355</v>
      </c>
      <c r="B64" s="28" t="s">
        <v>58</v>
      </c>
      <c r="C64" s="28" t="s">
        <v>43</v>
      </c>
      <c r="D64" s="28" t="s">
        <v>44</v>
      </c>
      <c r="E64" s="28" t="s">
        <v>45</v>
      </c>
      <c r="F64" s="9">
        <f aca="true" t="shared" si="26" ref="F64:BD64">F65+F78+F88+F75</f>
        <v>137815.5</v>
      </c>
      <c r="G64" s="9">
        <f t="shared" si="26"/>
        <v>137802.59999999998</v>
      </c>
      <c r="H64" s="9">
        <f t="shared" si="26"/>
        <v>-12.900000000000091</v>
      </c>
      <c r="I64" s="9">
        <f t="shared" si="26"/>
        <v>0</v>
      </c>
      <c r="J64" s="9">
        <f t="shared" si="26"/>
        <v>0</v>
      </c>
      <c r="K64" s="9">
        <f t="shared" si="26"/>
        <v>0</v>
      </c>
      <c r="L64" s="9">
        <f t="shared" si="26"/>
        <v>-12.900000000000091</v>
      </c>
      <c r="M64" s="9">
        <f t="shared" si="26"/>
        <v>0</v>
      </c>
      <c r="N64" s="9">
        <f t="shared" si="26"/>
        <v>0</v>
      </c>
      <c r="O64" s="9">
        <f t="shared" si="26"/>
        <v>0</v>
      </c>
      <c r="P64" s="9">
        <f t="shared" si="26"/>
        <v>0</v>
      </c>
      <c r="Q64" s="9">
        <f t="shared" si="26"/>
        <v>0</v>
      </c>
      <c r="R64" s="9">
        <f t="shared" si="26"/>
        <v>0</v>
      </c>
      <c r="S64" s="9">
        <f>S65+S78+S88+S75</f>
        <v>0</v>
      </c>
      <c r="T64" s="9">
        <f t="shared" si="26"/>
        <v>0</v>
      </c>
      <c r="U64" s="9">
        <f t="shared" si="26"/>
        <v>0</v>
      </c>
      <c r="V64" s="9">
        <f t="shared" si="26"/>
        <v>0</v>
      </c>
      <c r="W64" s="9">
        <f t="shared" si="26"/>
        <v>0</v>
      </c>
      <c r="X64" s="9">
        <f t="shared" si="26"/>
        <v>0</v>
      </c>
      <c r="Y64" s="9">
        <f t="shared" si="26"/>
        <v>0</v>
      </c>
      <c r="Z64" s="9">
        <f t="shared" si="26"/>
        <v>0</v>
      </c>
      <c r="AA64" s="9">
        <f t="shared" si="26"/>
        <v>0</v>
      </c>
      <c r="AB64" s="9">
        <f t="shared" si="26"/>
        <v>0</v>
      </c>
      <c r="AC64" s="9">
        <f t="shared" si="26"/>
        <v>0</v>
      </c>
      <c r="AD64" s="9">
        <f t="shared" si="26"/>
        <v>0</v>
      </c>
      <c r="AE64" s="9">
        <f t="shared" si="26"/>
        <v>0</v>
      </c>
      <c r="AF64" s="9">
        <f t="shared" si="26"/>
        <v>0</v>
      </c>
      <c r="AG64" s="9">
        <f t="shared" si="26"/>
        <v>0</v>
      </c>
      <c r="AH64" s="9">
        <f t="shared" si="26"/>
        <v>0</v>
      </c>
      <c r="AI64" s="9">
        <f t="shared" si="26"/>
        <v>0</v>
      </c>
      <c r="AJ64" s="9">
        <f t="shared" si="26"/>
        <v>0</v>
      </c>
      <c r="AK64" s="9">
        <f t="shared" si="26"/>
        <v>0</v>
      </c>
      <c r="AL64" s="9">
        <f t="shared" si="26"/>
        <v>0</v>
      </c>
      <c r="AM64" s="9">
        <f t="shared" si="26"/>
        <v>0</v>
      </c>
      <c r="AN64" s="9">
        <f t="shared" si="26"/>
        <v>0</v>
      </c>
      <c r="AO64" s="9">
        <f t="shared" si="26"/>
        <v>0</v>
      </c>
      <c r="AP64" s="9">
        <f t="shared" si="26"/>
        <v>0</v>
      </c>
      <c r="AQ64" s="9">
        <f t="shared" si="26"/>
        <v>0</v>
      </c>
      <c r="AR64" s="9">
        <f t="shared" si="26"/>
        <v>0</v>
      </c>
      <c r="AS64" s="9">
        <f t="shared" si="26"/>
        <v>0</v>
      </c>
      <c r="AT64" s="9">
        <f t="shared" si="26"/>
        <v>0</v>
      </c>
      <c r="AU64" s="9">
        <f t="shared" si="26"/>
        <v>0</v>
      </c>
      <c r="AV64" s="9">
        <f t="shared" si="26"/>
        <v>0</v>
      </c>
      <c r="AW64" s="9">
        <f t="shared" si="26"/>
        <v>0</v>
      </c>
      <c r="AX64" s="9">
        <f t="shared" si="26"/>
        <v>0</v>
      </c>
      <c r="AY64" s="9">
        <f t="shared" si="26"/>
        <v>0</v>
      </c>
      <c r="AZ64" s="9">
        <f t="shared" si="26"/>
        <v>0</v>
      </c>
      <c r="BA64" s="9">
        <f t="shared" si="26"/>
        <v>0</v>
      </c>
      <c r="BB64" s="9">
        <f t="shared" si="26"/>
        <v>0</v>
      </c>
      <c r="BC64" s="9">
        <f t="shared" si="26"/>
        <v>0</v>
      </c>
      <c r="BD64" s="9">
        <f t="shared" si="26"/>
        <v>0</v>
      </c>
      <c r="BE64" s="63"/>
      <c r="BF64" s="9">
        <f>BF65+BF78+BF88</f>
        <v>81522</v>
      </c>
      <c r="BG64" s="9">
        <f>BG65+BG78+BG88</f>
        <v>81522</v>
      </c>
      <c r="BH64" s="7">
        <f t="shared" si="3"/>
        <v>0</v>
      </c>
    </row>
    <row r="65" spans="1:60" s="17" customFormat="1" ht="15.75">
      <c r="A65" s="31" t="s">
        <v>356</v>
      </c>
      <c r="B65" s="30" t="s">
        <v>58</v>
      </c>
      <c r="C65" s="30" t="s">
        <v>52</v>
      </c>
      <c r="D65" s="30" t="s">
        <v>44</v>
      </c>
      <c r="E65" s="33" t="s">
        <v>45</v>
      </c>
      <c r="F65" s="8">
        <f>F66+F73</f>
        <v>110538.5</v>
      </c>
      <c r="G65" s="8">
        <f>G66+G73</f>
        <v>110525.59999999999</v>
      </c>
      <c r="H65" s="8">
        <f aca="true" t="shared" si="27" ref="H65:BH65">H66+H73</f>
        <v>-12.900000000000091</v>
      </c>
      <c r="I65" s="8">
        <f t="shared" si="27"/>
        <v>0</v>
      </c>
      <c r="J65" s="8">
        <f t="shared" si="27"/>
        <v>0</v>
      </c>
      <c r="K65" s="8">
        <f t="shared" si="27"/>
        <v>0</v>
      </c>
      <c r="L65" s="8">
        <f t="shared" si="27"/>
        <v>-12.900000000000091</v>
      </c>
      <c r="M65" s="8">
        <f t="shared" si="27"/>
        <v>0</v>
      </c>
      <c r="N65" s="8">
        <f t="shared" si="27"/>
        <v>0</v>
      </c>
      <c r="O65" s="8">
        <f t="shared" si="27"/>
        <v>0</v>
      </c>
      <c r="P65" s="8">
        <f t="shared" si="27"/>
        <v>0</v>
      </c>
      <c r="Q65" s="8">
        <f t="shared" si="27"/>
        <v>0</v>
      </c>
      <c r="R65" s="8">
        <f t="shared" si="27"/>
        <v>0</v>
      </c>
      <c r="S65" s="8">
        <f t="shared" si="27"/>
        <v>0</v>
      </c>
      <c r="T65" s="8">
        <f t="shared" si="27"/>
        <v>0</v>
      </c>
      <c r="U65" s="8">
        <f t="shared" si="27"/>
        <v>0</v>
      </c>
      <c r="V65" s="8">
        <f t="shared" si="27"/>
        <v>0</v>
      </c>
      <c r="W65" s="8">
        <f t="shared" si="27"/>
        <v>0</v>
      </c>
      <c r="X65" s="8">
        <f t="shared" si="27"/>
        <v>0</v>
      </c>
      <c r="Y65" s="8">
        <f t="shared" si="27"/>
        <v>0</v>
      </c>
      <c r="Z65" s="8">
        <f t="shared" si="27"/>
        <v>0</v>
      </c>
      <c r="AA65" s="8">
        <f t="shared" si="27"/>
        <v>0</v>
      </c>
      <c r="AB65" s="8">
        <f t="shared" si="27"/>
        <v>0</v>
      </c>
      <c r="AC65" s="8">
        <f t="shared" si="27"/>
        <v>0</v>
      </c>
      <c r="AD65" s="8">
        <f t="shared" si="27"/>
        <v>0</v>
      </c>
      <c r="AE65" s="8">
        <f t="shared" si="27"/>
        <v>0</v>
      </c>
      <c r="AF65" s="8">
        <f t="shared" si="27"/>
        <v>0</v>
      </c>
      <c r="AG65" s="8">
        <f t="shared" si="27"/>
        <v>0</v>
      </c>
      <c r="AH65" s="8">
        <f t="shared" si="27"/>
        <v>0</v>
      </c>
      <c r="AI65" s="8">
        <f t="shared" si="27"/>
        <v>0</v>
      </c>
      <c r="AJ65" s="8">
        <f t="shared" si="27"/>
        <v>0</v>
      </c>
      <c r="AK65" s="8">
        <f t="shared" si="27"/>
        <v>0</v>
      </c>
      <c r="AL65" s="8">
        <f t="shared" si="27"/>
        <v>0</v>
      </c>
      <c r="AM65" s="8">
        <f t="shared" si="27"/>
        <v>0</v>
      </c>
      <c r="AN65" s="8">
        <f t="shared" si="27"/>
        <v>0</v>
      </c>
      <c r="AO65" s="8">
        <f t="shared" si="27"/>
        <v>0</v>
      </c>
      <c r="AP65" s="8">
        <f t="shared" si="27"/>
        <v>0</v>
      </c>
      <c r="AQ65" s="8">
        <f t="shared" si="27"/>
        <v>0</v>
      </c>
      <c r="AR65" s="8">
        <f t="shared" si="27"/>
        <v>0</v>
      </c>
      <c r="AS65" s="8">
        <f t="shared" si="27"/>
        <v>0</v>
      </c>
      <c r="AT65" s="8">
        <f t="shared" si="27"/>
        <v>0</v>
      </c>
      <c r="AU65" s="8">
        <f t="shared" si="27"/>
        <v>0</v>
      </c>
      <c r="AV65" s="8">
        <f t="shared" si="27"/>
        <v>0</v>
      </c>
      <c r="AW65" s="8">
        <f t="shared" si="27"/>
        <v>0</v>
      </c>
      <c r="AX65" s="8">
        <f t="shared" si="27"/>
        <v>0</v>
      </c>
      <c r="AY65" s="8">
        <f t="shared" si="27"/>
        <v>0</v>
      </c>
      <c r="AZ65" s="8">
        <f t="shared" si="27"/>
        <v>0</v>
      </c>
      <c r="BA65" s="8">
        <f t="shared" si="27"/>
        <v>0</v>
      </c>
      <c r="BB65" s="8">
        <f t="shared" si="27"/>
        <v>0</v>
      </c>
      <c r="BC65" s="8">
        <f t="shared" si="27"/>
        <v>0</v>
      </c>
      <c r="BD65" s="8">
        <f t="shared" si="27"/>
        <v>0</v>
      </c>
      <c r="BE65" s="8">
        <f t="shared" si="27"/>
        <v>0</v>
      </c>
      <c r="BF65" s="8">
        <f t="shared" si="27"/>
        <v>65198</v>
      </c>
      <c r="BG65" s="8">
        <f t="shared" si="27"/>
        <v>65198</v>
      </c>
      <c r="BH65" s="8">
        <f t="shared" si="27"/>
        <v>0</v>
      </c>
    </row>
    <row r="66" spans="1:60" ht="31.5">
      <c r="A66" s="14" t="s">
        <v>98</v>
      </c>
      <c r="B66" s="15" t="s">
        <v>58</v>
      </c>
      <c r="C66" s="15" t="s">
        <v>52</v>
      </c>
      <c r="D66" s="15" t="s">
        <v>99</v>
      </c>
      <c r="E66" s="15" t="s">
        <v>45</v>
      </c>
      <c r="F66" s="7">
        <f>SUM(F67:F72)</f>
        <v>105139.5</v>
      </c>
      <c r="G66" s="7">
        <f>SUM(G67:G72)</f>
        <v>105126.59999999999</v>
      </c>
      <c r="H66" s="7">
        <f aca="true" t="shared" si="28" ref="H66:H71">SUM(I66:BD66)</f>
        <v>-12.900000000000091</v>
      </c>
      <c r="I66" s="7">
        <f>SUM(I67:I72)</f>
        <v>0</v>
      </c>
      <c r="J66" s="7">
        <f aca="true" t="shared" si="29" ref="J66:BD66">SUM(J67:J72)</f>
        <v>0</v>
      </c>
      <c r="K66" s="7">
        <f t="shared" si="29"/>
        <v>0</v>
      </c>
      <c r="L66" s="7">
        <f>SUM(L67:L72)</f>
        <v>-12.900000000000091</v>
      </c>
      <c r="M66" s="7">
        <f t="shared" si="29"/>
        <v>0</v>
      </c>
      <c r="N66" s="7">
        <f t="shared" si="29"/>
        <v>0</v>
      </c>
      <c r="O66" s="7">
        <f t="shared" si="29"/>
        <v>0</v>
      </c>
      <c r="P66" s="7">
        <f t="shared" si="29"/>
        <v>0</v>
      </c>
      <c r="Q66" s="7">
        <f t="shared" si="29"/>
        <v>0</v>
      </c>
      <c r="R66" s="7">
        <f t="shared" si="29"/>
        <v>0</v>
      </c>
      <c r="S66" s="7">
        <f>SUM(S67:S72)</f>
        <v>0</v>
      </c>
      <c r="T66" s="7">
        <f t="shared" si="29"/>
        <v>0</v>
      </c>
      <c r="U66" s="7">
        <f t="shared" si="29"/>
        <v>0</v>
      </c>
      <c r="V66" s="7">
        <f t="shared" si="29"/>
        <v>0</v>
      </c>
      <c r="W66" s="7">
        <f t="shared" si="29"/>
        <v>0</v>
      </c>
      <c r="X66" s="7">
        <f t="shared" si="29"/>
        <v>0</v>
      </c>
      <c r="Y66" s="7">
        <f t="shared" si="29"/>
        <v>0</v>
      </c>
      <c r="Z66" s="7">
        <f t="shared" si="29"/>
        <v>0</v>
      </c>
      <c r="AA66" s="7">
        <f t="shared" si="29"/>
        <v>0</v>
      </c>
      <c r="AB66" s="7">
        <f t="shared" si="29"/>
        <v>0</v>
      </c>
      <c r="AC66" s="7">
        <f t="shared" si="29"/>
        <v>0</v>
      </c>
      <c r="AD66" s="7">
        <f t="shared" si="29"/>
        <v>0</v>
      </c>
      <c r="AE66" s="7">
        <f t="shared" si="29"/>
        <v>0</v>
      </c>
      <c r="AF66" s="7">
        <f t="shared" si="29"/>
        <v>0</v>
      </c>
      <c r="AG66" s="7">
        <f t="shared" si="29"/>
        <v>0</v>
      </c>
      <c r="AH66" s="7">
        <f t="shared" si="29"/>
        <v>0</v>
      </c>
      <c r="AI66" s="7">
        <f t="shared" si="29"/>
        <v>0</v>
      </c>
      <c r="AJ66" s="7">
        <f t="shared" si="29"/>
        <v>0</v>
      </c>
      <c r="AK66" s="7">
        <f t="shared" si="29"/>
        <v>0</v>
      </c>
      <c r="AL66" s="7">
        <f t="shared" si="29"/>
        <v>0</v>
      </c>
      <c r="AM66" s="7">
        <f t="shared" si="29"/>
        <v>0</v>
      </c>
      <c r="AN66" s="7">
        <f t="shared" si="29"/>
        <v>0</v>
      </c>
      <c r="AO66" s="7">
        <f t="shared" si="29"/>
        <v>0</v>
      </c>
      <c r="AP66" s="7">
        <f t="shared" si="29"/>
        <v>0</v>
      </c>
      <c r="AQ66" s="7">
        <f t="shared" si="29"/>
        <v>0</v>
      </c>
      <c r="AR66" s="7">
        <f t="shared" si="29"/>
        <v>0</v>
      </c>
      <c r="AS66" s="7">
        <f t="shared" si="29"/>
        <v>0</v>
      </c>
      <c r="AT66" s="7">
        <f t="shared" si="29"/>
        <v>0</v>
      </c>
      <c r="AU66" s="7">
        <f t="shared" si="29"/>
        <v>0</v>
      </c>
      <c r="AV66" s="7">
        <f t="shared" si="29"/>
        <v>0</v>
      </c>
      <c r="AW66" s="7">
        <f t="shared" si="29"/>
        <v>0</v>
      </c>
      <c r="AX66" s="7">
        <f t="shared" si="29"/>
        <v>0</v>
      </c>
      <c r="AY66" s="7">
        <f t="shared" si="29"/>
        <v>0</v>
      </c>
      <c r="AZ66" s="7">
        <f t="shared" si="29"/>
        <v>0</v>
      </c>
      <c r="BA66" s="7">
        <f t="shared" si="29"/>
        <v>0</v>
      </c>
      <c r="BB66" s="7">
        <f t="shared" si="29"/>
        <v>0</v>
      </c>
      <c r="BC66" s="7">
        <f t="shared" si="29"/>
        <v>0</v>
      </c>
      <c r="BD66" s="7">
        <f t="shared" si="29"/>
        <v>0</v>
      </c>
      <c r="BE66" s="16"/>
      <c r="BF66" s="7">
        <f>SUM(BF67:BF72)</f>
        <v>65198</v>
      </c>
      <c r="BG66" s="7">
        <f>SUM(BG67:BG72)</f>
        <v>65198</v>
      </c>
      <c r="BH66" s="7">
        <f t="shared" si="3"/>
        <v>0</v>
      </c>
    </row>
    <row r="67" spans="1:60" ht="15.75">
      <c r="A67" s="14" t="s">
        <v>100</v>
      </c>
      <c r="B67" s="15" t="s">
        <v>58</v>
      </c>
      <c r="C67" s="15" t="s">
        <v>52</v>
      </c>
      <c r="D67" s="15" t="s">
        <v>99</v>
      </c>
      <c r="E67" s="15">
        <v>220</v>
      </c>
      <c r="F67" s="7">
        <v>1121</v>
      </c>
      <c r="G67" s="7">
        <f aca="true" t="shared" si="30" ref="G67:G72">F67+H67</f>
        <v>931.6</v>
      </c>
      <c r="H67" s="7">
        <f t="shared" si="28"/>
        <v>-189.4</v>
      </c>
      <c r="I67" s="7"/>
      <c r="J67" s="7"/>
      <c r="K67" s="7"/>
      <c r="L67" s="7">
        <f>-189.5+0.1</f>
        <v>-189.4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16"/>
      <c r="BF67" s="7">
        <v>948</v>
      </c>
      <c r="BG67" s="7">
        <v>725</v>
      </c>
      <c r="BH67" s="7">
        <f t="shared" si="3"/>
        <v>-223</v>
      </c>
    </row>
    <row r="68" spans="1:60" ht="15.75">
      <c r="A68" s="14" t="s">
        <v>101</v>
      </c>
      <c r="B68" s="15" t="s">
        <v>58</v>
      </c>
      <c r="C68" s="15" t="s">
        <v>52</v>
      </c>
      <c r="D68" s="15" t="s">
        <v>99</v>
      </c>
      <c r="E68" s="15">
        <v>221</v>
      </c>
      <c r="F68" s="7">
        <v>2301.2</v>
      </c>
      <c r="G68" s="7">
        <f t="shared" si="30"/>
        <v>2198.2</v>
      </c>
      <c r="H68" s="7">
        <f t="shared" si="28"/>
        <v>-103</v>
      </c>
      <c r="I68" s="7"/>
      <c r="J68" s="7"/>
      <c r="K68" s="7"/>
      <c r="L68" s="7">
        <v>-103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16"/>
      <c r="BF68" s="7">
        <v>2639</v>
      </c>
      <c r="BG68" s="7">
        <v>2639</v>
      </c>
      <c r="BH68" s="7">
        <f t="shared" si="3"/>
        <v>0</v>
      </c>
    </row>
    <row r="69" spans="1:60" ht="51" customHeight="1">
      <c r="A69" s="14" t="s">
        <v>102</v>
      </c>
      <c r="B69" s="15" t="s">
        <v>58</v>
      </c>
      <c r="C69" s="15" t="s">
        <v>52</v>
      </c>
      <c r="D69" s="15" t="s">
        <v>99</v>
      </c>
      <c r="E69" s="15" t="s">
        <v>103</v>
      </c>
      <c r="F69" s="7">
        <v>47208</v>
      </c>
      <c r="G69" s="7">
        <f t="shared" si="30"/>
        <v>46820.2</v>
      </c>
      <c r="H69" s="7">
        <f t="shared" si="28"/>
        <v>-387.8</v>
      </c>
      <c r="I69" s="7"/>
      <c r="J69" s="7"/>
      <c r="K69" s="7"/>
      <c r="L69" s="7">
        <v>-387.8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16"/>
      <c r="BF69" s="7">
        <v>41423</v>
      </c>
      <c r="BG69" s="7">
        <v>41372</v>
      </c>
      <c r="BH69" s="7">
        <f t="shared" si="3"/>
        <v>-51</v>
      </c>
    </row>
    <row r="70" spans="1:60" ht="15.75">
      <c r="A70" s="14" t="s">
        <v>104</v>
      </c>
      <c r="B70" s="15" t="s">
        <v>58</v>
      </c>
      <c r="C70" s="15" t="s">
        <v>52</v>
      </c>
      <c r="D70" s="15" t="s">
        <v>99</v>
      </c>
      <c r="E70" s="15">
        <v>240</v>
      </c>
      <c r="F70" s="7">
        <v>4472.8</v>
      </c>
      <c r="G70" s="7">
        <f t="shared" si="30"/>
        <v>4379.2</v>
      </c>
      <c r="H70" s="7">
        <f t="shared" si="28"/>
        <v>-93.6</v>
      </c>
      <c r="I70" s="7"/>
      <c r="J70" s="7"/>
      <c r="K70" s="7"/>
      <c r="L70" s="7">
        <v>-93.6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16"/>
      <c r="BF70" s="7">
        <v>5724</v>
      </c>
      <c r="BG70" s="7">
        <v>5739</v>
      </c>
      <c r="BH70" s="7">
        <f t="shared" si="3"/>
        <v>15</v>
      </c>
    </row>
    <row r="71" spans="1:60" ht="74.25" customHeight="1">
      <c r="A71" s="14" t="s">
        <v>105</v>
      </c>
      <c r="B71" s="15" t="s">
        <v>58</v>
      </c>
      <c r="C71" s="15" t="s">
        <v>52</v>
      </c>
      <c r="D71" s="15" t="s">
        <v>99</v>
      </c>
      <c r="E71" s="15">
        <v>253</v>
      </c>
      <c r="F71" s="7">
        <v>47163</v>
      </c>
      <c r="G71" s="7">
        <f t="shared" si="30"/>
        <v>47582</v>
      </c>
      <c r="H71" s="7">
        <f t="shared" si="28"/>
        <v>419</v>
      </c>
      <c r="I71" s="7"/>
      <c r="J71" s="7"/>
      <c r="K71" s="7"/>
      <c r="L71" s="7">
        <v>419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6"/>
      <c r="BF71" s="7">
        <v>11570</v>
      </c>
      <c r="BG71" s="7">
        <v>12295</v>
      </c>
      <c r="BH71" s="7">
        <f t="shared" si="3"/>
        <v>725</v>
      </c>
    </row>
    <row r="72" spans="1:60" ht="47.25">
      <c r="A72" s="14" t="s">
        <v>106</v>
      </c>
      <c r="B72" s="15" t="s">
        <v>58</v>
      </c>
      <c r="C72" s="15" t="s">
        <v>52</v>
      </c>
      <c r="D72" s="15" t="s">
        <v>99</v>
      </c>
      <c r="E72" s="15">
        <v>472</v>
      </c>
      <c r="F72" s="7">
        <v>2873.5</v>
      </c>
      <c r="G72" s="7">
        <f t="shared" si="30"/>
        <v>3215.4</v>
      </c>
      <c r="H72" s="7">
        <f>SUM(I72:BD72)</f>
        <v>341.9</v>
      </c>
      <c r="I72" s="7"/>
      <c r="J72" s="7"/>
      <c r="K72" s="7"/>
      <c r="L72" s="7">
        <v>341.9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16"/>
      <c r="BF72" s="7">
        <v>2894</v>
      </c>
      <c r="BG72" s="7">
        <v>2428</v>
      </c>
      <c r="BH72" s="7">
        <f t="shared" si="3"/>
        <v>-466</v>
      </c>
    </row>
    <row r="73" spans="1:60" ht="15.75">
      <c r="A73" s="14" t="s">
        <v>90</v>
      </c>
      <c r="B73" s="15" t="s">
        <v>58</v>
      </c>
      <c r="C73" s="15" t="s">
        <v>52</v>
      </c>
      <c r="D73" s="15" t="s">
        <v>91</v>
      </c>
      <c r="E73" s="15" t="s">
        <v>45</v>
      </c>
      <c r="F73" s="7">
        <f>F74</f>
        <v>5399</v>
      </c>
      <c r="G73" s="7">
        <f>G74</f>
        <v>5399</v>
      </c>
      <c r="H73" s="7">
        <f aca="true" t="shared" si="31" ref="H73:BH73">H74</f>
        <v>0</v>
      </c>
      <c r="I73" s="7">
        <f t="shared" si="31"/>
        <v>0</v>
      </c>
      <c r="J73" s="7">
        <f t="shared" si="31"/>
        <v>0</v>
      </c>
      <c r="K73" s="7">
        <f t="shared" si="31"/>
        <v>0</v>
      </c>
      <c r="L73" s="7">
        <f t="shared" si="31"/>
        <v>0</v>
      </c>
      <c r="M73" s="7">
        <f t="shared" si="31"/>
        <v>0</v>
      </c>
      <c r="N73" s="7">
        <f t="shared" si="31"/>
        <v>0</v>
      </c>
      <c r="O73" s="7">
        <f t="shared" si="31"/>
        <v>0</v>
      </c>
      <c r="P73" s="7">
        <f t="shared" si="31"/>
        <v>0</v>
      </c>
      <c r="Q73" s="7">
        <f t="shared" si="31"/>
        <v>0</v>
      </c>
      <c r="R73" s="7">
        <f t="shared" si="31"/>
        <v>0</v>
      </c>
      <c r="S73" s="7">
        <f t="shared" si="31"/>
        <v>0</v>
      </c>
      <c r="T73" s="7">
        <f t="shared" si="31"/>
        <v>0</v>
      </c>
      <c r="U73" s="7">
        <f t="shared" si="31"/>
        <v>0</v>
      </c>
      <c r="V73" s="7">
        <f t="shared" si="31"/>
        <v>0</v>
      </c>
      <c r="W73" s="7">
        <f t="shared" si="31"/>
        <v>0</v>
      </c>
      <c r="X73" s="7">
        <f t="shared" si="31"/>
        <v>0</v>
      </c>
      <c r="Y73" s="7">
        <f t="shared" si="31"/>
        <v>0</v>
      </c>
      <c r="Z73" s="7">
        <f t="shared" si="31"/>
        <v>0</v>
      </c>
      <c r="AA73" s="7">
        <f t="shared" si="31"/>
        <v>0</v>
      </c>
      <c r="AB73" s="7">
        <f t="shared" si="31"/>
        <v>0</v>
      </c>
      <c r="AC73" s="7">
        <f t="shared" si="31"/>
        <v>0</v>
      </c>
      <c r="AD73" s="7">
        <f t="shared" si="31"/>
        <v>0</v>
      </c>
      <c r="AE73" s="7">
        <f t="shared" si="31"/>
        <v>0</v>
      </c>
      <c r="AF73" s="7">
        <f t="shared" si="31"/>
        <v>0</v>
      </c>
      <c r="AG73" s="7">
        <f t="shared" si="31"/>
        <v>0</v>
      </c>
      <c r="AH73" s="7">
        <f t="shared" si="31"/>
        <v>0</v>
      </c>
      <c r="AI73" s="7">
        <f t="shared" si="31"/>
        <v>0</v>
      </c>
      <c r="AJ73" s="7">
        <f t="shared" si="31"/>
        <v>0</v>
      </c>
      <c r="AK73" s="7">
        <f t="shared" si="31"/>
        <v>0</v>
      </c>
      <c r="AL73" s="7">
        <f t="shared" si="31"/>
        <v>0</v>
      </c>
      <c r="AM73" s="7">
        <f t="shared" si="31"/>
        <v>0</v>
      </c>
      <c r="AN73" s="7">
        <f t="shared" si="31"/>
        <v>0</v>
      </c>
      <c r="AO73" s="7">
        <f t="shared" si="31"/>
        <v>0</v>
      </c>
      <c r="AP73" s="7">
        <f t="shared" si="31"/>
        <v>0</v>
      </c>
      <c r="AQ73" s="7">
        <f t="shared" si="31"/>
        <v>0</v>
      </c>
      <c r="AR73" s="7">
        <f t="shared" si="31"/>
        <v>0</v>
      </c>
      <c r="AS73" s="7">
        <f t="shared" si="31"/>
        <v>0</v>
      </c>
      <c r="AT73" s="7">
        <f t="shared" si="31"/>
        <v>0</v>
      </c>
      <c r="AU73" s="7">
        <f t="shared" si="31"/>
        <v>0</v>
      </c>
      <c r="AV73" s="7">
        <f t="shared" si="31"/>
        <v>0</v>
      </c>
      <c r="AW73" s="7">
        <f t="shared" si="31"/>
        <v>0</v>
      </c>
      <c r="AX73" s="7">
        <f t="shared" si="31"/>
        <v>0</v>
      </c>
      <c r="AY73" s="7">
        <f t="shared" si="31"/>
        <v>0</v>
      </c>
      <c r="AZ73" s="7">
        <f t="shared" si="31"/>
        <v>0</v>
      </c>
      <c r="BA73" s="7">
        <f t="shared" si="31"/>
        <v>0</v>
      </c>
      <c r="BB73" s="7">
        <f t="shared" si="31"/>
        <v>0</v>
      </c>
      <c r="BC73" s="7">
        <f t="shared" si="31"/>
        <v>0</v>
      </c>
      <c r="BD73" s="7">
        <f t="shared" si="31"/>
        <v>0</v>
      </c>
      <c r="BE73" s="7">
        <f t="shared" si="31"/>
        <v>0</v>
      </c>
      <c r="BF73" s="7">
        <f t="shared" si="31"/>
        <v>0</v>
      </c>
      <c r="BG73" s="7">
        <f t="shared" si="31"/>
        <v>0</v>
      </c>
      <c r="BH73" s="7">
        <f t="shared" si="31"/>
        <v>0</v>
      </c>
    </row>
    <row r="74" spans="1:60" ht="107.25" customHeight="1">
      <c r="A74" s="14" t="s">
        <v>340</v>
      </c>
      <c r="B74" s="15" t="s">
        <v>58</v>
      </c>
      <c r="C74" s="15" t="s">
        <v>52</v>
      </c>
      <c r="D74" s="15" t="s">
        <v>91</v>
      </c>
      <c r="E74" s="15" t="s">
        <v>339</v>
      </c>
      <c r="F74" s="7">
        <v>5399</v>
      </c>
      <c r="G74" s="7">
        <f>F74+H74</f>
        <v>5399</v>
      </c>
      <c r="H74" s="7">
        <f>SUM(I74:BD74)</f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16"/>
      <c r="BF74" s="7"/>
      <c r="BG74" s="7"/>
      <c r="BH74" s="7"/>
    </row>
    <row r="75" spans="1:60" s="17" customFormat="1" ht="15.75" hidden="1">
      <c r="A75" s="69" t="s">
        <v>19</v>
      </c>
      <c r="B75" s="70" t="s">
        <v>58</v>
      </c>
      <c r="C75" s="70" t="s">
        <v>61</v>
      </c>
      <c r="D75" s="70" t="s">
        <v>44</v>
      </c>
      <c r="E75" s="70" t="s">
        <v>45</v>
      </c>
      <c r="F75" s="71">
        <f>F76</f>
        <v>0</v>
      </c>
      <c r="G75" s="71">
        <f aca="true" t="shared" si="32" ref="G75:BH76">G76</f>
        <v>0</v>
      </c>
      <c r="H75" s="8">
        <f t="shared" si="32"/>
        <v>0</v>
      </c>
      <c r="I75" s="8">
        <f t="shared" si="32"/>
        <v>0</v>
      </c>
      <c r="J75" s="8">
        <f t="shared" si="32"/>
        <v>0</v>
      </c>
      <c r="K75" s="8">
        <f t="shared" si="32"/>
        <v>0</v>
      </c>
      <c r="L75" s="8">
        <f t="shared" si="32"/>
        <v>0</v>
      </c>
      <c r="M75" s="8">
        <f t="shared" si="32"/>
        <v>0</v>
      </c>
      <c r="N75" s="8">
        <f t="shared" si="32"/>
        <v>0</v>
      </c>
      <c r="O75" s="8">
        <f t="shared" si="32"/>
        <v>0</v>
      </c>
      <c r="P75" s="8">
        <f t="shared" si="32"/>
        <v>0</v>
      </c>
      <c r="Q75" s="8">
        <f t="shared" si="32"/>
        <v>0</v>
      </c>
      <c r="R75" s="8">
        <f t="shared" si="32"/>
        <v>0</v>
      </c>
      <c r="S75" s="8">
        <f t="shared" si="32"/>
        <v>0</v>
      </c>
      <c r="T75" s="8">
        <f t="shared" si="32"/>
        <v>0</v>
      </c>
      <c r="U75" s="8">
        <f t="shared" si="32"/>
        <v>0</v>
      </c>
      <c r="V75" s="8">
        <f t="shared" si="32"/>
        <v>0</v>
      </c>
      <c r="W75" s="8">
        <f t="shared" si="32"/>
        <v>0</v>
      </c>
      <c r="X75" s="8">
        <f t="shared" si="32"/>
        <v>0</v>
      </c>
      <c r="Y75" s="8">
        <f t="shared" si="32"/>
        <v>0</v>
      </c>
      <c r="Z75" s="8">
        <f t="shared" si="32"/>
        <v>0</v>
      </c>
      <c r="AA75" s="8">
        <f t="shared" si="32"/>
        <v>0</v>
      </c>
      <c r="AB75" s="8">
        <f t="shared" si="32"/>
        <v>0</v>
      </c>
      <c r="AC75" s="8">
        <f t="shared" si="32"/>
        <v>0</v>
      </c>
      <c r="AD75" s="8">
        <f t="shared" si="32"/>
        <v>0</v>
      </c>
      <c r="AE75" s="8">
        <f t="shared" si="32"/>
        <v>0</v>
      </c>
      <c r="AF75" s="8">
        <f t="shared" si="32"/>
        <v>0</v>
      </c>
      <c r="AG75" s="8">
        <f t="shared" si="32"/>
        <v>0</v>
      </c>
      <c r="AH75" s="8">
        <f t="shared" si="32"/>
        <v>0</v>
      </c>
      <c r="AI75" s="8">
        <f t="shared" si="32"/>
        <v>0</v>
      </c>
      <c r="AJ75" s="8">
        <f t="shared" si="32"/>
        <v>0</v>
      </c>
      <c r="AK75" s="8">
        <f t="shared" si="32"/>
        <v>0</v>
      </c>
      <c r="AL75" s="8">
        <f t="shared" si="32"/>
        <v>0</v>
      </c>
      <c r="AM75" s="8">
        <f t="shared" si="32"/>
        <v>0</v>
      </c>
      <c r="AN75" s="8">
        <f t="shared" si="32"/>
        <v>0</v>
      </c>
      <c r="AO75" s="8">
        <f t="shared" si="32"/>
        <v>0</v>
      </c>
      <c r="AP75" s="8">
        <f t="shared" si="32"/>
        <v>0</v>
      </c>
      <c r="AQ75" s="8">
        <f t="shared" si="32"/>
        <v>0</v>
      </c>
      <c r="AR75" s="8">
        <f t="shared" si="32"/>
        <v>0</v>
      </c>
      <c r="AS75" s="8">
        <f t="shared" si="32"/>
        <v>0</v>
      </c>
      <c r="AT75" s="8">
        <f t="shared" si="32"/>
        <v>0</v>
      </c>
      <c r="AU75" s="8">
        <f t="shared" si="32"/>
        <v>0</v>
      </c>
      <c r="AV75" s="8">
        <f t="shared" si="32"/>
        <v>0</v>
      </c>
      <c r="AW75" s="8">
        <f t="shared" si="32"/>
        <v>0</v>
      </c>
      <c r="AX75" s="8">
        <f t="shared" si="32"/>
        <v>0</v>
      </c>
      <c r="AY75" s="8">
        <f t="shared" si="32"/>
        <v>0</v>
      </c>
      <c r="AZ75" s="8">
        <f t="shared" si="32"/>
        <v>0</v>
      </c>
      <c r="BA75" s="8">
        <f t="shared" si="32"/>
        <v>0</v>
      </c>
      <c r="BB75" s="8">
        <f t="shared" si="32"/>
        <v>0</v>
      </c>
      <c r="BC75" s="8">
        <f t="shared" si="32"/>
        <v>0</v>
      </c>
      <c r="BD75" s="8">
        <f t="shared" si="32"/>
        <v>0</v>
      </c>
      <c r="BE75" s="65"/>
      <c r="BF75" s="8">
        <f t="shared" si="32"/>
        <v>51187</v>
      </c>
      <c r="BG75" s="8">
        <f t="shared" si="32"/>
        <v>51187</v>
      </c>
      <c r="BH75" s="8">
        <f t="shared" si="32"/>
        <v>0</v>
      </c>
    </row>
    <row r="76" spans="1:60" ht="15.75" hidden="1">
      <c r="A76" s="72" t="s">
        <v>90</v>
      </c>
      <c r="B76" s="75" t="s">
        <v>58</v>
      </c>
      <c r="C76" s="75" t="s">
        <v>61</v>
      </c>
      <c r="D76" s="75" t="s">
        <v>91</v>
      </c>
      <c r="E76" s="75" t="s">
        <v>45</v>
      </c>
      <c r="F76" s="76">
        <f>F77</f>
        <v>0</v>
      </c>
      <c r="G76" s="76">
        <f t="shared" si="32"/>
        <v>0</v>
      </c>
      <c r="H76" s="7">
        <f t="shared" si="32"/>
        <v>0</v>
      </c>
      <c r="I76" s="7">
        <f t="shared" si="32"/>
        <v>0</v>
      </c>
      <c r="J76" s="7">
        <f t="shared" si="32"/>
        <v>0</v>
      </c>
      <c r="K76" s="7">
        <f t="shared" si="32"/>
        <v>0</v>
      </c>
      <c r="L76" s="7">
        <f t="shared" si="32"/>
        <v>0</v>
      </c>
      <c r="M76" s="7">
        <f t="shared" si="32"/>
        <v>0</v>
      </c>
      <c r="N76" s="7">
        <f t="shared" si="32"/>
        <v>0</v>
      </c>
      <c r="O76" s="7">
        <f t="shared" si="32"/>
        <v>0</v>
      </c>
      <c r="P76" s="7">
        <f t="shared" si="32"/>
        <v>0</v>
      </c>
      <c r="Q76" s="7">
        <f t="shared" si="32"/>
        <v>0</v>
      </c>
      <c r="R76" s="7">
        <f t="shared" si="32"/>
        <v>0</v>
      </c>
      <c r="S76" s="7">
        <f t="shared" si="32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2"/>
        <v>0</v>
      </c>
      <c r="Y76" s="7">
        <f t="shared" si="32"/>
        <v>0</v>
      </c>
      <c r="Z76" s="7">
        <f t="shared" si="32"/>
        <v>0</v>
      </c>
      <c r="AA76" s="7">
        <f t="shared" si="32"/>
        <v>0</v>
      </c>
      <c r="AB76" s="7">
        <f t="shared" si="32"/>
        <v>0</v>
      </c>
      <c r="AC76" s="7">
        <f t="shared" si="32"/>
        <v>0</v>
      </c>
      <c r="AD76" s="7">
        <f t="shared" si="32"/>
        <v>0</v>
      </c>
      <c r="AE76" s="7">
        <f t="shared" si="32"/>
        <v>0</v>
      </c>
      <c r="AF76" s="7">
        <f t="shared" si="32"/>
        <v>0</v>
      </c>
      <c r="AG76" s="7">
        <f t="shared" si="32"/>
        <v>0</v>
      </c>
      <c r="AH76" s="7">
        <f t="shared" si="32"/>
        <v>0</v>
      </c>
      <c r="AI76" s="7">
        <f t="shared" si="32"/>
        <v>0</v>
      </c>
      <c r="AJ76" s="7">
        <f t="shared" si="32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16"/>
      <c r="BF76" s="7">
        <f t="shared" si="32"/>
        <v>51187</v>
      </c>
      <c r="BG76" s="7">
        <f t="shared" si="32"/>
        <v>51187</v>
      </c>
      <c r="BH76" s="7">
        <f t="shared" si="32"/>
        <v>0</v>
      </c>
    </row>
    <row r="77" spans="1:60" ht="31.5" hidden="1">
      <c r="A77" s="72" t="s">
        <v>107</v>
      </c>
      <c r="B77" s="75" t="s">
        <v>58</v>
      </c>
      <c r="C77" s="75" t="s">
        <v>61</v>
      </c>
      <c r="D77" s="75" t="s">
        <v>91</v>
      </c>
      <c r="E77" s="75" t="s">
        <v>108</v>
      </c>
      <c r="F77" s="76">
        <v>0</v>
      </c>
      <c r="G77" s="76">
        <f>F77+H77</f>
        <v>0</v>
      </c>
      <c r="H77" s="7">
        <f aca="true" t="shared" si="33" ref="H77:H94">SUM(I77:BD77)</f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16"/>
      <c r="BF77" s="7">
        <v>51187</v>
      </c>
      <c r="BG77" s="7">
        <v>51187</v>
      </c>
      <c r="BH77" s="7">
        <f>BG77-BF77</f>
        <v>0</v>
      </c>
    </row>
    <row r="78" spans="1:60" s="17" customFormat="1" ht="63">
      <c r="A78" s="31" t="s">
        <v>357</v>
      </c>
      <c r="B78" s="30" t="s">
        <v>58</v>
      </c>
      <c r="C78" s="30" t="s">
        <v>109</v>
      </c>
      <c r="D78" s="30" t="s">
        <v>44</v>
      </c>
      <c r="E78" s="30" t="s">
        <v>45</v>
      </c>
      <c r="F78" s="8">
        <f>F79+F84+F86</f>
        <v>22226</v>
      </c>
      <c r="G78" s="8">
        <f aca="true" t="shared" si="34" ref="G78:BD78">G79+G84+G86</f>
        <v>22226</v>
      </c>
      <c r="H78" s="8">
        <f t="shared" si="34"/>
        <v>0</v>
      </c>
      <c r="I78" s="8">
        <f t="shared" si="34"/>
        <v>0</v>
      </c>
      <c r="J78" s="8">
        <f t="shared" si="34"/>
        <v>0</v>
      </c>
      <c r="K78" s="8">
        <f t="shared" si="34"/>
        <v>0</v>
      </c>
      <c r="L78" s="8">
        <f t="shared" si="34"/>
        <v>0</v>
      </c>
      <c r="M78" s="8">
        <f t="shared" si="34"/>
        <v>0</v>
      </c>
      <c r="N78" s="8">
        <f t="shared" si="34"/>
        <v>0</v>
      </c>
      <c r="O78" s="8">
        <f t="shared" si="34"/>
        <v>0</v>
      </c>
      <c r="P78" s="8">
        <f t="shared" si="34"/>
        <v>0</v>
      </c>
      <c r="Q78" s="8">
        <f t="shared" si="34"/>
        <v>0</v>
      </c>
      <c r="R78" s="8">
        <f t="shared" si="34"/>
        <v>0</v>
      </c>
      <c r="S78" s="8">
        <f>S79+S84+S86</f>
        <v>0</v>
      </c>
      <c r="T78" s="8">
        <f t="shared" si="34"/>
        <v>0</v>
      </c>
      <c r="U78" s="8">
        <f t="shared" si="34"/>
        <v>0</v>
      </c>
      <c r="V78" s="8">
        <f t="shared" si="34"/>
        <v>0</v>
      </c>
      <c r="W78" s="8">
        <f t="shared" si="34"/>
        <v>0</v>
      </c>
      <c r="X78" s="8">
        <f t="shared" si="34"/>
        <v>0</v>
      </c>
      <c r="Y78" s="8">
        <f t="shared" si="34"/>
        <v>0</v>
      </c>
      <c r="Z78" s="8">
        <f t="shared" si="34"/>
        <v>0</v>
      </c>
      <c r="AA78" s="8">
        <f t="shared" si="34"/>
        <v>0</v>
      </c>
      <c r="AB78" s="8">
        <f t="shared" si="34"/>
        <v>0</v>
      </c>
      <c r="AC78" s="8">
        <f t="shared" si="34"/>
        <v>0</v>
      </c>
      <c r="AD78" s="8">
        <f t="shared" si="34"/>
        <v>0</v>
      </c>
      <c r="AE78" s="8">
        <f t="shared" si="34"/>
        <v>0</v>
      </c>
      <c r="AF78" s="8">
        <f t="shared" si="34"/>
        <v>0</v>
      </c>
      <c r="AG78" s="8">
        <f t="shared" si="34"/>
        <v>0</v>
      </c>
      <c r="AH78" s="8">
        <f t="shared" si="34"/>
        <v>0</v>
      </c>
      <c r="AI78" s="8">
        <f t="shared" si="34"/>
        <v>0</v>
      </c>
      <c r="AJ78" s="8">
        <f t="shared" si="34"/>
        <v>0</v>
      </c>
      <c r="AK78" s="8">
        <f t="shared" si="34"/>
        <v>0</v>
      </c>
      <c r="AL78" s="8">
        <f t="shared" si="34"/>
        <v>0</v>
      </c>
      <c r="AM78" s="8">
        <f t="shared" si="34"/>
        <v>0</v>
      </c>
      <c r="AN78" s="8">
        <f t="shared" si="34"/>
        <v>0</v>
      </c>
      <c r="AO78" s="8">
        <f t="shared" si="34"/>
        <v>0</v>
      </c>
      <c r="AP78" s="8">
        <f t="shared" si="34"/>
        <v>0</v>
      </c>
      <c r="AQ78" s="8">
        <f t="shared" si="34"/>
        <v>0</v>
      </c>
      <c r="AR78" s="8">
        <f t="shared" si="34"/>
        <v>0</v>
      </c>
      <c r="AS78" s="8">
        <f t="shared" si="34"/>
        <v>0</v>
      </c>
      <c r="AT78" s="8">
        <f t="shared" si="34"/>
        <v>0</v>
      </c>
      <c r="AU78" s="8">
        <f t="shared" si="34"/>
        <v>0</v>
      </c>
      <c r="AV78" s="8">
        <f t="shared" si="34"/>
        <v>0</v>
      </c>
      <c r="AW78" s="8">
        <f t="shared" si="34"/>
        <v>0</v>
      </c>
      <c r="AX78" s="8">
        <f t="shared" si="34"/>
        <v>0</v>
      </c>
      <c r="AY78" s="8">
        <f t="shared" si="34"/>
        <v>0</v>
      </c>
      <c r="AZ78" s="8">
        <f t="shared" si="34"/>
        <v>0</v>
      </c>
      <c r="BA78" s="8">
        <f t="shared" si="34"/>
        <v>0</v>
      </c>
      <c r="BB78" s="8">
        <f t="shared" si="34"/>
        <v>0</v>
      </c>
      <c r="BC78" s="8">
        <f t="shared" si="34"/>
        <v>0</v>
      </c>
      <c r="BD78" s="8">
        <f t="shared" si="34"/>
        <v>0</v>
      </c>
      <c r="BE78" s="65"/>
      <c r="BF78" s="8">
        <f>BF79+BF84</f>
        <v>11520</v>
      </c>
      <c r="BG78" s="8">
        <f>BG79+BG84</f>
        <v>11520</v>
      </c>
      <c r="BH78" s="7">
        <f t="shared" si="3"/>
        <v>0</v>
      </c>
    </row>
    <row r="79" spans="1:60" ht="31.5">
      <c r="A79" s="14" t="s">
        <v>98</v>
      </c>
      <c r="B79" s="15" t="s">
        <v>58</v>
      </c>
      <c r="C79" s="15" t="s">
        <v>109</v>
      </c>
      <c r="D79" s="15" t="s">
        <v>99</v>
      </c>
      <c r="E79" s="15" t="s">
        <v>45</v>
      </c>
      <c r="F79" s="7">
        <f>SUM(F80:F83)</f>
        <v>21346</v>
      </c>
      <c r="G79" s="7">
        <f>SUM(G80:G83)</f>
        <v>21346</v>
      </c>
      <c r="H79" s="7">
        <f t="shared" si="33"/>
        <v>0</v>
      </c>
      <c r="I79" s="7">
        <f>SUM(I80:I83)</f>
        <v>0</v>
      </c>
      <c r="J79" s="7">
        <f aca="true" t="shared" si="35" ref="J79:BD79">SUM(J80:J83)</f>
        <v>0</v>
      </c>
      <c r="K79" s="7">
        <f t="shared" si="35"/>
        <v>0</v>
      </c>
      <c r="L79" s="7">
        <f t="shared" si="35"/>
        <v>0</v>
      </c>
      <c r="M79" s="7">
        <f t="shared" si="35"/>
        <v>0</v>
      </c>
      <c r="N79" s="7">
        <f t="shared" si="35"/>
        <v>0</v>
      </c>
      <c r="O79" s="7">
        <f t="shared" si="35"/>
        <v>0</v>
      </c>
      <c r="P79" s="7">
        <f t="shared" si="35"/>
        <v>0</v>
      </c>
      <c r="Q79" s="7">
        <f t="shared" si="35"/>
        <v>0</v>
      </c>
      <c r="R79" s="7">
        <f t="shared" si="35"/>
        <v>0</v>
      </c>
      <c r="S79" s="7">
        <f>SUM(S80:S83)</f>
        <v>0</v>
      </c>
      <c r="T79" s="7">
        <f t="shared" si="35"/>
        <v>0</v>
      </c>
      <c r="U79" s="7">
        <f t="shared" si="35"/>
        <v>0</v>
      </c>
      <c r="V79" s="7">
        <f t="shared" si="35"/>
        <v>0</v>
      </c>
      <c r="W79" s="7">
        <f t="shared" si="35"/>
        <v>0</v>
      </c>
      <c r="X79" s="7">
        <f t="shared" si="35"/>
        <v>0</v>
      </c>
      <c r="Y79" s="7">
        <f t="shared" si="35"/>
        <v>0</v>
      </c>
      <c r="Z79" s="7">
        <f t="shared" si="35"/>
        <v>0</v>
      </c>
      <c r="AA79" s="7">
        <f t="shared" si="35"/>
        <v>0</v>
      </c>
      <c r="AB79" s="7">
        <f t="shared" si="35"/>
        <v>0</v>
      </c>
      <c r="AC79" s="7">
        <f t="shared" si="35"/>
        <v>0</v>
      </c>
      <c r="AD79" s="7">
        <f t="shared" si="35"/>
        <v>0</v>
      </c>
      <c r="AE79" s="7">
        <f t="shared" si="35"/>
        <v>0</v>
      </c>
      <c r="AF79" s="7">
        <f t="shared" si="35"/>
        <v>0</v>
      </c>
      <c r="AG79" s="7">
        <f t="shared" si="35"/>
        <v>0</v>
      </c>
      <c r="AH79" s="7">
        <f t="shared" si="35"/>
        <v>0</v>
      </c>
      <c r="AI79" s="7">
        <f t="shared" si="35"/>
        <v>0</v>
      </c>
      <c r="AJ79" s="7">
        <f t="shared" si="35"/>
        <v>0</v>
      </c>
      <c r="AK79" s="7">
        <f t="shared" si="35"/>
        <v>0</v>
      </c>
      <c r="AL79" s="7">
        <f t="shared" si="35"/>
        <v>0</v>
      </c>
      <c r="AM79" s="7">
        <f t="shared" si="35"/>
        <v>0</v>
      </c>
      <c r="AN79" s="7">
        <f t="shared" si="35"/>
        <v>0</v>
      </c>
      <c r="AO79" s="7">
        <f t="shared" si="35"/>
        <v>0</v>
      </c>
      <c r="AP79" s="7">
        <f t="shared" si="35"/>
        <v>0</v>
      </c>
      <c r="AQ79" s="7">
        <f t="shared" si="35"/>
        <v>0</v>
      </c>
      <c r="AR79" s="7">
        <f t="shared" si="35"/>
        <v>0</v>
      </c>
      <c r="AS79" s="7">
        <f t="shared" si="35"/>
        <v>0</v>
      </c>
      <c r="AT79" s="7">
        <f t="shared" si="35"/>
        <v>0</v>
      </c>
      <c r="AU79" s="7">
        <f t="shared" si="35"/>
        <v>0</v>
      </c>
      <c r="AV79" s="7">
        <f t="shared" si="35"/>
        <v>0</v>
      </c>
      <c r="AW79" s="7">
        <f t="shared" si="35"/>
        <v>0</v>
      </c>
      <c r="AX79" s="7">
        <f t="shared" si="35"/>
        <v>0</v>
      </c>
      <c r="AY79" s="7">
        <f t="shared" si="35"/>
        <v>0</v>
      </c>
      <c r="AZ79" s="7">
        <f t="shared" si="35"/>
        <v>0</v>
      </c>
      <c r="BA79" s="7">
        <f t="shared" si="35"/>
        <v>0</v>
      </c>
      <c r="BB79" s="7">
        <f t="shared" si="35"/>
        <v>0</v>
      </c>
      <c r="BC79" s="7">
        <f t="shared" si="35"/>
        <v>0</v>
      </c>
      <c r="BD79" s="7">
        <f t="shared" si="35"/>
        <v>0</v>
      </c>
      <c r="BE79" s="16"/>
      <c r="BF79" s="7">
        <f>SUM(BF80:BF83)</f>
        <v>11520</v>
      </c>
      <c r="BG79" s="7">
        <f>SUM(BG80:BG83)</f>
        <v>11520</v>
      </c>
      <c r="BH79" s="7">
        <f t="shared" si="3"/>
        <v>0</v>
      </c>
    </row>
    <row r="80" spans="1:60" ht="15.75">
      <c r="A80" s="14" t="s">
        <v>100</v>
      </c>
      <c r="B80" s="15" t="s">
        <v>58</v>
      </c>
      <c r="C80" s="15" t="s">
        <v>109</v>
      </c>
      <c r="D80" s="15" t="s">
        <v>99</v>
      </c>
      <c r="E80" s="15">
        <v>220</v>
      </c>
      <c r="F80" s="7">
        <v>240</v>
      </c>
      <c r="G80" s="7">
        <f aca="true" t="shared" si="36" ref="G80:G85">F80+H80</f>
        <v>240</v>
      </c>
      <c r="H80" s="7">
        <f t="shared" si="33"/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16"/>
      <c r="BF80" s="7">
        <v>148</v>
      </c>
      <c r="BG80" s="7">
        <v>148</v>
      </c>
      <c r="BH80" s="7">
        <f t="shared" si="3"/>
        <v>0</v>
      </c>
    </row>
    <row r="81" spans="1:60" ht="15.75">
      <c r="A81" s="14" t="s">
        <v>101</v>
      </c>
      <c r="B81" s="15" t="s">
        <v>58</v>
      </c>
      <c r="C81" s="15" t="s">
        <v>109</v>
      </c>
      <c r="D81" s="15" t="s">
        <v>99</v>
      </c>
      <c r="E81" s="15">
        <v>221</v>
      </c>
      <c r="F81" s="7">
        <v>135</v>
      </c>
      <c r="G81" s="7">
        <f t="shared" si="36"/>
        <v>135</v>
      </c>
      <c r="H81" s="7">
        <f t="shared" si="33"/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16"/>
      <c r="BF81" s="7">
        <v>30</v>
      </c>
      <c r="BG81" s="7">
        <v>30</v>
      </c>
      <c r="BH81" s="7">
        <f t="shared" si="3"/>
        <v>0</v>
      </c>
    </row>
    <row r="82" spans="1:60" ht="15.75">
      <c r="A82" s="14" t="s">
        <v>104</v>
      </c>
      <c r="B82" s="15" t="s">
        <v>58</v>
      </c>
      <c r="C82" s="15" t="s">
        <v>109</v>
      </c>
      <c r="D82" s="15" t="s">
        <v>99</v>
      </c>
      <c r="E82" s="15">
        <v>240</v>
      </c>
      <c r="F82" s="7">
        <v>17271</v>
      </c>
      <c r="G82" s="7">
        <f t="shared" si="36"/>
        <v>16921</v>
      </c>
      <c r="H82" s="7">
        <f t="shared" si="33"/>
        <v>-350</v>
      </c>
      <c r="I82" s="7"/>
      <c r="J82" s="7"/>
      <c r="K82" s="7"/>
      <c r="L82" s="7">
        <v>-350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16"/>
      <c r="BF82" s="7">
        <v>9591</v>
      </c>
      <c r="BG82" s="7">
        <v>9591</v>
      </c>
      <c r="BH82" s="7">
        <f t="shared" si="3"/>
        <v>0</v>
      </c>
    </row>
    <row r="83" spans="1:60" ht="73.5" customHeight="1">
      <c r="A83" s="14" t="s">
        <v>105</v>
      </c>
      <c r="B83" s="15" t="s">
        <v>58</v>
      </c>
      <c r="C83" s="15" t="s">
        <v>109</v>
      </c>
      <c r="D83" s="15" t="s">
        <v>99</v>
      </c>
      <c r="E83" s="15">
        <v>253</v>
      </c>
      <c r="F83" s="7">
        <v>3700</v>
      </c>
      <c r="G83" s="7">
        <f t="shared" si="36"/>
        <v>4050</v>
      </c>
      <c r="H83" s="7">
        <f t="shared" si="33"/>
        <v>350</v>
      </c>
      <c r="I83" s="7"/>
      <c r="J83" s="7"/>
      <c r="K83" s="7"/>
      <c r="L83" s="7">
        <v>350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16"/>
      <c r="BF83" s="7">
        <v>1751</v>
      </c>
      <c r="BG83" s="7">
        <v>1751</v>
      </c>
      <c r="BH83" s="7">
        <f t="shared" si="3"/>
        <v>0</v>
      </c>
    </row>
    <row r="84" spans="1:60" ht="51" customHeight="1">
      <c r="A84" s="14" t="s">
        <v>110</v>
      </c>
      <c r="B84" s="15" t="s">
        <v>58</v>
      </c>
      <c r="C84" s="15" t="s">
        <v>109</v>
      </c>
      <c r="D84" s="15" t="s">
        <v>111</v>
      </c>
      <c r="E84" s="15" t="s">
        <v>45</v>
      </c>
      <c r="F84" s="7">
        <f>F85</f>
        <v>160</v>
      </c>
      <c r="G84" s="7">
        <f t="shared" si="36"/>
        <v>160</v>
      </c>
      <c r="H84" s="7">
        <f t="shared" si="33"/>
        <v>0</v>
      </c>
      <c r="I84" s="7">
        <f>I85</f>
        <v>0</v>
      </c>
      <c r="J84" s="7">
        <f aca="true" t="shared" si="37" ref="J84:BG86">J85</f>
        <v>0</v>
      </c>
      <c r="K84" s="7">
        <f t="shared" si="37"/>
        <v>0</v>
      </c>
      <c r="L84" s="7">
        <f t="shared" si="37"/>
        <v>0</v>
      </c>
      <c r="M84" s="7">
        <f t="shared" si="37"/>
        <v>0</v>
      </c>
      <c r="N84" s="7">
        <f t="shared" si="37"/>
        <v>0</v>
      </c>
      <c r="O84" s="7">
        <f t="shared" si="37"/>
        <v>0</v>
      </c>
      <c r="P84" s="7">
        <f t="shared" si="37"/>
        <v>0</v>
      </c>
      <c r="Q84" s="7">
        <f t="shared" si="37"/>
        <v>0</v>
      </c>
      <c r="R84" s="7">
        <f t="shared" si="37"/>
        <v>0</v>
      </c>
      <c r="S84" s="7">
        <f t="shared" si="37"/>
        <v>0</v>
      </c>
      <c r="T84" s="7">
        <f t="shared" si="37"/>
        <v>0</v>
      </c>
      <c r="U84" s="7">
        <f t="shared" si="37"/>
        <v>0</v>
      </c>
      <c r="V84" s="7">
        <f t="shared" si="37"/>
        <v>0</v>
      </c>
      <c r="W84" s="7">
        <f t="shared" si="37"/>
        <v>0</v>
      </c>
      <c r="X84" s="7">
        <f t="shared" si="37"/>
        <v>0</v>
      </c>
      <c r="Y84" s="7">
        <f t="shared" si="37"/>
        <v>0</v>
      </c>
      <c r="Z84" s="7">
        <f t="shared" si="37"/>
        <v>0</v>
      </c>
      <c r="AA84" s="7">
        <f t="shared" si="37"/>
        <v>0</v>
      </c>
      <c r="AB84" s="7">
        <f t="shared" si="37"/>
        <v>0</v>
      </c>
      <c r="AC84" s="7">
        <f t="shared" si="37"/>
        <v>0</v>
      </c>
      <c r="AD84" s="7">
        <f t="shared" si="37"/>
        <v>0</v>
      </c>
      <c r="AE84" s="7">
        <f t="shared" si="37"/>
        <v>0</v>
      </c>
      <c r="AF84" s="7">
        <f t="shared" si="37"/>
        <v>0</v>
      </c>
      <c r="AG84" s="7">
        <f t="shared" si="37"/>
        <v>0</v>
      </c>
      <c r="AH84" s="7">
        <f t="shared" si="37"/>
        <v>0</v>
      </c>
      <c r="AI84" s="7">
        <f t="shared" si="37"/>
        <v>0</v>
      </c>
      <c r="AJ84" s="7">
        <f t="shared" si="37"/>
        <v>0</v>
      </c>
      <c r="AK84" s="7">
        <f t="shared" si="37"/>
        <v>0</v>
      </c>
      <c r="AL84" s="7">
        <f t="shared" si="37"/>
        <v>0</v>
      </c>
      <c r="AM84" s="7">
        <f t="shared" si="37"/>
        <v>0</v>
      </c>
      <c r="AN84" s="7">
        <f t="shared" si="37"/>
        <v>0</v>
      </c>
      <c r="AO84" s="7">
        <f t="shared" si="37"/>
        <v>0</v>
      </c>
      <c r="AP84" s="7">
        <f t="shared" si="37"/>
        <v>0</v>
      </c>
      <c r="AQ84" s="7">
        <f t="shared" si="37"/>
        <v>0</v>
      </c>
      <c r="AR84" s="7">
        <f t="shared" si="37"/>
        <v>0</v>
      </c>
      <c r="AS84" s="7">
        <f t="shared" si="37"/>
        <v>0</v>
      </c>
      <c r="AT84" s="7">
        <f t="shared" si="37"/>
        <v>0</v>
      </c>
      <c r="AU84" s="7">
        <f t="shared" si="37"/>
        <v>0</v>
      </c>
      <c r="AV84" s="7">
        <f t="shared" si="37"/>
        <v>0</v>
      </c>
      <c r="AW84" s="7">
        <f t="shared" si="37"/>
        <v>0</v>
      </c>
      <c r="AX84" s="7">
        <f t="shared" si="37"/>
        <v>0</v>
      </c>
      <c r="AY84" s="7">
        <f t="shared" si="37"/>
        <v>0</v>
      </c>
      <c r="AZ84" s="7">
        <f t="shared" si="37"/>
        <v>0</v>
      </c>
      <c r="BA84" s="7">
        <f t="shared" si="37"/>
        <v>0</v>
      </c>
      <c r="BB84" s="7">
        <f t="shared" si="37"/>
        <v>0</v>
      </c>
      <c r="BC84" s="7">
        <f t="shared" si="37"/>
        <v>0</v>
      </c>
      <c r="BD84" s="7">
        <f t="shared" si="37"/>
        <v>0</v>
      </c>
      <c r="BE84" s="16"/>
      <c r="BF84" s="7">
        <f t="shared" si="37"/>
        <v>0</v>
      </c>
      <c r="BG84" s="7">
        <f t="shared" si="37"/>
        <v>0</v>
      </c>
      <c r="BH84" s="7">
        <f t="shared" si="3"/>
        <v>0</v>
      </c>
    </row>
    <row r="85" spans="1:60" ht="77.25" customHeight="1">
      <c r="A85" s="14" t="s">
        <v>112</v>
      </c>
      <c r="B85" s="15" t="s">
        <v>58</v>
      </c>
      <c r="C85" s="15" t="s">
        <v>109</v>
      </c>
      <c r="D85" s="15" t="s">
        <v>111</v>
      </c>
      <c r="E85" s="15">
        <v>260</v>
      </c>
      <c r="F85" s="7">
        <v>160</v>
      </c>
      <c r="G85" s="7">
        <f t="shared" si="36"/>
        <v>160</v>
      </c>
      <c r="H85" s="7">
        <f t="shared" si="33"/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16"/>
      <c r="BF85" s="7"/>
      <c r="BG85" s="7"/>
      <c r="BH85" s="7">
        <f aca="true" t="shared" si="38" ref="BH85:BH90">BG85-BF85</f>
        <v>0</v>
      </c>
    </row>
    <row r="86" spans="1:60" ht="15.75">
      <c r="A86" s="14" t="s">
        <v>113</v>
      </c>
      <c r="B86" s="15" t="s">
        <v>58</v>
      </c>
      <c r="C86" s="15" t="s">
        <v>109</v>
      </c>
      <c r="D86" s="15" t="s">
        <v>114</v>
      </c>
      <c r="E86" s="15" t="s">
        <v>45</v>
      </c>
      <c r="F86" s="7">
        <f>F87</f>
        <v>720</v>
      </c>
      <c r="G86" s="7">
        <f>F86+H86</f>
        <v>720</v>
      </c>
      <c r="H86" s="7">
        <f>SUM(I86:BD86)</f>
        <v>0</v>
      </c>
      <c r="I86" s="7">
        <f>I87</f>
        <v>0</v>
      </c>
      <c r="J86" s="7">
        <f t="shared" si="37"/>
        <v>0</v>
      </c>
      <c r="K86" s="7">
        <f t="shared" si="37"/>
        <v>0</v>
      </c>
      <c r="L86" s="7">
        <f t="shared" si="37"/>
        <v>0</v>
      </c>
      <c r="M86" s="7">
        <f t="shared" si="37"/>
        <v>0</v>
      </c>
      <c r="N86" s="7">
        <f t="shared" si="37"/>
        <v>0</v>
      </c>
      <c r="O86" s="7">
        <f t="shared" si="37"/>
        <v>0</v>
      </c>
      <c r="P86" s="7">
        <f t="shared" si="37"/>
        <v>0</v>
      </c>
      <c r="Q86" s="7">
        <f t="shared" si="37"/>
        <v>0</v>
      </c>
      <c r="R86" s="7">
        <f t="shared" si="37"/>
        <v>0</v>
      </c>
      <c r="S86" s="7">
        <f t="shared" si="37"/>
        <v>0</v>
      </c>
      <c r="T86" s="7">
        <f t="shared" si="37"/>
        <v>0</v>
      </c>
      <c r="U86" s="7">
        <f t="shared" si="37"/>
        <v>0</v>
      </c>
      <c r="V86" s="7">
        <f t="shared" si="37"/>
        <v>0</v>
      </c>
      <c r="W86" s="7">
        <f t="shared" si="37"/>
        <v>0</v>
      </c>
      <c r="X86" s="7">
        <f t="shared" si="37"/>
        <v>0</v>
      </c>
      <c r="Y86" s="7">
        <f t="shared" si="37"/>
        <v>0</v>
      </c>
      <c r="Z86" s="7">
        <f t="shared" si="37"/>
        <v>0</v>
      </c>
      <c r="AA86" s="7">
        <f t="shared" si="37"/>
        <v>0</v>
      </c>
      <c r="AB86" s="7">
        <f t="shared" si="37"/>
        <v>0</v>
      </c>
      <c r="AC86" s="7">
        <f t="shared" si="37"/>
        <v>0</v>
      </c>
      <c r="AD86" s="7">
        <f t="shared" si="37"/>
        <v>0</v>
      </c>
      <c r="AE86" s="7">
        <f t="shared" si="37"/>
        <v>0</v>
      </c>
      <c r="AF86" s="7">
        <f t="shared" si="37"/>
        <v>0</v>
      </c>
      <c r="AG86" s="7">
        <f t="shared" si="37"/>
        <v>0</v>
      </c>
      <c r="AH86" s="7">
        <f t="shared" si="37"/>
        <v>0</v>
      </c>
      <c r="AI86" s="7">
        <f t="shared" si="37"/>
        <v>0</v>
      </c>
      <c r="AJ86" s="7">
        <f t="shared" si="37"/>
        <v>0</v>
      </c>
      <c r="AK86" s="7">
        <f t="shared" si="37"/>
        <v>0</v>
      </c>
      <c r="AL86" s="7">
        <f t="shared" si="37"/>
        <v>0</v>
      </c>
      <c r="AM86" s="7">
        <f t="shared" si="37"/>
        <v>0</v>
      </c>
      <c r="AN86" s="7">
        <f t="shared" si="37"/>
        <v>0</v>
      </c>
      <c r="AO86" s="7">
        <f t="shared" si="37"/>
        <v>0</v>
      </c>
      <c r="AP86" s="7">
        <f t="shared" si="37"/>
        <v>0</v>
      </c>
      <c r="AQ86" s="7">
        <f t="shared" si="37"/>
        <v>0</v>
      </c>
      <c r="AR86" s="7">
        <f t="shared" si="37"/>
        <v>0</v>
      </c>
      <c r="AS86" s="7">
        <f t="shared" si="37"/>
        <v>0</v>
      </c>
      <c r="AT86" s="7">
        <f t="shared" si="37"/>
        <v>0</v>
      </c>
      <c r="AU86" s="7">
        <f t="shared" si="37"/>
        <v>0</v>
      </c>
      <c r="AV86" s="7">
        <f t="shared" si="37"/>
        <v>0</v>
      </c>
      <c r="AW86" s="7">
        <f t="shared" si="37"/>
        <v>0</v>
      </c>
      <c r="AX86" s="7">
        <f t="shared" si="37"/>
        <v>0</v>
      </c>
      <c r="AY86" s="7">
        <f t="shared" si="37"/>
        <v>0</v>
      </c>
      <c r="AZ86" s="7">
        <f t="shared" si="37"/>
        <v>0</v>
      </c>
      <c r="BA86" s="7">
        <f t="shared" si="37"/>
        <v>0</v>
      </c>
      <c r="BB86" s="7">
        <f t="shared" si="37"/>
        <v>0</v>
      </c>
      <c r="BC86" s="7">
        <f t="shared" si="37"/>
        <v>0</v>
      </c>
      <c r="BD86" s="7">
        <f t="shared" si="37"/>
        <v>0</v>
      </c>
      <c r="BE86" s="16"/>
      <c r="BF86" s="7">
        <f t="shared" si="37"/>
        <v>0</v>
      </c>
      <c r="BG86" s="7">
        <f t="shared" si="37"/>
        <v>0</v>
      </c>
      <c r="BH86" s="7">
        <f t="shared" si="38"/>
        <v>0</v>
      </c>
    </row>
    <row r="87" spans="1:60" ht="60.75" customHeight="1">
      <c r="A87" s="14" t="s">
        <v>5</v>
      </c>
      <c r="B87" s="15" t="s">
        <v>58</v>
      </c>
      <c r="C87" s="15" t="s">
        <v>109</v>
      </c>
      <c r="D87" s="15" t="s">
        <v>114</v>
      </c>
      <c r="E87" s="15" t="s">
        <v>115</v>
      </c>
      <c r="F87" s="7">
        <v>720</v>
      </c>
      <c r="G87" s="7">
        <f>F87+H87</f>
        <v>720</v>
      </c>
      <c r="H87" s="7">
        <f>SUM(I87:BD87)</f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16"/>
      <c r="BF87" s="7"/>
      <c r="BG87" s="7"/>
      <c r="BH87" s="7">
        <f t="shared" si="38"/>
        <v>0</v>
      </c>
    </row>
    <row r="88" spans="1:60" s="17" customFormat="1" ht="33.75" customHeight="1">
      <c r="A88" s="31" t="s">
        <v>116</v>
      </c>
      <c r="B88" s="30" t="s">
        <v>58</v>
      </c>
      <c r="C88" s="30">
        <v>10</v>
      </c>
      <c r="D88" s="30" t="s">
        <v>44</v>
      </c>
      <c r="E88" s="30" t="s">
        <v>45</v>
      </c>
      <c r="F88" s="8">
        <f>F89</f>
        <v>5051</v>
      </c>
      <c r="G88" s="8">
        <f>G89</f>
        <v>5051</v>
      </c>
      <c r="H88" s="7">
        <f t="shared" si="33"/>
        <v>0</v>
      </c>
      <c r="I88" s="8">
        <f>I89</f>
        <v>0</v>
      </c>
      <c r="J88" s="8">
        <f aca="true" t="shared" si="39" ref="J88:BG88">J89</f>
        <v>0</v>
      </c>
      <c r="K88" s="8">
        <f t="shared" si="39"/>
        <v>0</v>
      </c>
      <c r="L88" s="8">
        <f t="shared" si="39"/>
        <v>0</v>
      </c>
      <c r="M88" s="8">
        <f t="shared" si="39"/>
        <v>0</v>
      </c>
      <c r="N88" s="8">
        <f t="shared" si="39"/>
        <v>0</v>
      </c>
      <c r="O88" s="8">
        <f t="shared" si="39"/>
        <v>0</v>
      </c>
      <c r="P88" s="8">
        <f t="shared" si="39"/>
        <v>0</v>
      </c>
      <c r="Q88" s="8">
        <f t="shared" si="39"/>
        <v>0</v>
      </c>
      <c r="R88" s="8">
        <f t="shared" si="39"/>
        <v>0</v>
      </c>
      <c r="S88" s="8">
        <f t="shared" si="39"/>
        <v>0</v>
      </c>
      <c r="T88" s="8">
        <f t="shared" si="39"/>
        <v>0</v>
      </c>
      <c r="U88" s="8">
        <f t="shared" si="39"/>
        <v>0</v>
      </c>
      <c r="V88" s="8">
        <f t="shared" si="39"/>
        <v>0</v>
      </c>
      <c r="W88" s="8">
        <f t="shared" si="39"/>
        <v>0</v>
      </c>
      <c r="X88" s="8">
        <f t="shared" si="39"/>
        <v>0</v>
      </c>
      <c r="Y88" s="8">
        <f t="shared" si="39"/>
        <v>0</v>
      </c>
      <c r="Z88" s="8">
        <f t="shared" si="39"/>
        <v>0</v>
      </c>
      <c r="AA88" s="8">
        <f t="shared" si="39"/>
        <v>0</v>
      </c>
      <c r="AB88" s="8">
        <f t="shared" si="39"/>
        <v>0</v>
      </c>
      <c r="AC88" s="8">
        <f t="shared" si="39"/>
        <v>0</v>
      </c>
      <c r="AD88" s="8">
        <f t="shared" si="39"/>
        <v>0</v>
      </c>
      <c r="AE88" s="8">
        <f t="shared" si="39"/>
        <v>0</v>
      </c>
      <c r="AF88" s="8">
        <f t="shared" si="39"/>
        <v>0</v>
      </c>
      <c r="AG88" s="8">
        <f t="shared" si="39"/>
        <v>0</v>
      </c>
      <c r="AH88" s="8">
        <f t="shared" si="39"/>
        <v>0</v>
      </c>
      <c r="AI88" s="8">
        <f t="shared" si="39"/>
        <v>0</v>
      </c>
      <c r="AJ88" s="8">
        <f t="shared" si="39"/>
        <v>0</v>
      </c>
      <c r="AK88" s="8">
        <f t="shared" si="39"/>
        <v>0</v>
      </c>
      <c r="AL88" s="8">
        <f t="shared" si="39"/>
        <v>0</v>
      </c>
      <c r="AM88" s="8">
        <f t="shared" si="39"/>
        <v>0</v>
      </c>
      <c r="AN88" s="8">
        <f t="shared" si="39"/>
        <v>0</v>
      </c>
      <c r="AO88" s="8">
        <f t="shared" si="39"/>
        <v>0</v>
      </c>
      <c r="AP88" s="8">
        <f t="shared" si="39"/>
        <v>0</v>
      </c>
      <c r="AQ88" s="8">
        <f t="shared" si="39"/>
        <v>0</v>
      </c>
      <c r="AR88" s="8">
        <f t="shared" si="39"/>
        <v>0</v>
      </c>
      <c r="AS88" s="8">
        <f t="shared" si="39"/>
        <v>0</v>
      </c>
      <c r="AT88" s="8">
        <f t="shared" si="39"/>
        <v>0</v>
      </c>
      <c r="AU88" s="8">
        <f t="shared" si="39"/>
        <v>0</v>
      </c>
      <c r="AV88" s="8">
        <f t="shared" si="39"/>
        <v>0</v>
      </c>
      <c r="AW88" s="8">
        <f t="shared" si="39"/>
        <v>0</v>
      </c>
      <c r="AX88" s="8">
        <f t="shared" si="39"/>
        <v>0</v>
      </c>
      <c r="AY88" s="8">
        <f t="shared" si="39"/>
        <v>0</v>
      </c>
      <c r="AZ88" s="8">
        <f t="shared" si="39"/>
        <v>0</v>
      </c>
      <c r="BA88" s="8">
        <f t="shared" si="39"/>
        <v>0</v>
      </c>
      <c r="BB88" s="8">
        <f t="shared" si="39"/>
        <v>0</v>
      </c>
      <c r="BC88" s="8">
        <f t="shared" si="39"/>
        <v>0</v>
      </c>
      <c r="BD88" s="8">
        <f t="shared" si="39"/>
        <v>0</v>
      </c>
      <c r="BE88" s="65"/>
      <c r="BF88" s="8">
        <f t="shared" si="39"/>
        <v>4804</v>
      </c>
      <c r="BG88" s="8">
        <f t="shared" si="39"/>
        <v>4804</v>
      </c>
      <c r="BH88" s="7">
        <f t="shared" si="38"/>
        <v>0</v>
      </c>
    </row>
    <row r="89" spans="1:60" ht="31.5">
      <c r="A89" s="14" t="s">
        <v>98</v>
      </c>
      <c r="B89" s="15" t="s">
        <v>58</v>
      </c>
      <c r="C89" s="15">
        <v>10</v>
      </c>
      <c r="D89" s="15" t="s">
        <v>99</v>
      </c>
      <c r="E89" s="15" t="s">
        <v>45</v>
      </c>
      <c r="F89" s="7">
        <f>SUM(F90:F93)</f>
        <v>5051</v>
      </c>
      <c r="G89" s="7">
        <f>SUM(G90:G93)</f>
        <v>5051</v>
      </c>
      <c r="H89" s="7">
        <f t="shared" si="33"/>
        <v>0</v>
      </c>
      <c r="I89" s="7">
        <f>SUM(I90:I93)</f>
        <v>0</v>
      </c>
      <c r="J89" s="7">
        <f aca="true" t="shared" si="40" ref="J89:BD89">SUM(J90:J93)</f>
        <v>0</v>
      </c>
      <c r="K89" s="7">
        <f t="shared" si="40"/>
        <v>0</v>
      </c>
      <c r="L89" s="7">
        <f t="shared" si="40"/>
        <v>0</v>
      </c>
      <c r="M89" s="7">
        <f t="shared" si="40"/>
        <v>0</v>
      </c>
      <c r="N89" s="7">
        <f t="shared" si="40"/>
        <v>0</v>
      </c>
      <c r="O89" s="7">
        <f t="shared" si="40"/>
        <v>0</v>
      </c>
      <c r="P89" s="7">
        <f t="shared" si="40"/>
        <v>0</v>
      </c>
      <c r="Q89" s="7">
        <f t="shared" si="40"/>
        <v>0</v>
      </c>
      <c r="R89" s="7">
        <f t="shared" si="40"/>
        <v>0</v>
      </c>
      <c r="S89" s="7">
        <f>SUM(S90:S93)</f>
        <v>0</v>
      </c>
      <c r="T89" s="7">
        <f t="shared" si="40"/>
        <v>0</v>
      </c>
      <c r="U89" s="7">
        <f t="shared" si="40"/>
        <v>0</v>
      </c>
      <c r="V89" s="7">
        <f t="shared" si="40"/>
        <v>0</v>
      </c>
      <c r="W89" s="7">
        <f t="shared" si="40"/>
        <v>0</v>
      </c>
      <c r="X89" s="7">
        <f t="shared" si="40"/>
        <v>0</v>
      </c>
      <c r="Y89" s="7">
        <f t="shared" si="40"/>
        <v>0</v>
      </c>
      <c r="Z89" s="7">
        <f t="shared" si="40"/>
        <v>0</v>
      </c>
      <c r="AA89" s="7">
        <f t="shared" si="40"/>
        <v>0</v>
      </c>
      <c r="AB89" s="7">
        <f t="shared" si="40"/>
        <v>0</v>
      </c>
      <c r="AC89" s="7">
        <f t="shared" si="40"/>
        <v>0</v>
      </c>
      <c r="AD89" s="7">
        <f t="shared" si="40"/>
        <v>0</v>
      </c>
      <c r="AE89" s="7">
        <f t="shared" si="40"/>
        <v>0</v>
      </c>
      <c r="AF89" s="7">
        <f t="shared" si="40"/>
        <v>0</v>
      </c>
      <c r="AG89" s="7">
        <f t="shared" si="40"/>
        <v>0</v>
      </c>
      <c r="AH89" s="7">
        <f t="shared" si="40"/>
        <v>0</v>
      </c>
      <c r="AI89" s="7">
        <f t="shared" si="40"/>
        <v>0</v>
      </c>
      <c r="AJ89" s="7">
        <f t="shared" si="40"/>
        <v>0</v>
      </c>
      <c r="AK89" s="7">
        <f t="shared" si="40"/>
        <v>0</v>
      </c>
      <c r="AL89" s="7">
        <f t="shared" si="40"/>
        <v>0</v>
      </c>
      <c r="AM89" s="7">
        <f t="shared" si="40"/>
        <v>0</v>
      </c>
      <c r="AN89" s="7">
        <f t="shared" si="40"/>
        <v>0</v>
      </c>
      <c r="AO89" s="7">
        <f t="shared" si="40"/>
        <v>0</v>
      </c>
      <c r="AP89" s="7">
        <f t="shared" si="40"/>
        <v>0</v>
      </c>
      <c r="AQ89" s="7">
        <f t="shared" si="40"/>
        <v>0</v>
      </c>
      <c r="AR89" s="7">
        <f t="shared" si="40"/>
        <v>0</v>
      </c>
      <c r="AS89" s="7">
        <f t="shared" si="40"/>
        <v>0</v>
      </c>
      <c r="AT89" s="7">
        <f t="shared" si="40"/>
        <v>0</v>
      </c>
      <c r="AU89" s="7">
        <f t="shared" si="40"/>
        <v>0</v>
      </c>
      <c r="AV89" s="7">
        <f t="shared" si="40"/>
        <v>0</v>
      </c>
      <c r="AW89" s="7">
        <f t="shared" si="40"/>
        <v>0</v>
      </c>
      <c r="AX89" s="7">
        <f t="shared" si="40"/>
        <v>0</v>
      </c>
      <c r="AY89" s="7">
        <f t="shared" si="40"/>
        <v>0</v>
      </c>
      <c r="AZ89" s="7">
        <f t="shared" si="40"/>
        <v>0</v>
      </c>
      <c r="BA89" s="7">
        <f t="shared" si="40"/>
        <v>0</v>
      </c>
      <c r="BB89" s="7">
        <f t="shared" si="40"/>
        <v>0</v>
      </c>
      <c r="BC89" s="7">
        <f t="shared" si="40"/>
        <v>0</v>
      </c>
      <c r="BD89" s="7">
        <f t="shared" si="40"/>
        <v>0</v>
      </c>
      <c r="BE89" s="16"/>
      <c r="BF89" s="7">
        <f>SUM(BF90:BF93)</f>
        <v>4804</v>
      </c>
      <c r="BG89" s="7">
        <f>SUM(BG90:BG93)</f>
        <v>4804</v>
      </c>
      <c r="BH89" s="7">
        <f t="shared" si="38"/>
        <v>0</v>
      </c>
    </row>
    <row r="90" spans="1:60" ht="15.75">
      <c r="A90" s="14" t="s">
        <v>100</v>
      </c>
      <c r="B90" s="15" t="s">
        <v>58</v>
      </c>
      <c r="C90" s="15">
        <v>10</v>
      </c>
      <c r="D90" s="15" t="s">
        <v>99</v>
      </c>
      <c r="E90" s="15">
        <v>220</v>
      </c>
      <c r="F90" s="7">
        <v>140</v>
      </c>
      <c r="G90" s="7">
        <f>F90+H90</f>
        <v>140</v>
      </c>
      <c r="H90" s="7">
        <f t="shared" si="33"/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16"/>
      <c r="BF90" s="7">
        <v>150</v>
      </c>
      <c r="BG90" s="7">
        <v>150</v>
      </c>
      <c r="BH90" s="7">
        <f t="shared" si="38"/>
        <v>0</v>
      </c>
    </row>
    <row r="91" spans="1:60" ht="27.75" customHeight="1">
      <c r="A91" s="14" t="s">
        <v>101</v>
      </c>
      <c r="B91" s="15" t="s">
        <v>58</v>
      </c>
      <c r="C91" s="15" t="s">
        <v>297</v>
      </c>
      <c r="D91" s="15" t="s">
        <v>99</v>
      </c>
      <c r="E91" s="15" t="s">
        <v>24</v>
      </c>
      <c r="F91" s="7">
        <v>228</v>
      </c>
      <c r="G91" s="7">
        <f>F91+H91</f>
        <v>218.5</v>
      </c>
      <c r="H91" s="7">
        <f t="shared" si="33"/>
        <v>-9.5</v>
      </c>
      <c r="I91" s="7"/>
      <c r="J91" s="7"/>
      <c r="K91" s="7"/>
      <c r="L91" s="7">
        <v>-9.5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16"/>
      <c r="BF91" s="7"/>
      <c r="BG91" s="7"/>
      <c r="BH91" s="7"/>
    </row>
    <row r="92" spans="1:60" ht="56.25" customHeight="1">
      <c r="A92" s="14" t="s">
        <v>102</v>
      </c>
      <c r="B92" s="15" t="s">
        <v>58</v>
      </c>
      <c r="C92" s="15">
        <v>10</v>
      </c>
      <c r="D92" s="15" t="s">
        <v>99</v>
      </c>
      <c r="E92" s="15">
        <v>239</v>
      </c>
      <c r="F92" s="7">
        <v>4333</v>
      </c>
      <c r="G92" s="7">
        <f>F92+H92</f>
        <v>4333</v>
      </c>
      <c r="H92" s="7">
        <f t="shared" si="33"/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16"/>
      <c r="BF92" s="7">
        <v>4529</v>
      </c>
      <c r="BG92" s="7">
        <v>4529</v>
      </c>
      <c r="BH92" s="7">
        <f aca="true" t="shared" si="41" ref="BH92:BH97">BG92-BF92</f>
        <v>0</v>
      </c>
    </row>
    <row r="93" spans="1:60" ht="67.5" customHeight="1">
      <c r="A93" s="14" t="s">
        <v>105</v>
      </c>
      <c r="B93" s="15" t="s">
        <v>58</v>
      </c>
      <c r="C93" s="15">
        <v>10</v>
      </c>
      <c r="D93" s="15" t="s">
        <v>99</v>
      </c>
      <c r="E93" s="15">
        <v>253</v>
      </c>
      <c r="F93" s="7">
        <v>350</v>
      </c>
      <c r="G93" s="7">
        <f>F93+H93</f>
        <v>359.5</v>
      </c>
      <c r="H93" s="7">
        <f t="shared" si="33"/>
        <v>9.5</v>
      </c>
      <c r="I93" s="7"/>
      <c r="J93" s="7"/>
      <c r="K93" s="7"/>
      <c r="L93" s="7">
        <v>9.5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16"/>
      <c r="BF93" s="7">
        <v>125</v>
      </c>
      <c r="BG93" s="7">
        <v>125</v>
      </c>
      <c r="BH93" s="7">
        <f t="shared" si="41"/>
        <v>0</v>
      </c>
    </row>
    <row r="94" spans="1:60" s="64" customFormat="1" ht="15.75">
      <c r="A94" s="32" t="s">
        <v>117</v>
      </c>
      <c r="B94" s="28" t="s">
        <v>61</v>
      </c>
      <c r="C94" s="28" t="s">
        <v>43</v>
      </c>
      <c r="D94" s="28" t="s">
        <v>44</v>
      </c>
      <c r="E94" s="28" t="s">
        <v>45</v>
      </c>
      <c r="F94" s="9">
        <f>F113+F122+F127+F95</f>
        <v>761956.4000000001</v>
      </c>
      <c r="G94" s="9">
        <f>G113+G122+G127+G95</f>
        <v>870720.5</v>
      </c>
      <c r="H94" s="9">
        <f t="shared" si="33"/>
        <v>108764.1</v>
      </c>
      <c r="I94" s="9">
        <f aca="true" t="shared" si="42" ref="I94:BD94">I113+I122+I127+I95</f>
        <v>25278.500000000004</v>
      </c>
      <c r="J94" s="9">
        <f t="shared" si="42"/>
        <v>0</v>
      </c>
      <c r="K94" s="9">
        <f t="shared" si="42"/>
        <v>0</v>
      </c>
      <c r="L94" s="9">
        <f t="shared" si="42"/>
        <v>-5578.299999999999</v>
      </c>
      <c r="M94" s="9">
        <f t="shared" si="42"/>
        <v>0</v>
      </c>
      <c r="N94" s="9">
        <f t="shared" si="42"/>
        <v>0</v>
      </c>
      <c r="O94" s="9">
        <f t="shared" si="42"/>
        <v>0</v>
      </c>
      <c r="P94" s="9">
        <f t="shared" si="42"/>
        <v>30613.9</v>
      </c>
      <c r="Q94" s="9">
        <f t="shared" si="42"/>
        <v>0</v>
      </c>
      <c r="R94" s="9">
        <f t="shared" si="42"/>
        <v>-1550</v>
      </c>
      <c r="S94" s="9">
        <f t="shared" si="42"/>
        <v>0</v>
      </c>
      <c r="T94" s="9">
        <f t="shared" si="42"/>
        <v>60000</v>
      </c>
      <c r="U94" s="9">
        <f t="shared" si="42"/>
        <v>0</v>
      </c>
      <c r="V94" s="9">
        <f t="shared" si="42"/>
        <v>0</v>
      </c>
      <c r="W94" s="9">
        <f t="shared" si="42"/>
        <v>0</v>
      </c>
      <c r="X94" s="9">
        <f t="shared" si="42"/>
        <v>0</v>
      </c>
      <c r="Y94" s="9">
        <f t="shared" si="42"/>
        <v>0</v>
      </c>
      <c r="Z94" s="9">
        <f t="shared" si="42"/>
        <v>0</v>
      </c>
      <c r="AA94" s="9">
        <f t="shared" si="42"/>
        <v>0</v>
      </c>
      <c r="AB94" s="9">
        <f t="shared" si="42"/>
        <v>0</v>
      </c>
      <c r="AC94" s="9">
        <f t="shared" si="42"/>
        <v>0</v>
      </c>
      <c r="AD94" s="9">
        <f t="shared" si="42"/>
        <v>0</v>
      </c>
      <c r="AE94" s="9">
        <f t="shared" si="42"/>
        <v>0</v>
      </c>
      <c r="AF94" s="9">
        <f t="shared" si="42"/>
        <v>0</v>
      </c>
      <c r="AG94" s="9">
        <f t="shared" si="42"/>
        <v>0</v>
      </c>
      <c r="AH94" s="9">
        <f t="shared" si="42"/>
        <v>0</v>
      </c>
      <c r="AI94" s="9">
        <f t="shared" si="42"/>
        <v>0</v>
      </c>
      <c r="AJ94" s="9">
        <f t="shared" si="42"/>
        <v>0</v>
      </c>
      <c r="AK94" s="9">
        <f t="shared" si="42"/>
        <v>0</v>
      </c>
      <c r="AL94" s="9">
        <f t="shared" si="42"/>
        <v>0</v>
      </c>
      <c r="AM94" s="9">
        <f t="shared" si="42"/>
        <v>0</v>
      </c>
      <c r="AN94" s="9">
        <f t="shared" si="42"/>
        <v>0</v>
      </c>
      <c r="AO94" s="9">
        <f t="shared" si="42"/>
        <v>0</v>
      </c>
      <c r="AP94" s="9">
        <f t="shared" si="42"/>
        <v>0</v>
      </c>
      <c r="AQ94" s="9">
        <f t="shared" si="42"/>
        <v>0</v>
      </c>
      <c r="AR94" s="9">
        <f t="shared" si="42"/>
        <v>0</v>
      </c>
      <c r="AS94" s="9">
        <f t="shared" si="42"/>
        <v>0</v>
      </c>
      <c r="AT94" s="9">
        <f t="shared" si="42"/>
        <v>0</v>
      </c>
      <c r="AU94" s="9">
        <f t="shared" si="42"/>
        <v>0</v>
      </c>
      <c r="AV94" s="9">
        <f t="shared" si="42"/>
        <v>0</v>
      </c>
      <c r="AW94" s="9">
        <f t="shared" si="42"/>
        <v>0</v>
      </c>
      <c r="AX94" s="9">
        <f t="shared" si="42"/>
        <v>0</v>
      </c>
      <c r="AY94" s="9">
        <f t="shared" si="42"/>
        <v>0</v>
      </c>
      <c r="AZ94" s="9">
        <f t="shared" si="42"/>
        <v>0</v>
      </c>
      <c r="BA94" s="9">
        <f t="shared" si="42"/>
        <v>0</v>
      </c>
      <c r="BB94" s="9">
        <f t="shared" si="42"/>
        <v>0</v>
      </c>
      <c r="BC94" s="9">
        <f t="shared" si="42"/>
        <v>0</v>
      </c>
      <c r="BD94" s="9">
        <f t="shared" si="42"/>
        <v>0</v>
      </c>
      <c r="BE94" s="63"/>
      <c r="BF94" s="9">
        <f>BF113+BF122+BF127+BF95</f>
        <v>161492.4</v>
      </c>
      <c r="BG94" s="9">
        <f>BG113+BG122+BG127+BG95</f>
        <v>161492.4</v>
      </c>
      <c r="BH94" s="9">
        <f t="shared" si="41"/>
        <v>0</v>
      </c>
    </row>
    <row r="95" spans="1:60" s="17" customFormat="1" ht="21.75" customHeight="1">
      <c r="A95" s="29" t="s">
        <v>118</v>
      </c>
      <c r="B95" s="30" t="s">
        <v>61</v>
      </c>
      <c r="C95" s="30" t="s">
        <v>119</v>
      </c>
      <c r="D95" s="30" t="s">
        <v>44</v>
      </c>
      <c r="E95" s="30" t="s">
        <v>45</v>
      </c>
      <c r="F95" s="8">
        <f>F96+F98</f>
        <v>92605.29999999999</v>
      </c>
      <c r="G95" s="8">
        <f>G96+G98</f>
        <v>117883.79999999997</v>
      </c>
      <c r="H95" s="8">
        <f>H96+H98+H109+H111</f>
        <v>25278.500000000004</v>
      </c>
      <c r="I95" s="8">
        <f>I96+I98+I109+I111</f>
        <v>25278.500000000004</v>
      </c>
      <c r="J95" s="8">
        <f aca="true" t="shared" si="43" ref="J95:BD95">J96+J98</f>
        <v>0</v>
      </c>
      <c r="K95" s="8">
        <f t="shared" si="43"/>
        <v>0</v>
      </c>
      <c r="L95" s="8">
        <f t="shared" si="43"/>
        <v>0</v>
      </c>
      <c r="M95" s="8">
        <f t="shared" si="43"/>
        <v>0</v>
      </c>
      <c r="N95" s="8">
        <f t="shared" si="43"/>
        <v>0</v>
      </c>
      <c r="O95" s="8">
        <f t="shared" si="43"/>
        <v>0</v>
      </c>
      <c r="P95" s="8">
        <f t="shared" si="43"/>
        <v>0</v>
      </c>
      <c r="Q95" s="8">
        <f t="shared" si="43"/>
        <v>0</v>
      </c>
      <c r="R95" s="8">
        <f t="shared" si="43"/>
        <v>0</v>
      </c>
      <c r="S95" s="8">
        <f>S96+S98</f>
        <v>0</v>
      </c>
      <c r="T95" s="8">
        <f t="shared" si="43"/>
        <v>0</v>
      </c>
      <c r="U95" s="8">
        <f t="shared" si="43"/>
        <v>0</v>
      </c>
      <c r="V95" s="8">
        <f t="shared" si="43"/>
        <v>0</v>
      </c>
      <c r="W95" s="8">
        <f t="shared" si="43"/>
        <v>0</v>
      </c>
      <c r="X95" s="8">
        <f t="shared" si="43"/>
        <v>0</v>
      </c>
      <c r="Y95" s="8">
        <f t="shared" si="43"/>
        <v>0</v>
      </c>
      <c r="Z95" s="8">
        <f t="shared" si="43"/>
        <v>0</v>
      </c>
      <c r="AA95" s="8">
        <f t="shared" si="43"/>
        <v>0</v>
      </c>
      <c r="AB95" s="8">
        <f t="shared" si="43"/>
        <v>0</v>
      </c>
      <c r="AC95" s="8">
        <f t="shared" si="43"/>
        <v>0</v>
      </c>
      <c r="AD95" s="8">
        <f t="shared" si="43"/>
        <v>0</v>
      </c>
      <c r="AE95" s="8">
        <f t="shared" si="43"/>
        <v>0</v>
      </c>
      <c r="AF95" s="8">
        <f t="shared" si="43"/>
        <v>0</v>
      </c>
      <c r="AG95" s="8">
        <f t="shared" si="43"/>
        <v>0</v>
      </c>
      <c r="AH95" s="8">
        <f t="shared" si="43"/>
        <v>0</v>
      </c>
      <c r="AI95" s="8">
        <f t="shared" si="43"/>
        <v>0</v>
      </c>
      <c r="AJ95" s="8">
        <f t="shared" si="43"/>
        <v>0</v>
      </c>
      <c r="AK95" s="8">
        <f t="shared" si="43"/>
        <v>0</v>
      </c>
      <c r="AL95" s="8">
        <f t="shared" si="43"/>
        <v>0</v>
      </c>
      <c r="AM95" s="8">
        <f t="shared" si="43"/>
        <v>0</v>
      </c>
      <c r="AN95" s="8">
        <f t="shared" si="43"/>
        <v>0</v>
      </c>
      <c r="AO95" s="8">
        <f t="shared" si="43"/>
        <v>0</v>
      </c>
      <c r="AP95" s="8">
        <f t="shared" si="43"/>
        <v>0</v>
      </c>
      <c r="AQ95" s="8">
        <f t="shared" si="43"/>
        <v>0</v>
      </c>
      <c r="AR95" s="8">
        <f t="shared" si="43"/>
        <v>0</v>
      </c>
      <c r="AS95" s="8">
        <f t="shared" si="43"/>
        <v>0</v>
      </c>
      <c r="AT95" s="8">
        <f t="shared" si="43"/>
        <v>0</v>
      </c>
      <c r="AU95" s="8">
        <f t="shared" si="43"/>
        <v>0</v>
      </c>
      <c r="AV95" s="8">
        <f t="shared" si="43"/>
        <v>0</v>
      </c>
      <c r="AW95" s="8">
        <f t="shared" si="43"/>
        <v>0</v>
      </c>
      <c r="AX95" s="8">
        <f t="shared" si="43"/>
        <v>0</v>
      </c>
      <c r="AY95" s="8">
        <f t="shared" si="43"/>
        <v>0</v>
      </c>
      <c r="AZ95" s="8">
        <f t="shared" si="43"/>
        <v>0</v>
      </c>
      <c r="BA95" s="8">
        <f t="shared" si="43"/>
        <v>0</v>
      </c>
      <c r="BB95" s="8">
        <f t="shared" si="43"/>
        <v>0</v>
      </c>
      <c r="BC95" s="8">
        <f t="shared" si="43"/>
        <v>0</v>
      </c>
      <c r="BD95" s="8">
        <f t="shared" si="43"/>
        <v>0</v>
      </c>
      <c r="BE95" s="65"/>
      <c r="BF95" s="8">
        <f>BF96+BF98</f>
        <v>13495</v>
      </c>
      <c r="BG95" s="8">
        <f>BG96+BG98</f>
        <v>13495</v>
      </c>
      <c r="BH95" s="7">
        <f t="shared" si="41"/>
        <v>0</v>
      </c>
    </row>
    <row r="96" spans="1:60" s="17" customFormat="1" ht="31.5">
      <c r="A96" s="14" t="s">
        <v>353</v>
      </c>
      <c r="B96" s="15" t="s">
        <v>61</v>
      </c>
      <c r="C96" s="15" t="s">
        <v>119</v>
      </c>
      <c r="D96" s="15" t="s">
        <v>51</v>
      </c>
      <c r="E96" s="15" t="s">
        <v>45</v>
      </c>
      <c r="F96" s="7">
        <f>F97</f>
        <v>1120</v>
      </c>
      <c r="G96" s="7">
        <f>G97</f>
        <v>1120</v>
      </c>
      <c r="H96" s="7">
        <f>H97</f>
        <v>0</v>
      </c>
      <c r="I96" s="7">
        <f>I97</f>
        <v>0</v>
      </c>
      <c r="J96" s="7">
        <f aca="true" t="shared" si="44" ref="J96:BG96">J97</f>
        <v>0</v>
      </c>
      <c r="K96" s="7">
        <f t="shared" si="44"/>
        <v>0</v>
      </c>
      <c r="L96" s="7">
        <f t="shared" si="44"/>
        <v>0</v>
      </c>
      <c r="M96" s="7">
        <f t="shared" si="44"/>
        <v>0</v>
      </c>
      <c r="N96" s="7">
        <f t="shared" si="44"/>
        <v>0</v>
      </c>
      <c r="O96" s="7">
        <f t="shared" si="44"/>
        <v>0</v>
      </c>
      <c r="P96" s="7">
        <f t="shared" si="44"/>
        <v>0</v>
      </c>
      <c r="Q96" s="7">
        <f t="shared" si="44"/>
        <v>0</v>
      </c>
      <c r="R96" s="7">
        <f t="shared" si="44"/>
        <v>0</v>
      </c>
      <c r="S96" s="7">
        <f t="shared" si="44"/>
        <v>0</v>
      </c>
      <c r="T96" s="7">
        <f t="shared" si="44"/>
        <v>0</v>
      </c>
      <c r="U96" s="7">
        <f t="shared" si="44"/>
        <v>0</v>
      </c>
      <c r="V96" s="7">
        <f t="shared" si="44"/>
        <v>0</v>
      </c>
      <c r="W96" s="7">
        <f t="shared" si="44"/>
        <v>0</v>
      </c>
      <c r="X96" s="7">
        <f t="shared" si="44"/>
        <v>0</v>
      </c>
      <c r="Y96" s="7">
        <f t="shared" si="44"/>
        <v>0</v>
      </c>
      <c r="Z96" s="7">
        <f t="shared" si="44"/>
        <v>0</v>
      </c>
      <c r="AA96" s="7">
        <f t="shared" si="44"/>
        <v>0</v>
      </c>
      <c r="AB96" s="7">
        <f t="shared" si="44"/>
        <v>0</v>
      </c>
      <c r="AC96" s="7">
        <f t="shared" si="44"/>
        <v>0</v>
      </c>
      <c r="AD96" s="7">
        <f t="shared" si="44"/>
        <v>0</v>
      </c>
      <c r="AE96" s="7">
        <f t="shared" si="44"/>
        <v>0</v>
      </c>
      <c r="AF96" s="7">
        <f t="shared" si="44"/>
        <v>0</v>
      </c>
      <c r="AG96" s="7">
        <f t="shared" si="44"/>
        <v>0</v>
      </c>
      <c r="AH96" s="7">
        <f t="shared" si="44"/>
        <v>0</v>
      </c>
      <c r="AI96" s="7">
        <f t="shared" si="44"/>
        <v>0</v>
      </c>
      <c r="AJ96" s="7">
        <f t="shared" si="44"/>
        <v>0</v>
      </c>
      <c r="AK96" s="7">
        <f t="shared" si="44"/>
        <v>0</v>
      </c>
      <c r="AL96" s="7">
        <f t="shared" si="44"/>
        <v>0</v>
      </c>
      <c r="AM96" s="7">
        <f t="shared" si="44"/>
        <v>0</v>
      </c>
      <c r="AN96" s="7">
        <f t="shared" si="44"/>
        <v>0</v>
      </c>
      <c r="AO96" s="7">
        <f t="shared" si="44"/>
        <v>0</v>
      </c>
      <c r="AP96" s="7">
        <f t="shared" si="44"/>
        <v>0</v>
      </c>
      <c r="AQ96" s="7">
        <f t="shared" si="44"/>
        <v>0</v>
      </c>
      <c r="AR96" s="7">
        <f t="shared" si="44"/>
        <v>0</v>
      </c>
      <c r="AS96" s="7">
        <f t="shared" si="44"/>
        <v>0</v>
      </c>
      <c r="AT96" s="7">
        <f t="shared" si="44"/>
        <v>0</v>
      </c>
      <c r="AU96" s="7">
        <f t="shared" si="44"/>
        <v>0</v>
      </c>
      <c r="AV96" s="7">
        <f t="shared" si="44"/>
        <v>0</v>
      </c>
      <c r="AW96" s="7">
        <f t="shared" si="44"/>
        <v>0</v>
      </c>
      <c r="AX96" s="7">
        <f t="shared" si="44"/>
        <v>0</v>
      </c>
      <c r="AY96" s="7">
        <f t="shared" si="44"/>
        <v>0</v>
      </c>
      <c r="AZ96" s="7">
        <f t="shared" si="44"/>
        <v>0</v>
      </c>
      <c r="BA96" s="7">
        <f t="shared" si="44"/>
        <v>0</v>
      </c>
      <c r="BB96" s="7">
        <f t="shared" si="44"/>
        <v>0</v>
      </c>
      <c r="BC96" s="7">
        <f t="shared" si="44"/>
        <v>0</v>
      </c>
      <c r="BD96" s="7">
        <f t="shared" si="44"/>
        <v>0</v>
      </c>
      <c r="BE96" s="16"/>
      <c r="BF96" s="7">
        <f t="shared" si="44"/>
        <v>1025</v>
      </c>
      <c r="BG96" s="7">
        <f t="shared" si="44"/>
        <v>1025</v>
      </c>
      <c r="BH96" s="7">
        <f t="shared" si="41"/>
        <v>0</v>
      </c>
    </row>
    <row r="97" spans="1:60" s="17" customFormat="1" ht="15.75">
      <c r="A97" s="14" t="s">
        <v>55</v>
      </c>
      <c r="B97" s="15" t="s">
        <v>61</v>
      </c>
      <c r="C97" s="15" t="s">
        <v>119</v>
      </c>
      <c r="D97" s="15" t="s">
        <v>51</v>
      </c>
      <c r="E97" s="15" t="s">
        <v>56</v>
      </c>
      <c r="F97" s="7">
        <v>1120</v>
      </c>
      <c r="G97" s="7">
        <f>F97+H97</f>
        <v>1120</v>
      </c>
      <c r="H97" s="7">
        <f aca="true" t="shared" si="45" ref="H97:H149">SUM(I97:BD97)</f>
        <v>0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16"/>
      <c r="BF97" s="7">
        <v>1025</v>
      </c>
      <c r="BG97" s="7">
        <v>1025</v>
      </c>
      <c r="BH97" s="7">
        <f t="shared" si="41"/>
        <v>0</v>
      </c>
    </row>
    <row r="98" spans="1:60" ht="15.75">
      <c r="A98" s="14" t="s">
        <v>120</v>
      </c>
      <c r="B98" s="15" t="s">
        <v>61</v>
      </c>
      <c r="C98" s="15" t="s">
        <v>119</v>
      </c>
      <c r="D98" s="15" t="s">
        <v>121</v>
      </c>
      <c r="E98" s="15" t="s">
        <v>45</v>
      </c>
      <c r="F98" s="7">
        <f>F99+F103+F104+F100+F101+F105+F107+F108+F111+F109</f>
        <v>91485.29999999999</v>
      </c>
      <c r="G98" s="7">
        <f>G99+G103+G104+G100+G101+G105+G107+G108+G109+G111+G106</f>
        <v>116763.79999999997</v>
      </c>
      <c r="H98" s="7">
        <f>H99+H103+H104+H100+H101+H105+H107+H108+H106</f>
        <v>24684.100000000002</v>
      </c>
      <c r="I98" s="7">
        <f>I99+I103+I104+I100+I101+I105+I107+I108+I106</f>
        <v>24684.100000000002</v>
      </c>
      <c r="J98" s="7">
        <f>J99+J103+J104+J100+J101+J105+J107+J108+J102</f>
        <v>0</v>
      </c>
      <c r="K98" s="7">
        <f>K99+K103+K104+K100+K101+K105+K107+K108+K102</f>
        <v>0</v>
      </c>
      <c r="L98" s="7">
        <f>L99+L103+L104+L100+L101+L105+L107+L108+L106</f>
        <v>0</v>
      </c>
      <c r="M98" s="7">
        <f aca="true" t="shared" si="46" ref="M98:BD98">M99+M103+M104+M100+M101+M105+M107+M108+M102</f>
        <v>0</v>
      </c>
      <c r="N98" s="7">
        <f t="shared" si="46"/>
        <v>0</v>
      </c>
      <c r="O98" s="7">
        <f t="shared" si="46"/>
        <v>0</v>
      </c>
      <c r="P98" s="7">
        <f t="shared" si="46"/>
        <v>0</v>
      </c>
      <c r="Q98" s="7">
        <f t="shared" si="46"/>
        <v>0</v>
      </c>
      <c r="R98" s="7">
        <f t="shared" si="46"/>
        <v>0</v>
      </c>
      <c r="S98" s="7">
        <f t="shared" si="46"/>
        <v>0</v>
      </c>
      <c r="T98" s="7">
        <f t="shared" si="46"/>
        <v>0</v>
      </c>
      <c r="U98" s="7">
        <f t="shared" si="46"/>
        <v>0</v>
      </c>
      <c r="V98" s="7">
        <f t="shared" si="46"/>
        <v>0</v>
      </c>
      <c r="W98" s="7">
        <f t="shared" si="46"/>
        <v>0</v>
      </c>
      <c r="X98" s="7">
        <f t="shared" si="46"/>
        <v>0</v>
      </c>
      <c r="Y98" s="7">
        <f t="shared" si="46"/>
        <v>0</v>
      </c>
      <c r="Z98" s="7">
        <f t="shared" si="46"/>
        <v>0</v>
      </c>
      <c r="AA98" s="7">
        <f t="shared" si="46"/>
        <v>0</v>
      </c>
      <c r="AB98" s="7">
        <f t="shared" si="46"/>
        <v>0</v>
      </c>
      <c r="AC98" s="7">
        <f t="shared" si="46"/>
        <v>0</v>
      </c>
      <c r="AD98" s="7">
        <f t="shared" si="46"/>
        <v>0</v>
      </c>
      <c r="AE98" s="7">
        <f t="shared" si="46"/>
        <v>0</v>
      </c>
      <c r="AF98" s="7">
        <f t="shared" si="46"/>
        <v>0</v>
      </c>
      <c r="AG98" s="7">
        <f t="shared" si="46"/>
        <v>0</v>
      </c>
      <c r="AH98" s="7">
        <f t="shared" si="46"/>
        <v>0</v>
      </c>
      <c r="AI98" s="7">
        <f t="shared" si="46"/>
        <v>0</v>
      </c>
      <c r="AJ98" s="7">
        <f t="shared" si="46"/>
        <v>0</v>
      </c>
      <c r="AK98" s="7">
        <f t="shared" si="46"/>
        <v>0</v>
      </c>
      <c r="AL98" s="7">
        <f t="shared" si="46"/>
        <v>0</v>
      </c>
      <c r="AM98" s="7">
        <f t="shared" si="46"/>
        <v>0</v>
      </c>
      <c r="AN98" s="7">
        <f t="shared" si="46"/>
        <v>0</v>
      </c>
      <c r="AO98" s="7">
        <f t="shared" si="46"/>
        <v>0</v>
      </c>
      <c r="AP98" s="7">
        <f t="shared" si="46"/>
        <v>0</v>
      </c>
      <c r="AQ98" s="7">
        <f t="shared" si="46"/>
        <v>0</v>
      </c>
      <c r="AR98" s="7">
        <f t="shared" si="46"/>
        <v>0</v>
      </c>
      <c r="AS98" s="7">
        <f t="shared" si="46"/>
        <v>0</v>
      </c>
      <c r="AT98" s="7">
        <f t="shared" si="46"/>
        <v>0</v>
      </c>
      <c r="AU98" s="7">
        <f t="shared" si="46"/>
        <v>0</v>
      </c>
      <c r="AV98" s="7">
        <f t="shared" si="46"/>
        <v>0</v>
      </c>
      <c r="AW98" s="7">
        <f t="shared" si="46"/>
        <v>0</v>
      </c>
      <c r="AX98" s="7">
        <f t="shared" si="46"/>
        <v>0</v>
      </c>
      <c r="AY98" s="7">
        <f t="shared" si="46"/>
        <v>0</v>
      </c>
      <c r="AZ98" s="7">
        <f t="shared" si="46"/>
        <v>0</v>
      </c>
      <c r="BA98" s="7">
        <f t="shared" si="46"/>
        <v>0</v>
      </c>
      <c r="BB98" s="7">
        <f t="shared" si="46"/>
        <v>0</v>
      </c>
      <c r="BC98" s="7">
        <f t="shared" si="46"/>
        <v>0</v>
      </c>
      <c r="BD98" s="7">
        <f t="shared" si="46"/>
        <v>0</v>
      </c>
      <c r="BE98" s="7">
        <f>BE99+BE103+BE104+BE100+BE101+BE105+BE107+BE108</f>
        <v>0</v>
      </c>
      <c r="BF98" s="7">
        <f>BF99+BF103+BF104+BF100+BF101+BF105+BF107+BF108</f>
        <v>12470</v>
      </c>
      <c r="BG98" s="7">
        <f>BG99+BG103+BG104+BG100+BG101+BG105+BG107+BG108</f>
        <v>12470</v>
      </c>
      <c r="BH98" s="7">
        <f>BH99+BH103+BH104+BH100+BH101+BH105+BH107+BH108</f>
        <v>0</v>
      </c>
    </row>
    <row r="99" spans="1:60" ht="15.75">
      <c r="A99" s="14" t="s">
        <v>122</v>
      </c>
      <c r="B99" s="15" t="s">
        <v>61</v>
      </c>
      <c r="C99" s="15" t="s">
        <v>119</v>
      </c>
      <c r="D99" s="15" t="s">
        <v>14</v>
      </c>
      <c r="E99" s="15" t="s">
        <v>123</v>
      </c>
      <c r="F99" s="7">
        <v>4335.4</v>
      </c>
      <c r="G99" s="7">
        <f aca="true" t="shared" si="47" ref="G99:G112">F99+H99</f>
        <v>3433.4999999999995</v>
      </c>
      <c r="H99" s="7">
        <f t="shared" si="45"/>
        <v>-901.9</v>
      </c>
      <c r="I99" s="7">
        <f>-14.4-887.5</f>
        <v>-901.9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16"/>
      <c r="BF99" s="7">
        <v>5330</v>
      </c>
      <c r="BG99" s="7">
        <v>5330</v>
      </c>
      <c r="BH99" s="7">
        <f>BG99-BF99</f>
        <v>0</v>
      </c>
    </row>
    <row r="100" spans="1:60" s="17" customFormat="1" ht="31.5" hidden="1">
      <c r="A100" s="14" t="s">
        <v>124</v>
      </c>
      <c r="B100" s="15" t="s">
        <v>61</v>
      </c>
      <c r="C100" s="15" t="s">
        <v>119</v>
      </c>
      <c r="D100" s="15" t="s">
        <v>121</v>
      </c>
      <c r="E100" s="15" t="s">
        <v>125</v>
      </c>
      <c r="F100" s="7"/>
      <c r="G100" s="7">
        <f t="shared" si="47"/>
        <v>0</v>
      </c>
      <c r="H100" s="7">
        <f t="shared" si="45"/>
        <v>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16"/>
      <c r="BF100" s="7">
        <v>280</v>
      </c>
      <c r="BG100" s="7">
        <v>280</v>
      </c>
      <c r="BH100" s="7">
        <f>BG100-BF100</f>
        <v>0</v>
      </c>
    </row>
    <row r="101" spans="1:60" s="17" customFormat="1" ht="15.75" hidden="1">
      <c r="A101" s="14" t="s">
        <v>126</v>
      </c>
      <c r="B101" s="15" t="s">
        <v>61</v>
      </c>
      <c r="C101" s="15" t="s">
        <v>119</v>
      </c>
      <c r="D101" s="15" t="s">
        <v>221</v>
      </c>
      <c r="E101" s="15" t="s">
        <v>127</v>
      </c>
      <c r="F101" s="7"/>
      <c r="G101" s="7">
        <f t="shared" si="47"/>
        <v>0</v>
      </c>
      <c r="H101" s="7">
        <f t="shared" si="45"/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16"/>
      <c r="BF101" s="7"/>
      <c r="BG101" s="7"/>
      <c r="BH101" s="7"/>
    </row>
    <row r="102" spans="1:60" s="93" customFormat="1" ht="15.75" customHeight="1" hidden="1">
      <c r="A102" s="89" t="s">
        <v>122</v>
      </c>
      <c r="B102" s="90" t="s">
        <v>61</v>
      </c>
      <c r="C102" s="90" t="s">
        <v>119</v>
      </c>
      <c r="D102" s="90" t="s">
        <v>14</v>
      </c>
      <c r="E102" s="90" t="s">
        <v>123</v>
      </c>
      <c r="F102" s="91"/>
      <c r="G102" s="91">
        <f t="shared" si="47"/>
        <v>0</v>
      </c>
      <c r="H102" s="91">
        <f t="shared" si="45"/>
        <v>0</v>
      </c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2"/>
      <c r="BF102" s="91"/>
      <c r="BG102" s="91"/>
      <c r="BH102" s="91"/>
    </row>
    <row r="103" spans="1:60" s="17" customFormat="1" ht="57" customHeight="1">
      <c r="A103" s="14" t="s">
        <v>6</v>
      </c>
      <c r="B103" s="15" t="s">
        <v>61</v>
      </c>
      <c r="C103" s="15" t="s">
        <v>119</v>
      </c>
      <c r="D103" s="15" t="s">
        <v>121</v>
      </c>
      <c r="E103" s="15" t="s">
        <v>128</v>
      </c>
      <c r="F103" s="7">
        <v>76750.4</v>
      </c>
      <c r="G103" s="7">
        <f>F103+H103</f>
        <v>97756.59999999999</v>
      </c>
      <c r="H103" s="7">
        <f t="shared" si="45"/>
        <v>21006.2</v>
      </c>
      <c r="I103" s="7">
        <v>21006.2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16"/>
      <c r="BF103" s="7">
        <v>5500</v>
      </c>
      <c r="BG103" s="7">
        <v>5500</v>
      </c>
      <c r="BH103" s="7">
        <f>BG103-BF103</f>
        <v>0</v>
      </c>
    </row>
    <row r="104" spans="1:60" s="17" customFormat="1" ht="50.25" customHeight="1">
      <c r="A104" s="14" t="s">
        <v>7</v>
      </c>
      <c r="B104" s="15" t="s">
        <v>61</v>
      </c>
      <c r="C104" s="15" t="s">
        <v>119</v>
      </c>
      <c r="D104" s="15" t="s">
        <v>121</v>
      </c>
      <c r="E104" s="15" t="s">
        <v>129</v>
      </c>
      <c r="F104" s="7">
        <v>200</v>
      </c>
      <c r="G104" s="7">
        <f t="shared" si="47"/>
        <v>200</v>
      </c>
      <c r="H104" s="7">
        <f t="shared" si="45"/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16"/>
      <c r="BF104" s="7">
        <v>1360</v>
      </c>
      <c r="BG104" s="7">
        <v>1360</v>
      </c>
      <c r="BH104" s="7">
        <f>BG104-BF104</f>
        <v>0</v>
      </c>
    </row>
    <row r="105" spans="1:60" s="17" customFormat="1" ht="35.25" customHeight="1">
      <c r="A105" s="14" t="s">
        <v>130</v>
      </c>
      <c r="B105" s="15" t="s">
        <v>61</v>
      </c>
      <c r="C105" s="15" t="s">
        <v>119</v>
      </c>
      <c r="D105" s="15" t="s">
        <v>121</v>
      </c>
      <c r="E105" s="15" t="s">
        <v>131</v>
      </c>
      <c r="F105" s="7">
        <v>3430</v>
      </c>
      <c r="G105" s="7">
        <f t="shared" si="47"/>
        <v>3582.4</v>
      </c>
      <c r="H105" s="7">
        <f t="shared" si="45"/>
        <v>152.4</v>
      </c>
      <c r="I105" s="7">
        <v>152.4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16"/>
      <c r="BF105" s="7"/>
      <c r="BG105" s="7"/>
      <c r="BH105" s="7"/>
    </row>
    <row r="106" spans="1:60" s="17" customFormat="1" ht="36" customHeight="1">
      <c r="A106" s="14" t="s">
        <v>130</v>
      </c>
      <c r="B106" s="15" t="s">
        <v>61</v>
      </c>
      <c r="C106" s="15" t="s">
        <v>119</v>
      </c>
      <c r="D106" s="15" t="s">
        <v>121</v>
      </c>
      <c r="E106" s="15" t="s">
        <v>141</v>
      </c>
      <c r="F106" s="7"/>
      <c r="G106" s="7">
        <f t="shared" si="47"/>
        <v>887.4</v>
      </c>
      <c r="H106" s="7">
        <f t="shared" si="45"/>
        <v>887.4</v>
      </c>
      <c r="I106" s="7">
        <v>887.4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16"/>
      <c r="BF106" s="7"/>
      <c r="BG106" s="7"/>
      <c r="BH106" s="7"/>
    </row>
    <row r="107" spans="1:60" s="17" customFormat="1" ht="90" customHeight="1">
      <c r="A107" s="14" t="s">
        <v>343</v>
      </c>
      <c r="B107" s="15" t="s">
        <v>61</v>
      </c>
      <c r="C107" s="15" t="s">
        <v>119</v>
      </c>
      <c r="D107" s="15" t="s">
        <v>121</v>
      </c>
      <c r="E107" s="15" t="s">
        <v>341</v>
      </c>
      <c r="F107" s="7">
        <v>6762.8</v>
      </c>
      <c r="G107" s="7">
        <f t="shared" si="47"/>
        <v>10120.4</v>
      </c>
      <c r="H107" s="7">
        <f t="shared" si="45"/>
        <v>3357.6</v>
      </c>
      <c r="I107" s="7">
        <v>3357.6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16"/>
      <c r="BF107" s="7"/>
      <c r="BG107" s="7"/>
      <c r="BH107" s="7"/>
    </row>
    <row r="108" spans="1:60" s="17" customFormat="1" ht="120.75" customHeight="1">
      <c r="A108" s="14" t="s">
        <v>344</v>
      </c>
      <c r="B108" s="15" t="s">
        <v>61</v>
      </c>
      <c r="C108" s="15" t="s">
        <v>119</v>
      </c>
      <c r="D108" s="15" t="s">
        <v>121</v>
      </c>
      <c r="E108" s="15" t="s">
        <v>342</v>
      </c>
      <c r="F108" s="7">
        <v>6.7</v>
      </c>
      <c r="G108" s="7">
        <f t="shared" si="47"/>
        <v>189.1</v>
      </c>
      <c r="H108" s="7">
        <f t="shared" si="45"/>
        <v>182.4</v>
      </c>
      <c r="I108" s="7">
        <v>182.4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16"/>
      <c r="BF108" s="7"/>
      <c r="BG108" s="7"/>
      <c r="BH108" s="7"/>
    </row>
    <row r="109" spans="1:72" s="17" customFormat="1" ht="23.25" customHeight="1">
      <c r="A109" s="14" t="s">
        <v>120</v>
      </c>
      <c r="B109" s="15" t="s">
        <v>61</v>
      </c>
      <c r="C109" s="15" t="s">
        <v>119</v>
      </c>
      <c r="D109" s="15" t="s">
        <v>121</v>
      </c>
      <c r="E109" s="15" t="s">
        <v>45</v>
      </c>
      <c r="F109" s="7"/>
      <c r="G109" s="7">
        <f>G110</f>
        <v>244.2</v>
      </c>
      <c r="H109" s="7">
        <f aca="true" t="shared" si="48" ref="H109:BS109">H110</f>
        <v>244.2</v>
      </c>
      <c r="I109" s="7">
        <f t="shared" si="48"/>
        <v>244.2</v>
      </c>
      <c r="J109" s="7">
        <f t="shared" si="48"/>
        <v>0</v>
      </c>
      <c r="K109" s="7">
        <f t="shared" si="48"/>
        <v>0</v>
      </c>
      <c r="L109" s="7">
        <f t="shared" si="48"/>
        <v>0</v>
      </c>
      <c r="M109" s="7">
        <f t="shared" si="48"/>
        <v>0</v>
      </c>
      <c r="N109" s="7">
        <f t="shared" si="48"/>
        <v>0</v>
      </c>
      <c r="O109" s="7">
        <f t="shared" si="48"/>
        <v>0</v>
      </c>
      <c r="P109" s="7">
        <f t="shared" si="48"/>
        <v>0</v>
      </c>
      <c r="Q109" s="7">
        <f t="shared" si="48"/>
        <v>0</v>
      </c>
      <c r="R109" s="7">
        <f t="shared" si="48"/>
        <v>0</v>
      </c>
      <c r="S109" s="7">
        <f t="shared" si="48"/>
        <v>0</v>
      </c>
      <c r="T109" s="7">
        <f t="shared" si="48"/>
        <v>0</v>
      </c>
      <c r="U109" s="7">
        <f t="shared" si="48"/>
        <v>0</v>
      </c>
      <c r="V109" s="7">
        <f t="shared" si="48"/>
        <v>0</v>
      </c>
      <c r="W109" s="7">
        <f t="shared" si="48"/>
        <v>0</v>
      </c>
      <c r="X109" s="7">
        <f t="shared" si="48"/>
        <v>0</v>
      </c>
      <c r="Y109" s="7">
        <f t="shared" si="48"/>
        <v>0</v>
      </c>
      <c r="Z109" s="7">
        <f t="shared" si="48"/>
        <v>0</v>
      </c>
      <c r="AA109" s="7">
        <f t="shared" si="48"/>
        <v>0</v>
      </c>
      <c r="AB109" s="7">
        <f t="shared" si="48"/>
        <v>0</v>
      </c>
      <c r="AC109" s="7">
        <f t="shared" si="48"/>
        <v>0</v>
      </c>
      <c r="AD109" s="7">
        <f t="shared" si="48"/>
        <v>0</v>
      </c>
      <c r="AE109" s="7">
        <f t="shared" si="48"/>
        <v>0</v>
      </c>
      <c r="AF109" s="7">
        <f t="shared" si="48"/>
        <v>0</v>
      </c>
      <c r="AG109" s="7">
        <f t="shared" si="48"/>
        <v>0</v>
      </c>
      <c r="AH109" s="7">
        <f t="shared" si="48"/>
        <v>0</v>
      </c>
      <c r="AI109" s="7">
        <f t="shared" si="48"/>
        <v>0</v>
      </c>
      <c r="AJ109" s="7">
        <f t="shared" si="48"/>
        <v>0</v>
      </c>
      <c r="AK109" s="7">
        <f t="shared" si="48"/>
        <v>0</v>
      </c>
      <c r="AL109" s="7">
        <f t="shared" si="48"/>
        <v>0</v>
      </c>
      <c r="AM109" s="7">
        <f t="shared" si="48"/>
        <v>0</v>
      </c>
      <c r="AN109" s="7">
        <f t="shared" si="48"/>
        <v>0</v>
      </c>
      <c r="AO109" s="7">
        <f t="shared" si="48"/>
        <v>0</v>
      </c>
      <c r="AP109" s="7">
        <f t="shared" si="48"/>
        <v>0</v>
      </c>
      <c r="AQ109" s="7">
        <f t="shared" si="48"/>
        <v>0</v>
      </c>
      <c r="AR109" s="7">
        <f t="shared" si="48"/>
        <v>0</v>
      </c>
      <c r="AS109" s="7">
        <f t="shared" si="48"/>
        <v>0</v>
      </c>
      <c r="AT109" s="7">
        <f t="shared" si="48"/>
        <v>0</v>
      </c>
      <c r="AU109" s="7">
        <f t="shared" si="48"/>
        <v>0</v>
      </c>
      <c r="AV109" s="7">
        <f t="shared" si="48"/>
        <v>0</v>
      </c>
      <c r="AW109" s="7">
        <f t="shared" si="48"/>
        <v>0</v>
      </c>
      <c r="AX109" s="7">
        <f t="shared" si="48"/>
        <v>0</v>
      </c>
      <c r="AY109" s="7">
        <f t="shared" si="48"/>
        <v>0</v>
      </c>
      <c r="AZ109" s="7">
        <f t="shared" si="48"/>
        <v>0</v>
      </c>
      <c r="BA109" s="7">
        <f t="shared" si="48"/>
        <v>0</v>
      </c>
      <c r="BB109" s="7">
        <f t="shared" si="48"/>
        <v>0</v>
      </c>
      <c r="BC109" s="7">
        <f t="shared" si="48"/>
        <v>0</v>
      </c>
      <c r="BD109" s="7">
        <f t="shared" si="48"/>
        <v>0</v>
      </c>
      <c r="BE109" s="7">
        <f t="shared" si="48"/>
        <v>0</v>
      </c>
      <c r="BF109" s="7">
        <f t="shared" si="48"/>
        <v>0</v>
      </c>
      <c r="BG109" s="7">
        <f t="shared" si="48"/>
        <v>0</v>
      </c>
      <c r="BH109" s="7">
        <f t="shared" si="48"/>
        <v>0</v>
      </c>
      <c r="BI109" s="7">
        <f t="shared" si="48"/>
        <v>0</v>
      </c>
      <c r="BJ109" s="7">
        <f t="shared" si="48"/>
        <v>0</v>
      </c>
      <c r="BK109" s="7">
        <f t="shared" si="48"/>
        <v>0</v>
      </c>
      <c r="BL109" s="7">
        <f t="shared" si="48"/>
        <v>0</v>
      </c>
      <c r="BM109" s="7">
        <f t="shared" si="48"/>
        <v>0</v>
      </c>
      <c r="BN109" s="7">
        <f t="shared" si="48"/>
        <v>0</v>
      </c>
      <c r="BO109" s="7">
        <f t="shared" si="48"/>
        <v>0</v>
      </c>
      <c r="BP109" s="7">
        <f t="shared" si="48"/>
        <v>0</v>
      </c>
      <c r="BQ109" s="7">
        <f t="shared" si="48"/>
        <v>0</v>
      </c>
      <c r="BR109" s="7">
        <f t="shared" si="48"/>
        <v>0</v>
      </c>
      <c r="BS109" s="7">
        <f t="shared" si="48"/>
        <v>0</v>
      </c>
      <c r="BT109" s="7">
        <f>BT110</f>
        <v>0</v>
      </c>
    </row>
    <row r="110" spans="1:60" s="17" customFormat="1" ht="53.25" customHeight="1">
      <c r="A110" s="14" t="s">
        <v>436</v>
      </c>
      <c r="B110" s="15" t="s">
        <v>61</v>
      </c>
      <c r="C110" s="15" t="s">
        <v>119</v>
      </c>
      <c r="D110" s="15" t="s">
        <v>121</v>
      </c>
      <c r="E110" s="15" t="s">
        <v>426</v>
      </c>
      <c r="F110" s="7"/>
      <c r="G110" s="7">
        <f t="shared" si="47"/>
        <v>244.2</v>
      </c>
      <c r="H110" s="7">
        <f>I110</f>
        <v>244.2</v>
      </c>
      <c r="I110" s="7">
        <v>244.2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16"/>
      <c r="BF110" s="7"/>
      <c r="BG110" s="7"/>
      <c r="BH110" s="7"/>
    </row>
    <row r="111" spans="1:60" s="17" customFormat="1" ht="23.25" customHeight="1">
      <c r="A111" s="14" t="s">
        <v>120</v>
      </c>
      <c r="B111" s="15" t="s">
        <v>61</v>
      </c>
      <c r="C111" s="15" t="s">
        <v>119</v>
      </c>
      <c r="D111" s="15" t="s">
        <v>121</v>
      </c>
      <c r="E111" s="15" t="s">
        <v>45</v>
      </c>
      <c r="F111" s="7">
        <f>F112</f>
        <v>0</v>
      </c>
      <c r="G111" s="7">
        <f aca="true" t="shared" si="49" ref="G111:BE111">G112</f>
        <v>350.2</v>
      </c>
      <c r="H111" s="7">
        <f t="shared" si="49"/>
        <v>350.2</v>
      </c>
      <c r="I111" s="7">
        <f>I112</f>
        <v>350.2</v>
      </c>
      <c r="J111" s="7">
        <f t="shared" si="49"/>
        <v>0</v>
      </c>
      <c r="K111" s="7">
        <f t="shared" si="49"/>
        <v>0</v>
      </c>
      <c r="L111" s="7">
        <f t="shared" si="49"/>
        <v>0</v>
      </c>
      <c r="M111" s="7">
        <f t="shared" si="49"/>
        <v>0</v>
      </c>
      <c r="N111" s="7">
        <f t="shared" si="49"/>
        <v>0</v>
      </c>
      <c r="O111" s="7">
        <f t="shared" si="49"/>
        <v>0</v>
      </c>
      <c r="P111" s="7">
        <f t="shared" si="49"/>
        <v>0</v>
      </c>
      <c r="Q111" s="7">
        <f t="shared" si="49"/>
        <v>0</v>
      </c>
      <c r="R111" s="7">
        <f t="shared" si="49"/>
        <v>0</v>
      </c>
      <c r="S111" s="7">
        <f t="shared" si="49"/>
        <v>0</v>
      </c>
      <c r="T111" s="7">
        <f t="shared" si="49"/>
        <v>0</v>
      </c>
      <c r="U111" s="7">
        <f t="shared" si="49"/>
        <v>0</v>
      </c>
      <c r="V111" s="7">
        <f t="shared" si="49"/>
        <v>0</v>
      </c>
      <c r="W111" s="7">
        <f t="shared" si="49"/>
        <v>0</v>
      </c>
      <c r="X111" s="7">
        <f t="shared" si="49"/>
        <v>0</v>
      </c>
      <c r="Y111" s="7">
        <f t="shared" si="49"/>
        <v>0</v>
      </c>
      <c r="Z111" s="7">
        <f t="shared" si="49"/>
        <v>0</v>
      </c>
      <c r="AA111" s="7">
        <f t="shared" si="49"/>
        <v>0</v>
      </c>
      <c r="AB111" s="7">
        <f t="shared" si="49"/>
        <v>0</v>
      </c>
      <c r="AC111" s="7">
        <f t="shared" si="49"/>
        <v>0</v>
      </c>
      <c r="AD111" s="7">
        <f t="shared" si="49"/>
        <v>0</v>
      </c>
      <c r="AE111" s="7">
        <f t="shared" si="49"/>
        <v>0</v>
      </c>
      <c r="AF111" s="7">
        <f t="shared" si="49"/>
        <v>0</v>
      </c>
      <c r="AG111" s="7">
        <f t="shared" si="49"/>
        <v>0</v>
      </c>
      <c r="AH111" s="7">
        <f t="shared" si="49"/>
        <v>0</v>
      </c>
      <c r="AI111" s="7">
        <f t="shared" si="49"/>
        <v>0</v>
      </c>
      <c r="AJ111" s="7">
        <f t="shared" si="49"/>
        <v>0</v>
      </c>
      <c r="AK111" s="7">
        <f t="shared" si="49"/>
        <v>0</v>
      </c>
      <c r="AL111" s="7">
        <f t="shared" si="49"/>
        <v>0</v>
      </c>
      <c r="AM111" s="7">
        <f t="shared" si="49"/>
        <v>0</v>
      </c>
      <c r="AN111" s="7">
        <f t="shared" si="49"/>
        <v>0</v>
      </c>
      <c r="AO111" s="7">
        <f t="shared" si="49"/>
        <v>0</v>
      </c>
      <c r="AP111" s="7">
        <f t="shared" si="49"/>
        <v>0</v>
      </c>
      <c r="AQ111" s="7">
        <f t="shared" si="49"/>
        <v>0</v>
      </c>
      <c r="AR111" s="7">
        <f t="shared" si="49"/>
        <v>0</v>
      </c>
      <c r="AS111" s="7">
        <f t="shared" si="49"/>
        <v>0</v>
      </c>
      <c r="AT111" s="7">
        <f t="shared" si="49"/>
        <v>0</v>
      </c>
      <c r="AU111" s="7">
        <f t="shared" si="49"/>
        <v>0</v>
      </c>
      <c r="AV111" s="7">
        <f t="shared" si="49"/>
        <v>0</v>
      </c>
      <c r="AW111" s="7">
        <f t="shared" si="49"/>
        <v>0</v>
      </c>
      <c r="AX111" s="7">
        <f t="shared" si="49"/>
        <v>0</v>
      </c>
      <c r="AY111" s="7">
        <f t="shared" si="49"/>
        <v>0</v>
      </c>
      <c r="AZ111" s="7">
        <f t="shared" si="49"/>
        <v>0</v>
      </c>
      <c r="BA111" s="7">
        <f t="shared" si="49"/>
        <v>0</v>
      </c>
      <c r="BB111" s="7">
        <f t="shared" si="49"/>
        <v>0</v>
      </c>
      <c r="BC111" s="7">
        <f t="shared" si="49"/>
        <v>0</v>
      </c>
      <c r="BD111" s="7">
        <f t="shared" si="49"/>
        <v>0</v>
      </c>
      <c r="BE111" s="7">
        <f t="shared" si="49"/>
        <v>0</v>
      </c>
      <c r="BF111" s="7"/>
      <c r="BG111" s="7"/>
      <c r="BH111" s="7"/>
    </row>
    <row r="112" spans="1:60" s="17" customFormat="1" ht="57" customHeight="1">
      <c r="A112" s="14" t="s">
        <v>437</v>
      </c>
      <c r="B112" s="15" t="s">
        <v>61</v>
      </c>
      <c r="C112" s="15" t="s">
        <v>119</v>
      </c>
      <c r="D112" s="15" t="s">
        <v>121</v>
      </c>
      <c r="E112" s="15" t="s">
        <v>427</v>
      </c>
      <c r="F112" s="7"/>
      <c r="G112" s="7">
        <f t="shared" si="47"/>
        <v>350.2</v>
      </c>
      <c r="H112" s="7">
        <f>I112</f>
        <v>350.2</v>
      </c>
      <c r="I112" s="7">
        <v>350.2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16"/>
      <c r="BF112" s="7"/>
      <c r="BG112" s="7"/>
      <c r="BH112" s="7"/>
    </row>
    <row r="113" spans="1:60" s="17" customFormat="1" ht="15.75">
      <c r="A113" s="29" t="s">
        <v>132</v>
      </c>
      <c r="B113" s="30" t="s">
        <v>61</v>
      </c>
      <c r="C113" s="30" t="s">
        <v>133</v>
      </c>
      <c r="D113" s="30" t="s">
        <v>44</v>
      </c>
      <c r="E113" s="30" t="s">
        <v>45</v>
      </c>
      <c r="F113" s="8">
        <f>F114+F120+F118+F116</f>
        <v>523508.3</v>
      </c>
      <c r="G113" s="8">
        <f>G114+G120+G118+G116</f>
        <v>609601.3</v>
      </c>
      <c r="H113" s="7">
        <f>SUM(I113:BD113)</f>
        <v>86093</v>
      </c>
      <c r="I113" s="8">
        <f>I114+I120+I118+I116</f>
        <v>0</v>
      </c>
      <c r="J113" s="8">
        <f aca="true" t="shared" si="50" ref="J113:BD113">J114+J120+J118+J116</f>
        <v>0</v>
      </c>
      <c r="K113" s="8">
        <f t="shared" si="50"/>
        <v>0</v>
      </c>
      <c r="L113" s="8">
        <f t="shared" si="50"/>
        <v>-4507</v>
      </c>
      <c r="M113" s="8">
        <f t="shared" si="50"/>
        <v>0</v>
      </c>
      <c r="N113" s="8">
        <f t="shared" si="50"/>
        <v>0</v>
      </c>
      <c r="O113" s="8">
        <f t="shared" si="50"/>
        <v>0</v>
      </c>
      <c r="P113" s="8">
        <f t="shared" si="50"/>
        <v>30600</v>
      </c>
      <c r="Q113" s="8">
        <f t="shared" si="50"/>
        <v>0</v>
      </c>
      <c r="R113" s="8">
        <f t="shared" si="50"/>
        <v>0</v>
      </c>
      <c r="S113" s="8">
        <f t="shared" si="50"/>
        <v>0</v>
      </c>
      <c r="T113" s="8">
        <f t="shared" si="50"/>
        <v>60000</v>
      </c>
      <c r="U113" s="8">
        <f t="shared" si="50"/>
        <v>0</v>
      </c>
      <c r="V113" s="8">
        <f t="shared" si="50"/>
        <v>0</v>
      </c>
      <c r="W113" s="8">
        <f t="shared" si="50"/>
        <v>0</v>
      </c>
      <c r="X113" s="8">
        <f t="shared" si="50"/>
        <v>0</v>
      </c>
      <c r="Y113" s="8">
        <f t="shared" si="50"/>
        <v>0</v>
      </c>
      <c r="Z113" s="8">
        <f t="shared" si="50"/>
        <v>0</v>
      </c>
      <c r="AA113" s="8">
        <f t="shared" si="50"/>
        <v>0</v>
      </c>
      <c r="AB113" s="8">
        <f t="shared" si="50"/>
        <v>0</v>
      </c>
      <c r="AC113" s="8">
        <f t="shared" si="50"/>
        <v>0</v>
      </c>
      <c r="AD113" s="8">
        <f t="shared" si="50"/>
        <v>0</v>
      </c>
      <c r="AE113" s="8">
        <f t="shared" si="50"/>
        <v>0</v>
      </c>
      <c r="AF113" s="8">
        <f t="shared" si="50"/>
        <v>0</v>
      </c>
      <c r="AG113" s="8">
        <f t="shared" si="50"/>
        <v>0</v>
      </c>
      <c r="AH113" s="8">
        <f t="shared" si="50"/>
        <v>0</v>
      </c>
      <c r="AI113" s="8">
        <f t="shared" si="50"/>
        <v>0</v>
      </c>
      <c r="AJ113" s="8">
        <f t="shared" si="50"/>
        <v>0</v>
      </c>
      <c r="AK113" s="8">
        <f t="shared" si="50"/>
        <v>0</v>
      </c>
      <c r="AL113" s="8">
        <f t="shared" si="50"/>
        <v>0</v>
      </c>
      <c r="AM113" s="8">
        <f t="shared" si="50"/>
        <v>0</v>
      </c>
      <c r="AN113" s="8">
        <f t="shared" si="50"/>
        <v>0</v>
      </c>
      <c r="AO113" s="8">
        <f t="shared" si="50"/>
        <v>0</v>
      </c>
      <c r="AP113" s="8">
        <f t="shared" si="50"/>
        <v>0</v>
      </c>
      <c r="AQ113" s="8">
        <f t="shared" si="50"/>
        <v>0</v>
      </c>
      <c r="AR113" s="8">
        <f t="shared" si="50"/>
        <v>0</v>
      </c>
      <c r="AS113" s="8">
        <f t="shared" si="50"/>
        <v>0</v>
      </c>
      <c r="AT113" s="8">
        <f t="shared" si="50"/>
        <v>0</v>
      </c>
      <c r="AU113" s="8">
        <f t="shared" si="50"/>
        <v>0</v>
      </c>
      <c r="AV113" s="8">
        <f t="shared" si="50"/>
        <v>0</v>
      </c>
      <c r="AW113" s="8">
        <f t="shared" si="50"/>
        <v>0</v>
      </c>
      <c r="AX113" s="8">
        <f t="shared" si="50"/>
        <v>0</v>
      </c>
      <c r="AY113" s="8">
        <f t="shared" si="50"/>
        <v>0</v>
      </c>
      <c r="AZ113" s="8">
        <f t="shared" si="50"/>
        <v>0</v>
      </c>
      <c r="BA113" s="8">
        <f t="shared" si="50"/>
        <v>0</v>
      </c>
      <c r="BB113" s="8">
        <f t="shared" si="50"/>
        <v>0</v>
      </c>
      <c r="BC113" s="8">
        <f t="shared" si="50"/>
        <v>0</v>
      </c>
      <c r="BD113" s="8">
        <f t="shared" si="50"/>
        <v>0</v>
      </c>
      <c r="BE113" s="65"/>
      <c r="BF113" s="8">
        <f>BF114+BF120</f>
        <v>50000</v>
      </c>
      <c r="BG113" s="8">
        <f>BG114+BG120</f>
        <v>50000</v>
      </c>
      <c r="BH113" s="7">
        <f>BG113-BF113</f>
        <v>0</v>
      </c>
    </row>
    <row r="114" spans="1:60" s="17" customFormat="1" ht="31.5" hidden="1">
      <c r="A114" s="14" t="s">
        <v>353</v>
      </c>
      <c r="B114" s="15" t="s">
        <v>61</v>
      </c>
      <c r="C114" s="15" t="s">
        <v>133</v>
      </c>
      <c r="D114" s="15" t="s">
        <v>51</v>
      </c>
      <c r="E114" s="15" t="s">
        <v>45</v>
      </c>
      <c r="F114" s="7">
        <f>F115</f>
        <v>0</v>
      </c>
      <c r="G114" s="7">
        <f>G115</f>
        <v>0</v>
      </c>
      <c r="H114" s="7">
        <f aca="true" t="shared" si="51" ref="H114:H119">SUM(I114:BD114)</f>
        <v>0</v>
      </c>
      <c r="I114" s="7">
        <f>I115</f>
        <v>0</v>
      </c>
      <c r="J114" s="7">
        <f aca="true" t="shared" si="52" ref="J114:BG114">J115</f>
        <v>0</v>
      </c>
      <c r="K114" s="7">
        <f t="shared" si="52"/>
        <v>0</v>
      </c>
      <c r="L114" s="7">
        <f t="shared" si="52"/>
        <v>0</v>
      </c>
      <c r="M114" s="7">
        <f t="shared" si="52"/>
        <v>0</v>
      </c>
      <c r="N114" s="7">
        <f t="shared" si="52"/>
        <v>0</v>
      </c>
      <c r="O114" s="7">
        <f t="shared" si="52"/>
        <v>0</v>
      </c>
      <c r="P114" s="7">
        <f t="shared" si="52"/>
        <v>0</v>
      </c>
      <c r="Q114" s="7">
        <f t="shared" si="52"/>
        <v>0</v>
      </c>
      <c r="R114" s="7"/>
      <c r="S114" s="7">
        <f t="shared" si="52"/>
        <v>0</v>
      </c>
      <c r="T114" s="7">
        <f t="shared" si="52"/>
        <v>0</v>
      </c>
      <c r="U114" s="7">
        <f t="shared" si="52"/>
        <v>0</v>
      </c>
      <c r="V114" s="7">
        <f t="shared" si="52"/>
        <v>0</v>
      </c>
      <c r="W114" s="7">
        <f t="shared" si="52"/>
        <v>0</v>
      </c>
      <c r="X114" s="7">
        <f t="shared" si="52"/>
        <v>0</v>
      </c>
      <c r="Y114" s="7">
        <f t="shared" si="52"/>
        <v>0</v>
      </c>
      <c r="Z114" s="7">
        <f t="shared" si="52"/>
        <v>0</v>
      </c>
      <c r="AA114" s="7">
        <f t="shared" si="52"/>
        <v>0</v>
      </c>
      <c r="AB114" s="7">
        <f t="shared" si="52"/>
        <v>0</v>
      </c>
      <c r="AC114" s="7">
        <f t="shared" si="52"/>
        <v>0</v>
      </c>
      <c r="AD114" s="7">
        <f t="shared" si="52"/>
        <v>0</v>
      </c>
      <c r="AE114" s="7">
        <f t="shared" si="52"/>
        <v>0</v>
      </c>
      <c r="AF114" s="7">
        <f t="shared" si="52"/>
        <v>0</v>
      </c>
      <c r="AG114" s="7">
        <f t="shared" si="52"/>
        <v>0</v>
      </c>
      <c r="AH114" s="7">
        <f t="shared" si="52"/>
        <v>0</v>
      </c>
      <c r="AI114" s="7">
        <f t="shared" si="52"/>
        <v>0</v>
      </c>
      <c r="AJ114" s="7">
        <f t="shared" si="52"/>
        <v>0</v>
      </c>
      <c r="AK114" s="7">
        <f t="shared" si="52"/>
        <v>0</v>
      </c>
      <c r="AL114" s="7">
        <f t="shared" si="52"/>
        <v>0</v>
      </c>
      <c r="AM114" s="7">
        <f t="shared" si="52"/>
        <v>0</v>
      </c>
      <c r="AN114" s="7">
        <f t="shared" si="52"/>
        <v>0</v>
      </c>
      <c r="AO114" s="7">
        <f t="shared" si="52"/>
        <v>0</v>
      </c>
      <c r="AP114" s="7">
        <f t="shared" si="52"/>
        <v>0</v>
      </c>
      <c r="AQ114" s="7">
        <f t="shared" si="52"/>
        <v>0</v>
      </c>
      <c r="AR114" s="7">
        <f t="shared" si="52"/>
        <v>0</v>
      </c>
      <c r="AS114" s="7">
        <f t="shared" si="52"/>
        <v>0</v>
      </c>
      <c r="AT114" s="7">
        <f t="shared" si="52"/>
        <v>0</v>
      </c>
      <c r="AU114" s="7">
        <f t="shared" si="52"/>
        <v>0</v>
      </c>
      <c r="AV114" s="7">
        <f t="shared" si="52"/>
        <v>0</v>
      </c>
      <c r="AW114" s="7">
        <f t="shared" si="52"/>
        <v>0</v>
      </c>
      <c r="AX114" s="7">
        <f t="shared" si="52"/>
        <v>0</v>
      </c>
      <c r="AY114" s="7">
        <f t="shared" si="52"/>
        <v>0</v>
      </c>
      <c r="AZ114" s="7">
        <f t="shared" si="52"/>
        <v>0</v>
      </c>
      <c r="BA114" s="7">
        <f t="shared" si="52"/>
        <v>0</v>
      </c>
      <c r="BB114" s="7">
        <f t="shared" si="52"/>
        <v>0</v>
      </c>
      <c r="BC114" s="7">
        <f t="shared" si="52"/>
        <v>0</v>
      </c>
      <c r="BD114" s="7">
        <f t="shared" si="52"/>
        <v>0</v>
      </c>
      <c r="BE114" s="16"/>
      <c r="BF114" s="7">
        <f t="shared" si="52"/>
        <v>0</v>
      </c>
      <c r="BG114" s="7">
        <f t="shared" si="52"/>
        <v>0</v>
      </c>
      <c r="BH114" s="7">
        <f>BG114-BF114</f>
        <v>0</v>
      </c>
    </row>
    <row r="115" spans="1:60" s="17" customFormat="1" ht="15.75" hidden="1">
      <c r="A115" s="14" t="s">
        <v>55</v>
      </c>
      <c r="B115" s="15" t="s">
        <v>61</v>
      </c>
      <c r="C115" s="15" t="s">
        <v>133</v>
      </c>
      <c r="D115" s="15" t="s">
        <v>51</v>
      </c>
      <c r="E115" s="15" t="s">
        <v>56</v>
      </c>
      <c r="F115" s="7">
        <f>SUM(I115:BD115)</f>
        <v>0</v>
      </c>
      <c r="G115" s="7">
        <f>SUM(J115:BD115)</f>
        <v>0</v>
      </c>
      <c r="H115" s="7">
        <f t="shared" si="51"/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16"/>
      <c r="BF115" s="7"/>
      <c r="BG115" s="7"/>
      <c r="BH115" s="7">
        <f>BG115-BF115</f>
        <v>0</v>
      </c>
    </row>
    <row r="116" spans="1:60" s="17" customFormat="1" ht="22.5" customHeight="1">
      <c r="A116" s="14" t="s">
        <v>414</v>
      </c>
      <c r="B116" s="15" t="s">
        <v>61</v>
      </c>
      <c r="C116" s="15" t="s">
        <v>133</v>
      </c>
      <c r="D116" s="15" t="s">
        <v>18</v>
      </c>
      <c r="E116" s="15" t="s">
        <v>45</v>
      </c>
      <c r="F116" s="7">
        <f>F117</f>
        <v>141378.3</v>
      </c>
      <c r="G116" s="7">
        <f>G117</f>
        <v>141378.3</v>
      </c>
      <c r="H116" s="7">
        <f aca="true" t="shared" si="53" ref="H116:BD116">H117</f>
        <v>0</v>
      </c>
      <c r="I116" s="7">
        <f t="shared" si="53"/>
        <v>0</v>
      </c>
      <c r="J116" s="7">
        <f t="shared" si="53"/>
        <v>0</v>
      </c>
      <c r="K116" s="7">
        <f t="shared" si="53"/>
        <v>0</v>
      </c>
      <c r="L116" s="7">
        <f t="shared" si="53"/>
        <v>0</v>
      </c>
      <c r="M116" s="7">
        <f t="shared" si="53"/>
        <v>0</v>
      </c>
      <c r="N116" s="7">
        <f t="shared" si="53"/>
        <v>0</v>
      </c>
      <c r="O116" s="7">
        <f t="shared" si="53"/>
        <v>0</v>
      </c>
      <c r="P116" s="7">
        <f t="shared" si="53"/>
        <v>0</v>
      </c>
      <c r="Q116" s="7">
        <f t="shared" si="53"/>
        <v>0</v>
      </c>
      <c r="R116" s="7">
        <f t="shared" si="53"/>
        <v>0</v>
      </c>
      <c r="S116" s="7">
        <f t="shared" si="53"/>
        <v>0</v>
      </c>
      <c r="T116" s="7">
        <f t="shared" si="53"/>
        <v>0</v>
      </c>
      <c r="U116" s="7">
        <f t="shared" si="53"/>
        <v>0</v>
      </c>
      <c r="V116" s="7">
        <f t="shared" si="53"/>
        <v>0</v>
      </c>
      <c r="W116" s="7">
        <f t="shared" si="53"/>
        <v>0</v>
      </c>
      <c r="X116" s="7">
        <f t="shared" si="53"/>
        <v>0</v>
      </c>
      <c r="Y116" s="7">
        <f t="shared" si="53"/>
        <v>0</v>
      </c>
      <c r="Z116" s="7">
        <f t="shared" si="53"/>
        <v>0</v>
      </c>
      <c r="AA116" s="7">
        <f t="shared" si="53"/>
        <v>0</v>
      </c>
      <c r="AB116" s="7">
        <f t="shared" si="53"/>
        <v>0</v>
      </c>
      <c r="AC116" s="7">
        <f t="shared" si="53"/>
        <v>0</v>
      </c>
      <c r="AD116" s="7">
        <f t="shared" si="53"/>
        <v>0</v>
      </c>
      <c r="AE116" s="7">
        <f t="shared" si="53"/>
        <v>0</v>
      </c>
      <c r="AF116" s="7">
        <f t="shared" si="53"/>
        <v>0</v>
      </c>
      <c r="AG116" s="7">
        <f t="shared" si="53"/>
        <v>0</v>
      </c>
      <c r="AH116" s="7">
        <f t="shared" si="53"/>
        <v>0</v>
      </c>
      <c r="AI116" s="7">
        <f t="shared" si="53"/>
        <v>0</v>
      </c>
      <c r="AJ116" s="7">
        <f t="shared" si="53"/>
        <v>0</v>
      </c>
      <c r="AK116" s="7">
        <f t="shared" si="53"/>
        <v>0</v>
      </c>
      <c r="AL116" s="7">
        <f t="shared" si="53"/>
        <v>0</v>
      </c>
      <c r="AM116" s="7">
        <f t="shared" si="53"/>
        <v>0</v>
      </c>
      <c r="AN116" s="7">
        <f t="shared" si="53"/>
        <v>0</v>
      </c>
      <c r="AO116" s="7">
        <f t="shared" si="53"/>
        <v>0</v>
      </c>
      <c r="AP116" s="7">
        <f t="shared" si="53"/>
        <v>0</v>
      </c>
      <c r="AQ116" s="7">
        <f t="shared" si="53"/>
        <v>0</v>
      </c>
      <c r="AR116" s="7">
        <f t="shared" si="53"/>
        <v>0</v>
      </c>
      <c r="AS116" s="7">
        <f t="shared" si="53"/>
        <v>0</v>
      </c>
      <c r="AT116" s="7">
        <f t="shared" si="53"/>
        <v>0</v>
      </c>
      <c r="AU116" s="7">
        <f t="shared" si="53"/>
        <v>0</v>
      </c>
      <c r="AV116" s="7">
        <f t="shared" si="53"/>
        <v>0</v>
      </c>
      <c r="AW116" s="7">
        <f t="shared" si="53"/>
        <v>0</v>
      </c>
      <c r="AX116" s="7">
        <f t="shared" si="53"/>
        <v>0</v>
      </c>
      <c r="AY116" s="7">
        <f t="shared" si="53"/>
        <v>0</v>
      </c>
      <c r="AZ116" s="7">
        <f t="shared" si="53"/>
        <v>0</v>
      </c>
      <c r="BA116" s="7">
        <f t="shared" si="53"/>
        <v>0</v>
      </c>
      <c r="BB116" s="7">
        <f t="shared" si="53"/>
        <v>0</v>
      </c>
      <c r="BC116" s="7">
        <f t="shared" si="53"/>
        <v>0</v>
      </c>
      <c r="BD116" s="7">
        <f t="shared" si="53"/>
        <v>0</v>
      </c>
      <c r="BE116" s="16"/>
      <c r="BF116" s="7"/>
      <c r="BG116" s="7"/>
      <c r="BH116" s="7"/>
    </row>
    <row r="117" spans="1:60" s="17" customFormat="1" ht="24.75" customHeight="1">
      <c r="A117" s="14" t="s">
        <v>154</v>
      </c>
      <c r="B117" s="15" t="s">
        <v>61</v>
      </c>
      <c r="C117" s="15" t="s">
        <v>133</v>
      </c>
      <c r="D117" s="15" t="s">
        <v>17</v>
      </c>
      <c r="E117" s="15" t="s">
        <v>156</v>
      </c>
      <c r="F117" s="7">
        <v>141378.3</v>
      </c>
      <c r="G117" s="7">
        <f>F117+H117</f>
        <v>141378.3</v>
      </c>
      <c r="H117" s="7">
        <f>SUM(I117:BD117)</f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16"/>
      <c r="BF117" s="7"/>
      <c r="BG117" s="7"/>
      <c r="BH117" s="7"/>
    </row>
    <row r="118" spans="1:60" s="17" customFormat="1" ht="15.75">
      <c r="A118" s="14" t="s">
        <v>415</v>
      </c>
      <c r="B118" s="84" t="s">
        <v>61</v>
      </c>
      <c r="C118" s="84" t="s">
        <v>133</v>
      </c>
      <c r="D118" s="84" t="s">
        <v>15</v>
      </c>
      <c r="E118" s="84" t="s">
        <v>45</v>
      </c>
      <c r="F118" s="7">
        <f>F119</f>
        <v>335000</v>
      </c>
      <c r="G118" s="7">
        <f>G119</f>
        <v>335000</v>
      </c>
      <c r="H118" s="7">
        <f aca="true" t="shared" si="54" ref="H118:BD118">H119</f>
        <v>0</v>
      </c>
      <c r="I118" s="7">
        <f t="shared" si="54"/>
        <v>0</v>
      </c>
      <c r="J118" s="7">
        <f t="shared" si="54"/>
        <v>0</v>
      </c>
      <c r="K118" s="7">
        <f t="shared" si="54"/>
        <v>0</v>
      </c>
      <c r="L118" s="7">
        <f t="shared" si="54"/>
        <v>0</v>
      </c>
      <c r="M118" s="7">
        <f t="shared" si="54"/>
        <v>0</v>
      </c>
      <c r="N118" s="7">
        <f t="shared" si="54"/>
        <v>0</v>
      </c>
      <c r="O118" s="7">
        <f t="shared" si="54"/>
        <v>0</v>
      </c>
      <c r="P118" s="7">
        <f t="shared" si="54"/>
        <v>0</v>
      </c>
      <c r="Q118" s="7">
        <f t="shared" si="54"/>
        <v>0</v>
      </c>
      <c r="R118" s="7">
        <f t="shared" si="54"/>
        <v>0</v>
      </c>
      <c r="S118" s="7">
        <f t="shared" si="54"/>
        <v>0</v>
      </c>
      <c r="T118" s="7">
        <f t="shared" si="54"/>
        <v>0</v>
      </c>
      <c r="U118" s="7">
        <f t="shared" si="54"/>
        <v>0</v>
      </c>
      <c r="V118" s="7">
        <f t="shared" si="54"/>
        <v>0</v>
      </c>
      <c r="W118" s="7">
        <f t="shared" si="54"/>
        <v>0</v>
      </c>
      <c r="X118" s="7">
        <f t="shared" si="54"/>
        <v>0</v>
      </c>
      <c r="Y118" s="7">
        <f t="shared" si="54"/>
        <v>0</v>
      </c>
      <c r="Z118" s="7">
        <f t="shared" si="54"/>
        <v>0</v>
      </c>
      <c r="AA118" s="7">
        <f t="shared" si="54"/>
        <v>0</v>
      </c>
      <c r="AB118" s="7">
        <f t="shared" si="54"/>
        <v>0</v>
      </c>
      <c r="AC118" s="7">
        <f t="shared" si="54"/>
        <v>0</v>
      </c>
      <c r="AD118" s="7">
        <f t="shared" si="54"/>
        <v>0</v>
      </c>
      <c r="AE118" s="7">
        <f t="shared" si="54"/>
        <v>0</v>
      </c>
      <c r="AF118" s="7">
        <f t="shared" si="54"/>
        <v>0</v>
      </c>
      <c r="AG118" s="7">
        <f t="shared" si="54"/>
        <v>0</v>
      </c>
      <c r="AH118" s="7">
        <f t="shared" si="54"/>
        <v>0</v>
      </c>
      <c r="AI118" s="7">
        <f t="shared" si="54"/>
        <v>0</v>
      </c>
      <c r="AJ118" s="7">
        <f t="shared" si="54"/>
        <v>0</v>
      </c>
      <c r="AK118" s="7">
        <f t="shared" si="54"/>
        <v>0</v>
      </c>
      <c r="AL118" s="7">
        <f t="shared" si="54"/>
        <v>0</v>
      </c>
      <c r="AM118" s="7">
        <f t="shared" si="54"/>
        <v>0</v>
      </c>
      <c r="AN118" s="7">
        <f t="shared" si="54"/>
        <v>0</v>
      </c>
      <c r="AO118" s="7">
        <f t="shared" si="54"/>
        <v>0</v>
      </c>
      <c r="AP118" s="7">
        <f t="shared" si="54"/>
        <v>0</v>
      </c>
      <c r="AQ118" s="7">
        <f t="shared" si="54"/>
        <v>0</v>
      </c>
      <c r="AR118" s="7">
        <f t="shared" si="54"/>
        <v>0</v>
      </c>
      <c r="AS118" s="7">
        <f t="shared" si="54"/>
        <v>0</v>
      </c>
      <c r="AT118" s="7">
        <f t="shared" si="54"/>
        <v>0</v>
      </c>
      <c r="AU118" s="7">
        <f t="shared" si="54"/>
        <v>0</v>
      </c>
      <c r="AV118" s="7">
        <f t="shared" si="54"/>
        <v>0</v>
      </c>
      <c r="AW118" s="7">
        <f t="shared" si="54"/>
        <v>0</v>
      </c>
      <c r="AX118" s="7">
        <f t="shared" si="54"/>
        <v>0</v>
      </c>
      <c r="AY118" s="7">
        <f t="shared" si="54"/>
        <v>0</v>
      </c>
      <c r="AZ118" s="7">
        <f t="shared" si="54"/>
        <v>0</v>
      </c>
      <c r="BA118" s="7">
        <f t="shared" si="54"/>
        <v>0</v>
      </c>
      <c r="BB118" s="7">
        <f t="shared" si="54"/>
        <v>0</v>
      </c>
      <c r="BC118" s="7">
        <f t="shared" si="54"/>
        <v>0</v>
      </c>
      <c r="BD118" s="7">
        <f t="shared" si="54"/>
        <v>0</v>
      </c>
      <c r="BE118" s="16"/>
      <c r="BF118" s="7"/>
      <c r="BG118" s="7"/>
      <c r="BH118" s="7"/>
    </row>
    <row r="119" spans="1:60" s="17" customFormat="1" ht="31.5">
      <c r="A119" s="14" t="s">
        <v>416</v>
      </c>
      <c r="B119" s="15" t="s">
        <v>61</v>
      </c>
      <c r="C119" s="15" t="s">
        <v>133</v>
      </c>
      <c r="D119" s="15" t="s">
        <v>15</v>
      </c>
      <c r="E119" s="15" t="s">
        <v>16</v>
      </c>
      <c r="F119" s="7">
        <v>335000</v>
      </c>
      <c r="G119" s="7">
        <f>F119+H119</f>
        <v>335000</v>
      </c>
      <c r="H119" s="7">
        <f t="shared" si="51"/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16"/>
      <c r="BF119" s="7"/>
      <c r="BG119" s="7"/>
      <c r="BH119" s="7"/>
    </row>
    <row r="120" spans="1:60" ht="15.75">
      <c r="A120" s="14" t="s">
        <v>134</v>
      </c>
      <c r="B120" s="15" t="s">
        <v>61</v>
      </c>
      <c r="C120" s="15" t="s">
        <v>133</v>
      </c>
      <c r="D120" s="15" t="s">
        <v>135</v>
      </c>
      <c r="E120" s="15" t="s">
        <v>45</v>
      </c>
      <c r="F120" s="7">
        <f>F121</f>
        <v>47130</v>
      </c>
      <c r="G120" s="7">
        <f>G121</f>
        <v>133223</v>
      </c>
      <c r="H120" s="7">
        <f t="shared" si="45"/>
        <v>86093</v>
      </c>
      <c r="I120" s="7">
        <f>I121</f>
        <v>0</v>
      </c>
      <c r="J120" s="7">
        <f aca="true" t="shared" si="55" ref="J120:BG120">J121</f>
        <v>0</v>
      </c>
      <c r="K120" s="7">
        <f t="shared" si="55"/>
        <v>0</v>
      </c>
      <c r="L120" s="7">
        <f t="shared" si="55"/>
        <v>-4507</v>
      </c>
      <c r="M120" s="7">
        <f t="shared" si="55"/>
        <v>0</v>
      </c>
      <c r="N120" s="7">
        <f t="shared" si="55"/>
        <v>0</v>
      </c>
      <c r="O120" s="7">
        <f t="shared" si="55"/>
        <v>0</v>
      </c>
      <c r="P120" s="7">
        <f t="shared" si="55"/>
        <v>30600</v>
      </c>
      <c r="Q120" s="7">
        <f t="shared" si="55"/>
        <v>0</v>
      </c>
      <c r="R120" s="7">
        <f t="shared" si="55"/>
        <v>0</v>
      </c>
      <c r="S120" s="7">
        <f t="shared" si="55"/>
        <v>0</v>
      </c>
      <c r="T120" s="7">
        <f t="shared" si="55"/>
        <v>60000</v>
      </c>
      <c r="U120" s="7">
        <f t="shared" si="55"/>
        <v>0</v>
      </c>
      <c r="V120" s="7">
        <f t="shared" si="55"/>
        <v>0</v>
      </c>
      <c r="W120" s="7">
        <f t="shared" si="55"/>
        <v>0</v>
      </c>
      <c r="X120" s="7">
        <f t="shared" si="55"/>
        <v>0</v>
      </c>
      <c r="Y120" s="7">
        <f t="shared" si="55"/>
        <v>0</v>
      </c>
      <c r="Z120" s="7">
        <f t="shared" si="55"/>
        <v>0</v>
      </c>
      <c r="AA120" s="7">
        <f t="shared" si="55"/>
        <v>0</v>
      </c>
      <c r="AB120" s="7">
        <f t="shared" si="55"/>
        <v>0</v>
      </c>
      <c r="AC120" s="7">
        <f t="shared" si="55"/>
        <v>0</v>
      </c>
      <c r="AD120" s="7">
        <f t="shared" si="55"/>
        <v>0</v>
      </c>
      <c r="AE120" s="7">
        <f t="shared" si="55"/>
        <v>0</v>
      </c>
      <c r="AF120" s="7">
        <f t="shared" si="55"/>
        <v>0</v>
      </c>
      <c r="AG120" s="7">
        <f t="shared" si="55"/>
        <v>0</v>
      </c>
      <c r="AH120" s="7">
        <f t="shared" si="55"/>
        <v>0</v>
      </c>
      <c r="AI120" s="7">
        <f t="shared" si="55"/>
        <v>0</v>
      </c>
      <c r="AJ120" s="7">
        <f t="shared" si="55"/>
        <v>0</v>
      </c>
      <c r="AK120" s="7">
        <f t="shared" si="55"/>
        <v>0</v>
      </c>
      <c r="AL120" s="7">
        <f t="shared" si="55"/>
        <v>0</v>
      </c>
      <c r="AM120" s="7">
        <f t="shared" si="55"/>
        <v>0</v>
      </c>
      <c r="AN120" s="7">
        <f t="shared" si="55"/>
        <v>0</v>
      </c>
      <c r="AO120" s="7">
        <f t="shared" si="55"/>
        <v>0</v>
      </c>
      <c r="AP120" s="7">
        <f t="shared" si="55"/>
        <v>0</v>
      </c>
      <c r="AQ120" s="7">
        <f t="shared" si="55"/>
        <v>0</v>
      </c>
      <c r="AR120" s="7">
        <f t="shared" si="55"/>
        <v>0</v>
      </c>
      <c r="AS120" s="7">
        <f t="shared" si="55"/>
        <v>0</v>
      </c>
      <c r="AT120" s="7">
        <f t="shared" si="55"/>
        <v>0</v>
      </c>
      <c r="AU120" s="7">
        <f t="shared" si="55"/>
        <v>0</v>
      </c>
      <c r="AV120" s="7">
        <f t="shared" si="55"/>
        <v>0</v>
      </c>
      <c r="AW120" s="7">
        <f t="shared" si="55"/>
        <v>0</v>
      </c>
      <c r="AX120" s="7">
        <f t="shared" si="55"/>
        <v>0</v>
      </c>
      <c r="AY120" s="7">
        <f t="shared" si="55"/>
        <v>0</v>
      </c>
      <c r="AZ120" s="7">
        <f t="shared" si="55"/>
        <v>0</v>
      </c>
      <c r="BA120" s="7">
        <f t="shared" si="55"/>
        <v>0</v>
      </c>
      <c r="BB120" s="7">
        <f t="shared" si="55"/>
        <v>0</v>
      </c>
      <c r="BC120" s="7">
        <f t="shared" si="55"/>
        <v>0</v>
      </c>
      <c r="BD120" s="7">
        <f t="shared" si="55"/>
        <v>0</v>
      </c>
      <c r="BE120" s="16"/>
      <c r="BF120" s="7">
        <f t="shared" si="55"/>
        <v>50000</v>
      </c>
      <c r="BG120" s="7">
        <f t="shared" si="55"/>
        <v>50000</v>
      </c>
      <c r="BH120" s="7">
        <f aca="true" t="shared" si="56" ref="BH120:BH126">BG120-BF120</f>
        <v>0</v>
      </c>
    </row>
    <row r="121" spans="1:60" ht="31.5">
      <c r="A121" s="14" t="s">
        <v>136</v>
      </c>
      <c r="B121" s="15" t="s">
        <v>61</v>
      </c>
      <c r="C121" s="15" t="s">
        <v>133</v>
      </c>
      <c r="D121" s="15" t="s">
        <v>135</v>
      </c>
      <c r="E121" s="15">
        <v>366</v>
      </c>
      <c r="F121" s="7">
        <v>47130</v>
      </c>
      <c r="G121" s="7">
        <f>F121+H121</f>
        <v>133223</v>
      </c>
      <c r="H121" s="7">
        <f t="shared" si="45"/>
        <v>86093</v>
      </c>
      <c r="I121" s="7"/>
      <c r="J121" s="7"/>
      <c r="K121" s="7"/>
      <c r="L121" s="7">
        <v>-4507</v>
      </c>
      <c r="M121" s="7"/>
      <c r="N121" s="7"/>
      <c r="O121" s="7"/>
      <c r="P121" s="7">
        <v>30600</v>
      </c>
      <c r="Q121" s="7"/>
      <c r="R121" s="7"/>
      <c r="S121" s="7"/>
      <c r="T121" s="7">
        <v>60000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16"/>
      <c r="BF121" s="7">
        <v>50000</v>
      </c>
      <c r="BG121" s="7">
        <v>50000</v>
      </c>
      <c r="BH121" s="7">
        <f t="shared" si="56"/>
        <v>0</v>
      </c>
    </row>
    <row r="122" spans="1:60" s="17" customFormat="1" ht="15.75">
      <c r="A122" s="29" t="s">
        <v>358</v>
      </c>
      <c r="B122" s="30" t="s">
        <v>61</v>
      </c>
      <c r="C122" s="30" t="s">
        <v>109</v>
      </c>
      <c r="D122" s="30" t="s">
        <v>44</v>
      </c>
      <c r="E122" s="30" t="s">
        <v>45</v>
      </c>
      <c r="F122" s="8">
        <f>F123+F125</f>
        <v>16145</v>
      </c>
      <c r="G122" s="8">
        <f>G123+G125</f>
        <v>16259.8</v>
      </c>
      <c r="H122" s="7">
        <f t="shared" si="45"/>
        <v>114.8</v>
      </c>
      <c r="I122" s="8">
        <f>I123+I125</f>
        <v>0</v>
      </c>
      <c r="J122" s="8">
        <f aca="true" t="shared" si="57" ref="J122:BD122">J123+J125</f>
        <v>0</v>
      </c>
      <c r="K122" s="8">
        <f t="shared" si="57"/>
        <v>0</v>
      </c>
      <c r="L122" s="8">
        <f t="shared" si="57"/>
        <v>114.8</v>
      </c>
      <c r="M122" s="8">
        <f t="shared" si="57"/>
        <v>0</v>
      </c>
      <c r="N122" s="8">
        <f t="shared" si="57"/>
        <v>0</v>
      </c>
      <c r="O122" s="8">
        <f t="shared" si="57"/>
        <v>0</v>
      </c>
      <c r="P122" s="8">
        <f t="shared" si="57"/>
        <v>0</v>
      </c>
      <c r="Q122" s="8">
        <f t="shared" si="57"/>
        <v>0</v>
      </c>
      <c r="R122" s="8">
        <f t="shared" si="57"/>
        <v>0</v>
      </c>
      <c r="S122" s="8">
        <f>S123+S125</f>
        <v>0</v>
      </c>
      <c r="T122" s="8">
        <f t="shared" si="57"/>
        <v>0</v>
      </c>
      <c r="U122" s="8">
        <f t="shared" si="57"/>
        <v>0</v>
      </c>
      <c r="V122" s="8">
        <f t="shared" si="57"/>
        <v>0</v>
      </c>
      <c r="W122" s="8">
        <f t="shared" si="57"/>
        <v>0</v>
      </c>
      <c r="X122" s="8">
        <f t="shared" si="57"/>
        <v>0</v>
      </c>
      <c r="Y122" s="8">
        <f t="shared" si="57"/>
        <v>0</v>
      </c>
      <c r="Z122" s="8">
        <f t="shared" si="57"/>
        <v>0</v>
      </c>
      <c r="AA122" s="8">
        <f t="shared" si="57"/>
        <v>0</v>
      </c>
      <c r="AB122" s="8">
        <f t="shared" si="57"/>
        <v>0</v>
      </c>
      <c r="AC122" s="8">
        <f t="shared" si="57"/>
        <v>0</v>
      </c>
      <c r="AD122" s="8">
        <f t="shared" si="57"/>
        <v>0</v>
      </c>
      <c r="AE122" s="8">
        <f t="shared" si="57"/>
        <v>0</v>
      </c>
      <c r="AF122" s="8">
        <f t="shared" si="57"/>
        <v>0</v>
      </c>
      <c r="AG122" s="8">
        <f t="shared" si="57"/>
        <v>0</v>
      </c>
      <c r="AH122" s="8">
        <f t="shared" si="57"/>
        <v>0</v>
      </c>
      <c r="AI122" s="8">
        <f t="shared" si="57"/>
        <v>0</v>
      </c>
      <c r="AJ122" s="8">
        <f t="shared" si="57"/>
        <v>0</v>
      </c>
      <c r="AK122" s="8">
        <f t="shared" si="57"/>
        <v>0</v>
      </c>
      <c r="AL122" s="8">
        <f t="shared" si="57"/>
        <v>0</v>
      </c>
      <c r="AM122" s="8">
        <f t="shared" si="57"/>
        <v>0</v>
      </c>
      <c r="AN122" s="8">
        <f t="shared" si="57"/>
        <v>0</v>
      </c>
      <c r="AO122" s="8">
        <f t="shared" si="57"/>
        <v>0</v>
      </c>
      <c r="AP122" s="8">
        <f t="shared" si="57"/>
        <v>0</v>
      </c>
      <c r="AQ122" s="8">
        <f t="shared" si="57"/>
        <v>0</v>
      </c>
      <c r="AR122" s="8">
        <f t="shared" si="57"/>
        <v>0</v>
      </c>
      <c r="AS122" s="8">
        <f t="shared" si="57"/>
        <v>0</v>
      </c>
      <c r="AT122" s="8">
        <f t="shared" si="57"/>
        <v>0</v>
      </c>
      <c r="AU122" s="8">
        <f t="shared" si="57"/>
        <v>0</v>
      </c>
      <c r="AV122" s="8">
        <f t="shared" si="57"/>
        <v>0</v>
      </c>
      <c r="AW122" s="8">
        <f t="shared" si="57"/>
        <v>0</v>
      </c>
      <c r="AX122" s="8">
        <f t="shared" si="57"/>
        <v>0</v>
      </c>
      <c r="AY122" s="8">
        <f t="shared" si="57"/>
        <v>0</v>
      </c>
      <c r="AZ122" s="8">
        <f t="shared" si="57"/>
        <v>0</v>
      </c>
      <c r="BA122" s="8">
        <f t="shared" si="57"/>
        <v>0</v>
      </c>
      <c r="BB122" s="8">
        <f t="shared" si="57"/>
        <v>0</v>
      </c>
      <c r="BC122" s="8">
        <f t="shared" si="57"/>
        <v>0</v>
      </c>
      <c r="BD122" s="8">
        <f t="shared" si="57"/>
        <v>0</v>
      </c>
      <c r="BE122" s="65"/>
      <c r="BF122" s="8">
        <f>BF123+BF125</f>
        <v>14935</v>
      </c>
      <c r="BG122" s="8">
        <f>BG123+BG125</f>
        <v>14935</v>
      </c>
      <c r="BH122" s="7">
        <f t="shared" si="56"/>
        <v>0</v>
      </c>
    </row>
    <row r="123" spans="1:60" ht="15.75">
      <c r="A123" s="14" t="s">
        <v>137</v>
      </c>
      <c r="B123" s="15" t="s">
        <v>61</v>
      </c>
      <c r="C123" s="15" t="s">
        <v>109</v>
      </c>
      <c r="D123" s="15" t="s">
        <v>138</v>
      </c>
      <c r="E123" s="15" t="s">
        <v>45</v>
      </c>
      <c r="F123" s="7">
        <f>F124</f>
        <v>16145</v>
      </c>
      <c r="G123" s="7">
        <f>G124</f>
        <v>16259.8</v>
      </c>
      <c r="H123" s="7">
        <f t="shared" si="45"/>
        <v>114.8</v>
      </c>
      <c r="I123" s="7">
        <f>I124</f>
        <v>0</v>
      </c>
      <c r="J123" s="7">
        <f aca="true" t="shared" si="58" ref="J123:BG123">J124</f>
        <v>0</v>
      </c>
      <c r="K123" s="7">
        <f t="shared" si="58"/>
        <v>0</v>
      </c>
      <c r="L123" s="7">
        <f t="shared" si="58"/>
        <v>114.8</v>
      </c>
      <c r="M123" s="7">
        <f t="shared" si="58"/>
        <v>0</v>
      </c>
      <c r="N123" s="7">
        <f t="shared" si="58"/>
        <v>0</v>
      </c>
      <c r="O123" s="7">
        <f t="shared" si="58"/>
        <v>0</v>
      </c>
      <c r="P123" s="7">
        <f t="shared" si="58"/>
        <v>0</v>
      </c>
      <c r="Q123" s="7">
        <f t="shared" si="58"/>
        <v>0</v>
      </c>
      <c r="R123" s="7">
        <f t="shared" si="58"/>
        <v>0</v>
      </c>
      <c r="S123" s="7">
        <f t="shared" si="58"/>
        <v>0</v>
      </c>
      <c r="T123" s="7">
        <f t="shared" si="58"/>
        <v>0</v>
      </c>
      <c r="U123" s="7">
        <f t="shared" si="58"/>
        <v>0</v>
      </c>
      <c r="V123" s="7">
        <f t="shared" si="58"/>
        <v>0</v>
      </c>
      <c r="W123" s="7">
        <f t="shared" si="58"/>
        <v>0</v>
      </c>
      <c r="X123" s="7">
        <f t="shared" si="58"/>
        <v>0</v>
      </c>
      <c r="Y123" s="7">
        <f t="shared" si="58"/>
        <v>0</v>
      </c>
      <c r="Z123" s="7">
        <f t="shared" si="58"/>
        <v>0</v>
      </c>
      <c r="AA123" s="7">
        <f t="shared" si="58"/>
        <v>0</v>
      </c>
      <c r="AB123" s="7">
        <f t="shared" si="58"/>
        <v>0</v>
      </c>
      <c r="AC123" s="7">
        <f t="shared" si="58"/>
        <v>0</v>
      </c>
      <c r="AD123" s="7">
        <f t="shared" si="58"/>
        <v>0</v>
      </c>
      <c r="AE123" s="7">
        <f t="shared" si="58"/>
        <v>0</v>
      </c>
      <c r="AF123" s="7">
        <f t="shared" si="58"/>
        <v>0</v>
      </c>
      <c r="AG123" s="7">
        <f t="shared" si="58"/>
        <v>0</v>
      </c>
      <c r="AH123" s="7">
        <f t="shared" si="58"/>
        <v>0</v>
      </c>
      <c r="AI123" s="7">
        <f t="shared" si="58"/>
        <v>0</v>
      </c>
      <c r="AJ123" s="7">
        <f t="shared" si="58"/>
        <v>0</v>
      </c>
      <c r="AK123" s="7">
        <f t="shared" si="58"/>
        <v>0</v>
      </c>
      <c r="AL123" s="7">
        <f t="shared" si="58"/>
        <v>0</v>
      </c>
      <c r="AM123" s="7">
        <f t="shared" si="58"/>
        <v>0</v>
      </c>
      <c r="AN123" s="7">
        <f t="shared" si="58"/>
        <v>0</v>
      </c>
      <c r="AO123" s="7">
        <f t="shared" si="58"/>
        <v>0</v>
      </c>
      <c r="AP123" s="7">
        <f t="shared" si="58"/>
        <v>0</v>
      </c>
      <c r="AQ123" s="7">
        <f t="shared" si="58"/>
        <v>0</v>
      </c>
      <c r="AR123" s="7">
        <f t="shared" si="58"/>
        <v>0</v>
      </c>
      <c r="AS123" s="7">
        <f t="shared" si="58"/>
        <v>0</v>
      </c>
      <c r="AT123" s="7">
        <f t="shared" si="58"/>
        <v>0</v>
      </c>
      <c r="AU123" s="7">
        <f t="shared" si="58"/>
        <v>0</v>
      </c>
      <c r="AV123" s="7">
        <f t="shared" si="58"/>
        <v>0</v>
      </c>
      <c r="AW123" s="7">
        <f t="shared" si="58"/>
        <v>0</v>
      </c>
      <c r="AX123" s="7">
        <f t="shared" si="58"/>
        <v>0</v>
      </c>
      <c r="AY123" s="7">
        <f t="shared" si="58"/>
        <v>0</v>
      </c>
      <c r="AZ123" s="7">
        <f t="shared" si="58"/>
        <v>0</v>
      </c>
      <c r="BA123" s="7">
        <f t="shared" si="58"/>
        <v>0</v>
      </c>
      <c r="BB123" s="7">
        <f t="shared" si="58"/>
        <v>0</v>
      </c>
      <c r="BC123" s="7">
        <f t="shared" si="58"/>
        <v>0</v>
      </c>
      <c r="BD123" s="7">
        <f t="shared" si="58"/>
        <v>0</v>
      </c>
      <c r="BE123" s="16"/>
      <c r="BF123" s="7">
        <f t="shared" si="58"/>
        <v>14455</v>
      </c>
      <c r="BG123" s="7">
        <f t="shared" si="58"/>
        <v>14455</v>
      </c>
      <c r="BH123" s="7">
        <f t="shared" si="56"/>
        <v>0</v>
      </c>
    </row>
    <row r="124" spans="1:60" ht="31.5">
      <c r="A124" s="14" t="s">
        <v>77</v>
      </c>
      <c r="B124" s="15" t="s">
        <v>61</v>
      </c>
      <c r="C124" s="15" t="s">
        <v>109</v>
      </c>
      <c r="D124" s="15" t="s">
        <v>138</v>
      </c>
      <c r="E124" s="15">
        <v>327</v>
      </c>
      <c r="F124" s="7">
        <v>16145</v>
      </c>
      <c r="G124" s="7">
        <f>F124+H124</f>
        <v>16259.8</v>
      </c>
      <c r="H124" s="7">
        <f t="shared" si="45"/>
        <v>114.8</v>
      </c>
      <c r="I124" s="7"/>
      <c r="J124" s="7"/>
      <c r="K124" s="7"/>
      <c r="L124" s="7">
        <v>114.8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16"/>
      <c r="BF124" s="7">
        <v>14455</v>
      </c>
      <c r="BG124" s="7">
        <v>14455</v>
      </c>
      <c r="BH124" s="7">
        <f t="shared" si="56"/>
        <v>0</v>
      </c>
    </row>
    <row r="125" spans="1:60" ht="15.75" hidden="1">
      <c r="A125" s="14" t="s">
        <v>139</v>
      </c>
      <c r="B125" s="15" t="s">
        <v>61</v>
      </c>
      <c r="C125" s="15" t="s">
        <v>109</v>
      </c>
      <c r="D125" s="15" t="s">
        <v>140</v>
      </c>
      <c r="E125" s="15" t="s">
        <v>45</v>
      </c>
      <c r="F125" s="7">
        <f>SUM(F126)</f>
        <v>0</v>
      </c>
      <c r="G125" s="7">
        <f>SUM(G126)</f>
        <v>0</v>
      </c>
      <c r="H125" s="7">
        <f t="shared" si="45"/>
        <v>0</v>
      </c>
      <c r="I125" s="7">
        <f>SUM(I126)</f>
        <v>0</v>
      </c>
      <c r="J125" s="7">
        <f aca="true" t="shared" si="59" ref="J125:BG125">SUM(J126)</f>
        <v>0</v>
      </c>
      <c r="K125" s="7">
        <f t="shared" si="59"/>
        <v>0</v>
      </c>
      <c r="L125" s="7">
        <f t="shared" si="59"/>
        <v>0</v>
      </c>
      <c r="M125" s="7">
        <f t="shared" si="59"/>
        <v>0</v>
      </c>
      <c r="N125" s="7">
        <f t="shared" si="59"/>
        <v>0</v>
      </c>
      <c r="O125" s="7">
        <f t="shared" si="59"/>
        <v>0</v>
      </c>
      <c r="P125" s="7">
        <f t="shared" si="59"/>
        <v>0</v>
      </c>
      <c r="Q125" s="7">
        <f t="shared" si="59"/>
        <v>0</v>
      </c>
      <c r="R125" s="7"/>
      <c r="S125" s="7">
        <f t="shared" si="59"/>
        <v>0</v>
      </c>
      <c r="T125" s="7">
        <f t="shared" si="59"/>
        <v>0</v>
      </c>
      <c r="U125" s="7">
        <f t="shared" si="59"/>
        <v>0</v>
      </c>
      <c r="V125" s="7">
        <f t="shared" si="59"/>
        <v>0</v>
      </c>
      <c r="W125" s="7">
        <f t="shared" si="59"/>
        <v>0</v>
      </c>
      <c r="X125" s="7">
        <f t="shared" si="59"/>
        <v>0</v>
      </c>
      <c r="Y125" s="7">
        <f t="shared" si="59"/>
        <v>0</v>
      </c>
      <c r="Z125" s="7">
        <f t="shared" si="59"/>
        <v>0</v>
      </c>
      <c r="AA125" s="7">
        <f t="shared" si="59"/>
        <v>0</v>
      </c>
      <c r="AB125" s="7">
        <f t="shared" si="59"/>
        <v>0</v>
      </c>
      <c r="AC125" s="7">
        <f t="shared" si="59"/>
        <v>0</v>
      </c>
      <c r="AD125" s="7">
        <f t="shared" si="59"/>
        <v>0</v>
      </c>
      <c r="AE125" s="7">
        <f t="shared" si="59"/>
        <v>0</v>
      </c>
      <c r="AF125" s="7">
        <f t="shared" si="59"/>
        <v>0</v>
      </c>
      <c r="AG125" s="7">
        <f t="shared" si="59"/>
        <v>0</v>
      </c>
      <c r="AH125" s="7">
        <f t="shared" si="59"/>
        <v>0</v>
      </c>
      <c r="AI125" s="7">
        <f t="shared" si="59"/>
        <v>0</v>
      </c>
      <c r="AJ125" s="7">
        <f t="shared" si="59"/>
        <v>0</v>
      </c>
      <c r="AK125" s="7">
        <f t="shared" si="59"/>
        <v>0</v>
      </c>
      <c r="AL125" s="7">
        <f t="shared" si="59"/>
        <v>0</v>
      </c>
      <c r="AM125" s="7">
        <f t="shared" si="59"/>
        <v>0</v>
      </c>
      <c r="AN125" s="7">
        <f t="shared" si="59"/>
        <v>0</v>
      </c>
      <c r="AO125" s="7">
        <f t="shared" si="59"/>
        <v>0</v>
      </c>
      <c r="AP125" s="7">
        <f t="shared" si="59"/>
        <v>0</v>
      </c>
      <c r="AQ125" s="7">
        <f t="shared" si="59"/>
        <v>0</v>
      </c>
      <c r="AR125" s="7">
        <f t="shared" si="59"/>
        <v>0</v>
      </c>
      <c r="AS125" s="7">
        <f t="shared" si="59"/>
        <v>0</v>
      </c>
      <c r="AT125" s="7">
        <f t="shared" si="59"/>
        <v>0</v>
      </c>
      <c r="AU125" s="7">
        <f t="shared" si="59"/>
        <v>0</v>
      </c>
      <c r="AV125" s="7">
        <f t="shared" si="59"/>
        <v>0</v>
      </c>
      <c r="AW125" s="7">
        <f t="shared" si="59"/>
        <v>0</v>
      </c>
      <c r="AX125" s="7">
        <f t="shared" si="59"/>
        <v>0</v>
      </c>
      <c r="AY125" s="7">
        <f t="shared" si="59"/>
        <v>0</v>
      </c>
      <c r="AZ125" s="7">
        <f t="shared" si="59"/>
        <v>0</v>
      </c>
      <c r="BA125" s="7">
        <f t="shared" si="59"/>
        <v>0</v>
      </c>
      <c r="BB125" s="7">
        <f t="shared" si="59"/>
        <v>0</v>
      </c>
      <c r="BC125" s="7">
        <f t="shared" si="59"/>
        <v>0</v>
      </c>
      <c r="BD125" s="7">
        <f t="shared" si="59"/>
        <v>0</v>
      </c>
      <c r="BE125" s="16"/>
      <c r="BF125" s="7">
        <f t="shared" si="59"/>
        <v>480</v>
      </c>
      <c r="BG125" s="7">
        <f t="shared" si="59"/>
        <v>480</v>
      </c>
      <c r="BH125" s="7">
        <f t="shared" si="56"/>
        <v>0</v>
      </c>
    </row>
    <row r="126" spans="1:60" ht="31.5" hidden="1">
      <c r="A126" s="14" t="s">
        <v>142</v>
      </c>
      <c r="B126" s="15" t="s">
        <v>61</v>
      </c>
      <c r="C126" s="15" t="s">
        <v>109</v>
      </c>
      <c r="D126" s="15" t="s">
        <v>140</v>
      </c>
      <c r="E126" s="15">
        <v>382</v>
      </c>
      <c r="F126" s="7"/>
      <c r="G126" s="7">
        <f>F126+H126</f>
        <v>0</v>
      </c>
      <c r="H126" s="7">
        <f t="shared" si="45"/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16"/>
      <c r="BF126" s="7">
        <v>480</v>
      </c>
      <c r="BG126" s="7">
        <v>480</v>
      </c>
      <c r="BH126" s="7">
        <f t="shared" si="56"/>
        <v>0</v>
      </c>
    </row>
    <row r="127" spans="1:60" s="17" customFormat="1" ht="31.5">
      <c r="A127" s="29" t="s">
        <v>359</v>
      </c>
      <c r="B127" s="30" t="s">
        <v>61</v>
      </c>
      <c r="C127" s="30">
        <v>11</v>
      </c>
      <c r="D127" s="30" t="s">
        <v>44</v>
      </c>
      <c r="E127" s="30" t="s">
        <v>45</v>
      </c>
      <c r="F127" s="8">
        <f>F128+F132+F134+F130+F141+F139</f>
        <v>129697.79999999999</v>
      </c>
      <c r="G127" s="8">
        <f>G128+G132+G134+G130+G141+G139</f>
        <v>126975.6</v>
      </c>
      <c r="H127" s="8">
        <f aca="true" t="shared" si="60" ref="H127:BD127">H128+H132+H134+H130+H141+H139</f>
        <v>-2722.2</v>
      </c>
      <c r="I127" s="8">
        <f t="shared" si="60"/>
        <v>0</v>
      </c>
      <c r="J127" s="8">
        <f t="shared" si="60"/>
        <v>0</v>
      </c>
      <c r="K127" s="8">
        <f t="shared" si="60"/>
        <v>0</v>
      </c>
      <c r="L127" s="8">
        <f t="shared" si="60"/>
        <v>-1186.1</v>
      </c>
      <c r="M127" s="8">
        <f t="shared" si="60"/>
        <v>0</v>
      </c>
      <c r="N127" s="8">
        <f t="shared" si="60"/>
        <v>0</v>
      </c>
      <c r="O127" s="8">
        <f t="shared" si="60"/>
        <v>0</v>
      </c>
      <c r="P127" s="8">
        <f t="shared" si="60"/>
        <v>13.9</v>
      </c>
      <c r="Q127" s="8">
        <f t="shared" si="60"/>
        <v>0</v>
      </c>
      <c r="R127" s="8">
        <f t="shared" si="60"/>
        <v>-1550</v>
      </c>
      <c r="S127" s="8">
        <f t="shared" si="60"/>
        <v>0</v>
      </c>
      <c r="T127" s="8">
        <f t="shared" si="60"/>
        <v>0</v>
      </c>
      <c r="U127" s="8">
        <f t="shared" si="60"/>
        <v>0</v>
      </c>
      <c r="V127" s="8">
        <f t="shared" si="60"/>
        <v>0</v>
      </c>
      <c r="W127" s="8">
        <f t="shared" si="60"/>
        <v>0</v>
      </c>
      <c r="X127" s="8">
        <f t="shared" si="60"/>
        <v>0</v>
      </c>
      <c r="Y127" s="8">
        <f t="shared" si="60"/>
        <v>0</v>
      </c>
      <c r="Z127" s="8">
        <f t="shared" si="60"/>
        <v>0</v>
      </c>
      <c r="AA127" s="8">
        <f t="shared" si="60"/>
        <v>0</v>
      </c>
      <c r="AB127" s="8">
        <f t="shared" si="60"/>
        <v>0</v>
      </c>
      <c r="AC127" s="8">
        <f t="shared" si="60"/>
        <v>0</v>
      </c>
      <c r="AD127" s="8">
        <f t="shared" si="60"/>
        <v>0</v>
      </c>
      <c r="AE127" s="8">
        <f t="shared" si="60"/>
        <v>0</v>
      </c>
      <c r="AF127" s="8">
        <f t="shared" si="60"/>
        <v>0</v>
      </c>
      <c r="AG127" s="8">
        <f t="shared" si="60"/>
        <v>0</v>
      </c>
      <c r="AH127" s="8">
        <f t="shared" si="60"/>
        <v>0</v>
      </c>
      <c r="AI127" s="8">
        <f t="shared" si="60"/>
        <v>0</v>
      </c>
      <c r="AJ127" s="8">
        <f t="shared" si="60"/>
        <v>0</v>
      </c>
      <c r="AK127" s="8">
        <f t="shared" si="60"/>
        <v>0</v>
      </c>
      <c r="AL127" s="8">
        <f t="shared" si="60"/>
        <v>0</v>
      </c>
      <c r="AM127" s="8">
        <f t="shared" si="60"/>
        <v>0</v>
      </c>
      <c r="AN127" s="8">
        <f t="shared" si="60"/>
        <v>0</v>
      </c>
      <c r="AO127" s="8">
        <f t="shared" si="60"/>
        <v>0</v>
      </c>
      <c r="AP127" s="8">
        <f t="shared" si="60"/>
        <v>0</v>
      </c>
      <c r="AQ127" s="8">
        <f t="shared" si="60"/>
        <v>0</v>
      </c>
      <c r="AR127" s="8">
        <f t="shared" si="60"/>
        <v>0</v>
      </c>
      <c r="AS127" s="8">
        <f t="shared" si="60"/>
        <v>0</v>
      </c>
      <c r="AT127" s="8">
        <f t="shared" si="60"/>
        <v>0</v>
      </c>
      <c r="AU127" s="8">
        <f t="shared" si="60"/>
        <v>0</v>
      </c>
      <c r="AV127" s="8">
        <f t="shared" si="60"/>
        <v>0</v>
      </c>
      <c r="AW127" s="8">
        <f t="shared" si="60"/>
        <v>0</v>
      </c>
      <c r="AX127" s="8">
        <f t="shared" si="60"/>
        <v>0</v>
      </c>
      <c r="AY127" s="8">
        <f t="shared" si="60"/>
        <v>0</v>
      </c>
      <c r="AZ127" s="8">
        <f t="shared" si="60"/>
        <v>0</v>
      </c>
      <c r="BA127" s="8">
        <f t="shared" si="60"/>
        <v>0</v>
      </c>
      <c r="BB127" s="8">
        <f t="shared" si="60"/>
        <v>0</v>
      </c>
      <c r="BC127" s="8">
        <f t="shared" si="60"/>
        <v>0</v>
      </c>
      <c r="BD127" s="8">
        <f t="shared" si="60"/>
        <v>0</v>
      </c>
      <c r="BE127" s="8">
        <f>BE128+BE132+BE134+BE130+BE141</f>
        <v>0</v>
      </c>
      <c r="BF127" s="8">
        <f>BF128+BF132+BF134+BF130+BF141</f>
        <v>83062.4</v>
      </c>
      <c r="BG127" s="8">
        <f>BG128+BG132+BG134+BG130+BG141</f>
        <v>83062.4</v>
      </c>
      <c r="BH127" s="8">
        <f>BH128+BH132+BH134+BH130+BH141</f>
        <v>0</v>
      </c>
    </row>
    <row r="128" spans="1:60" ht="31.5">
      <c r="A128" s="14" t="s">
        <v>353</v>
      </c>
      <c r="B128" s="15" t="s">
        <v>61</v>
      </c>
      <c r="C128" s="15">
        <v>11</v>
      </c>
      <c r="D128" s="15" t="s">
        <v>51</v>
      </c>
      <c r="E128" s="15" t="s">
        <v>45</v>
      </c>
      <c r="F128" s="7">
        <f>F129</f>
        <v>51890</v>
      </c>
      <c r="G128" s="7">
        <f>G129</f>
        <v>51438</v>
      </c>
      <c r="H128" s="7">
        <f t="shared" si="45"/>
        <v>-452</v>
      </c>
      <c r="I128" s="7">
        <f>I129</f>
        <v>0</v>
      </c>
      <c r="J128" s="7">
        <f aca="true" t="shared" si="61" ref="J128:BG128">J129</f>
        <v>0</v>
      </c>
      <c r="K128" s="7">
        <f t="shared" si="61"/>
        <v>0</v>
      </c>
      <c r="L128" s="7">
        <f t="shared" si="61"/>
        <v>-115.9</v>
      </c>
      <c r="M128" s="7">
        <f t="shared" si="61"/>
        <v>0</v>
      </c>
      <c r="N128" s="7">
        <f t="shared" si="61"/>
        <v>0</v>
      </c>
      <c r="O128" s="7">
        <f t="shared" si="61"/>
        <v>0</v>
      </c>
      <c r="P128" s="7">
        <f t="shared" si="61"/>
        <v>13.9</v>
      </c>
      <c r="Q128" s="7">
        <f t="shared" si="61"/>
        <v>0</v>
      </c>
      <c r="R128" s="7">
        <f t="shared" si="61"/>
        <v>-350</v>
      </c>
      <c r="S128" s="7">
        <f t="shared" si="61"/>
        <v>0</v>
      </c>
      <c r="T128" s="7">
        <f t="shared" si="61"/>
        <v>0</v>
      </c>
      <c r="U128" s="7">
        <f t="shared" si="61"/>
        <v>0</v>
      </c>
      <c r="V128" s="7">
        <f t="shared" si="61"/>
        <v>0</v>
      </c>
      <c r="W128" s="7">
        <f t="shared" si="61"/>
        <v>0</v>
      </c>
      <c r="X128" s="7">
        <f t="shared" si="61"/>
        <v>0</v>
      </c>
      <c r="Y128" s="7">
        <f t="shared" si="61"/>
        <v>0</v>
      </c>
      <c r="Z128" s="7">
        <f t="shared" si="61"/>
        <v>0</v>
      </c>
      <c r="AA128" s="7">
        <f t="shared" si="61"/>
        <v>0</v>
      </c>
      <c r="AB128" s="7">
        <f t="shared" si="61"/>
        <v>0</v>
      </c>
      <c r="AC128" s="7">
        <f t="shared" si="61"/>
        <v>0</v>
      </c>
      <c r="AD128" s="7">
        <f t="shared" si="61"/>
        <v>0</v>
      </c>
      <c r="AE128" s="7">
        <f t="shared" si="61"/>
        <v>0</v>
      </c>
      <c r="AF128" s="7">
        <f t="shared" si="61"/>
        <v>0</v>
      </c>
      <c r="AG128" s="7">
        <f t="shared" si="61"/>
        <v>0</v>
      </c>
      <c r="AH128" s="7">
        <f t="shared" si="61"/>
        <v>0</v>
      </c>
      <c r="AI128" s="7">
        <f t="shared" si="61"/>
        <v>0</v>
      </c>
      <c r="AJ128" s="7">
        <f t="shared" si="61"/>
        <v>0</v>
      </c>
      <c r="AK128" s="7">
        <f t="shared" si="61"/>
        <v>0</v>
      </c>
      <c r="AL128" s="7">
        <f t="shared" si="61"/>
        <v>0</v>
      </c>
      <c r="AM128" s="7">
        <f t="shared" si="61"/>
        <v>0</v>
      </c>
      <c r="AN128" s="7">
        <f t="shared" si="61"/>
        <v>0</v>
      </c>
      <c r="AO128" s="7">
        <f t="shared" si="61"/>
        <v>0</v>
      </c>
      <c r="AP128" s="7">
        <f t="shared" si="61"/>
        <v>0</v>
      </c>
      <c r="AQ128" s="7">
        <f t="shared" si="61"/>
        <v>0</v>
      </c>
      <c r="AR128" s="7">
        <f t="shared" si="61"/>
        <v>0</v>
      </c>
      <c r="AS128" s="7">
        <f t="shared" si="61"/>
        <v>0</v>
      </c>
      <c r="AT128" s="7">
        <f t="shared" si="61"/>
        <v>0</v>
      </c>
      <c r="AU128" s="7">
        <f t="shared" si="61"/>
        <v>0</v>
      </c>
      <c r="AV128" s="7">
        <f t="shared" si="61"/>
        <v>0</v>
      </c>
      <c r="AW128" s="7">
        <f t="shared" si="61"/>
        <v>0</v>
      </c>
      <c r="AX128" s="7">
        <f t="shared" si="61"/>
        <v>0</v>
      </c>
      <c r="AY128" s="7">
        <f t="shared" si="61"/>
        <v>0</v>
      </c>
      <c r="AZ128" s="7">
        <f t="shared" si="61"/>
        <v>0</v>
      </c>
      <c r="BA128" s="7">
        <f t="shared" si="61"/>
        <v>0</v>
      </c>
      <c r="BB128" s="7">
        <f t="shared" si="61"/>
        <v>0</v>
      </c>
      <c r="BC128" s="7">
        <f t="shared" si="61"/>
        <v>0</v>
      </c>
      <c r="BD128" s="7">
        <f t="shared" si="61"/>
        <v>0</v>
      </c>
      <c r="BE128" s="16"/>
      <c r="BF128" s="7">
        <f t="shared" si="61"/>
        <v>39763</v>
      </c>
      <c r="BG128" s="7">
        <f t="shared" si="61"/>
        <v>39763</v>
      </c>
      <c r="BH128" s="7">
        <f aca="true" t="shared" si="62" ref="BH128:BH138">BG128-BF128</f>
        <v>0</v>
      </c>
    </row>
    <row r="129" spans="1:60" ht="15.75">
      <c r="A129" s="14" t="s">
        <v>55</v>
      </c>
      <c r="B129" s="15" t="s">
        <v>61</v>
      </c>
      <c r="C129" s="15">
        <v>11</v>
      </c>
      <c r="D129" s="15" t="s">
        <v>51</v>
      </c>
      <c r="E129" s="15" t="s">
        <v>56</v>
      </c>
      <c r="F129" s="7">
        <v>51890</v>
      </c>
      <c r="G129" s="7">
        <f>F129+H129</f>
        <v>51438</v>
      </c>
      <c r="H129" s="7">
        <f>SUM(I129:BD129)</f>
        <v>-452</v>
      </c>
      <c r="I129" s="7"/>
      <c r="J129" s="7"/>
      <c r="K129" s="7"/>
      <c r="L129" s="7">
        <v>-115.9</v>
      </c>
      <c r="M129" s="7"/>
      <c r="N129" s="7"/>
      <c r="O129" s="7"/>
      <c r="P129" s="7">
        <v>13.9</v>
      </c>
      <c r="Q129" s="7"/>
      <c r="R129" s="7">
        <v>-350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16"/>
      <c r="BF129" s="7">
        <v>39763</v>
      </c>
      <c r="BG129" s="7">
        <v>39763</v>
      </c>
      <c r="BH129" s="7">
        <f t="shared" si="62"/>
        <v>0</v>
      </c>
    </row>
    <row r="130" spans="1:60" ht="31.5" hidden="1">
      <c r="A130" s="14" t="s">
        <v>143</v>
      </c>
      <c r="B130" s="15" t="s">
        <v>61</v>
      </c>
      <c r="C130" s="15">
        <v>11</v>
      </c>
      <c r="D130" s="15" t="s">
        <v>144</v>
      </c>
      <c r="E130" s="15" t="s">
        <v>45</v>
      </c>
      <c r="F130" s="80">
        <f>F131</f>
        <v>0</v>
      </c>
      <c r="G130" s="80">
        <f>G131</f>
        <v>0</v>
      </c>
      <c r="H130" s="80">
        <f>SUM(I130:BD130)</f>
        <v>0</v>
      </c>
      <c r="I130" s="80">
        <f>I131</f>
        <v>0</v>
      </c>
      <c r="J130" s="79">
        <f aca="true" t="shared" si="63" ref="J130:BG130">J131</f>
        <v>0</v>
      </c>
      <c r="K130" s="79">
        <f t="shared" si="63"/>
        <v>0</v>
      </c>
      <c r="L130" s="7">
        <f t="shared" si="63"/>
        <v>0</v>
      </c>
      <c r="M130" s="7">
        <f t="shared" si="63"/>
        <v>0</v>
      </c>
      <c r="N130" s="7">
        <f t="shared" si="63"/>
        <v>0</v>
      </c>
      <c r="O130" s="7">
        <f t="shared" si="63"/>
        <v>0</v>
      </c>
      <c r="P130" s="7">
        <f t="shared" si="63"/>
        <v>0</v>
      </c>
      <c r="Q130" s="7">
        <f t="shared" si="63"/>
        <v>0</v>
      </c>
      <c r="R130" s="7">
        <f t="shared" si="63"/>
        <v>0</v>
      </c>
      <c r="S130" s="7">
        <f t="shared" si="63"/>
        <v>0</v>
      </c>
      <c r="T130" s="7">
        <f t="shared" si="63"/>
        <v>0</v>
      </c>
      <c r="U130" s="7">
        <f t="shared" si="63"/>
        <v>0</v>
      </c>
      <c r="V130" s="7">
        <f t="shared" si="63"/>
        <v>0</v>
      </c>
      <c r="W130" s="7">
        <f t="shared" si="63"/>
        <v>0</v>
      </c>
      <c r="X130" s="7">
        <f t="shared" si="63"/>
        <v>0</v>
      </c>
      <c r="Y130" s="7">
        <f t="shared" si="63"/>
        <v>0</v>
      </c>
      <c r="Z130" s="7">
        <f t="shared" si="63"/>
        <v>0</v>
      </c>
      <c r="AA130" s="7">
        <f t="shared" si="63"/>
        <v>0</v>
      </c>
      <c r="AB130" s="7">
        <f t="shared" si="63"/>
        <v>0</v>
      </c>
      <c r="AC130" s="7">
        <f t="shared" si="63"/>
        <v>0</v>
      </c>
      <c r="AD130" s="7">
        <f t="shared" si="63"/>
        <v>0</v>
      </c>
      <c r="AE130" s="7">
        <f t="shared" si="63"/>
        <v>0</v>
      </c>
      <c r="AF130" s="7">
        <f t="shared" si="63"/>
        <v>0</v>
      </c>
      <c r="AG130" s="7">
        <f t="shared" si="63"/>
        <v>0</v>
      </c>
      <c r="AH130" s="7">
        <f t="shared" si="63"/>
        <v>0</v>
      </c>
      <c r="AI130" s="7">
        <f t="shared" si="63"/>
        <v>0</v>
      </c>
      <c r="AJ130" s="7">
        <f t="shared" si="63"/>
        <v>0</v>
      </c>
      <c r="AK130" s="7">
        <f t="shared" si="63"/>
        <v>0</v>
      </c>
      <c r="AL130" s="7">
        <f t="shared" si="63"/>
        <v>0</v>
      </c>
      <c r="AM130" s="7">
        <f t="shared" si="63"/>
        <v>0</v>
      </c>
      <c r="AN130" s="7">
        <f t="shared" si="63"/>
        <v>0</v>
      </c>
      <c r="AO130" s="7">
        <f t="shared" si="63"/>
        <v>0</v>
      </c>
      <c r="AP130" s="7">
        <f t="shared" si="63"/>
        <v>0</v>
      </c>
      <c r="AQ130" s="7">
        <f t="shared" si="63"/>
        <v>0</v>
      </c>
      <c r="AR130" s="7">
        <f t="shared" si="63"/>
        <v>0</v>
      </c>
      <c r="AS130" s="7">
        <f t="shared" si="63"/>
        <v>0</v>
      </c>
      <c r="AT130" s="7">
        <f t="shared" si="63"/>
        <v>0</v>
      </c>
      <c r="AU130" s="7">
        <f t="shared" si="63"/>
        <v>0</v>
      </c>
      <c r="AV130" s="7">
        <f t="shared" si="63"/>
        <v>0</v>
      </c>
      <c r="AW130" s="7">
        <f t="shared" si="63"/>
        <v>0</v>
      </c>
      <c r="AX130" s="7">
        <f t="shared" si="63"/>
        <v>0</v>
      </c>
      <c r="AY130" s="7">
        <f t="shared" si="63"/>
        <v>0</v>
      </c>
      <c r="AZ130" s="7">
        <f t="shared" si="63"/>
        <v>0</v>
      </c>
      <c r="BA130" s="7">
        <f t="shared" si="63"/>
        <v>0</v>
      </c>
      <c r="BB130" s="7">
        <f t="shared" si="63"/>
        <v>0</v>
      </c>
      <c r="BC130" s="7">
        <f t="shared" si="63"/>
        <v>0</v>
      </c>
      <c r="BD130" s="7">
        <f t="shared" si="63"/>
        <v>0</v>
      </c>
      <c r="BE130" s="16"/>
      <c r="BF130" s="7">
        <f t="shared" si="63"/>
        <v>26510</v>
      </c>
      <c r="BG130" s="7">
        <f t="shared" si="63"/>
        <v>26510</v>
      </c>
      <c r="BH130" s="7">
        <f t="shared" si="62"/>
        <v>0</v>
      </c>
    </row>
    <row r="131" spans="1:60" ht="31.5" hidden="1">
      <c r="A131" s="14" t="s">
        <v>145</v>
      </c>
      <c r="B131" s="15" t="s">
        <v>61</v>
      </c>
      <c r="C131" s="15">
        <v>11</v>
      </c>
      <c r="D131" s="15" t="s">
        <v>144</v>
      </c>
      <c r="E131" s="15" t="s">
        <v>146</v>
      </c>
      <c r="F131" s="80">
        <v>0</v>
      </c>
      <c r="G131" s="80">
        <f>F131+H131</f>
        <v>0</v>
      </c>
      <c r="H131" s="80">
        <f t="shared" si="45"/>
        <v>0</v>
      </c>
      <c r="I131" s="80"/>
      <c r="J131" s="79"/>
      <c r="K131" s="7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16"/>
      <c r="BF131" s="7">
        <v>26510</v>
      </c>
      <c r="BG131" s="7">
        <v>26510</v>
      </c>
      <c r="BH131" s="7">
        <f t="shared" si="62"/>
        <v>0</v>
      </c>
    </row>
    <row r="132" spans="1:60" ht="31.5">
      <c r="A132" s="14" t="s">
        <v>147</v>
      </c>
      <c r="B132" s="15" t="s">
        <v>61</v>
      </c>
      <c r="C132" s="15">
        <v>11</v>
      </c>
      <c r="D132" s="15" t="s">
        <v>148</v>
      </c>
      <c r="E132" s="15" t="s">
        <v>45</v>
      </c>
      <c r="F132" s="7">
        <f>F133</f>
        <v>28216.9</v>
      </c>
      <c r="G132" s="7">
        <f>G133</f>
        <v>28216.9</v>
      </c>
      <c r="H132" s="7">
        <f t="shared" si="45"/>
        <v>0</v>
      </c>
      <c r="I132" s="7">
        <f>I133</f>
        <v>0</v>
      </c>
      <c r="J132" s="7">
        <f aca="true" t="shared" si="64" ref="J132:BF132">J133</f>
        <v>0</v>
      </c>
      <c r="K132" s="7">
        <f t="shared" si="64"/>
        <v>0</v>
      </c>
      <c r="L132" s="7">
        <f t="shared" si="64"/>
        <v>0</v>
      </c>
      <c r="M132" s="7">
        <f t="shared" si="64"/>
        <v>0</v>
      </c>
      <c r="N132" s="7">
        <f t="shared" si="64"/>
        <v>0</v>
      </c>
      <c r="O132" s="7">
        <f t="shared" si="64"/>
        <v>0</v>
      </c>
      <c r="P132" s="7">
        <f t="shared" si="64"/>
        <v>0</v>
      </c>
      <c r="Q132" s="7">
        <f t="shared" si="64"/>
        <v>0</v>
      </c>
      <c r="R132" s="7">
        <f t="shared" si="64"/>
        <v>0</v>
      </c>
      <c r="S132" s="7">
        <f t="shared" si="64"/>
        <v>0</v>
      </c>
      <c r="T132" s="7">
        <f t="shared" si="64"/>
        <v>0</v>
      </c>
      <c r="U132" s="7">
        <f t="shared" si="64"/>
        <v>0</v>
      </c>
      <c r="V132" s="7">
        <f t="shared" si="64"/>
        <v>0</v>
      </c>
      <c r="W132" s="7">
        <f t="shared" si="64"/>
        <v>0</v>
      </c>
      <c r="X132" s="7">
        <f t="shared" si="64"/>
        <v>0</v>
      </c>
      <c r="Y132" s="7">
        <f t="shared" si="64"/>
        <v>0</v>
      </c>
      <c r="Z132" s="7">
        <f t="shared" si="64"/>
        <v>0</v>
      </c>
      <c r="AA132" s="7">
        <f t="shared" si="64"/>
        <v>0</v>
      </c>
      <c r="AB132" s="7">
        <f t="shared" si="64"/>
        <v>0</v>
      </c>
      <c r="AC132" s="7">
        <f t="shared" si="64"/>
        <v>0</v>
      </c>
      <c r="AD132" s="7">
        <f t="shared" si="64"/>
        <v>0</v>
      </c>
      <c r="AE132" s="7">
        <f t="shared" si="64"/>
        <v>0</v>
      </c>
      <c r="AF132" s="7">
        <f t="shared" si="64"/>
        <v>0</v>
      </c>
      <c r="AG132" s="7">
        <f t="shared" si="64"/>
        <v>0</v>
      </c>
      <c r="AH132" s="7">
        <f t="shared" si="64"/>
        <v>0</v>
      </c>
      <c r="AI132" s="7">
        <f t="shared" si="64"/>
        <v>0</v>
      </c>
      <c r="AJ132" s="7">
        <f t="shared" si="64"/>
        <v>0</v>
      </c>
      <c r="AK132" s="7">
        <f t="shared" si="64"/>
        <v>0</v>
      </c>
      <c r="AL132" s="7">
        <f t="shared" si="64"/>
        <v>0</v>
      </c>
      <c r="AM132" s="7">
        <f t="shared" si="64"/>
        <v>0</v>
      </c>
      <c r="AN132" s="7">
        <f t="shared" si="64"/>
        <v>0</v>
      </c>
      <c r="AO132" s="7">
        <f t="shared" si="64"/>
        <v>0</v>
      </c>
      <c r="AP132" s="7">
        <f t="shared" si="64"/>
        <v>0</v>
      </c>
      <c r="AQ132" s="7">
        <f t="shared" si="64"/>
        <v>0</v>
      </c>
      <c r="AR132" s="7">
        <f t="shared" si="64"/>
        <v>0</v>
      </c>
      <c r="AS132" s="7">
        <f t="shared" si="64"/>
        <v>0</v>
      </c>
      <c r="AT132" s="7">
        <f t="shared" si="64"/>
        <v>0</v>
      </c>
      <c r="AU132" s="7">
        <f t="shared" si="64"/>
        <v>0</v>
      </c>
      <c r="AV132" s="7">
        <f t="shared" si="64"/>
        <v>0</v>
      </c>
      <c r="AW132" s="7">
        <f t="shared" si="64"/>
        <v>0</v>
      </c>
      <c r="AX132" s="7">
        <f t="shared" si="64"/>
        <v>0</v>
      </c>
      <c r="AY132" s="7">
        <f t="shared" si="64"/>
        <v>0</v>
      </c>
      <c r="AZ132" s="7">
        <f t="shared" si="64"/>
        <v>0</v>
      </c>
      <c r="BA132" s="7">
        <f t="shared" si="64"/>
        <v>0</v>
      </c>
      <c r="BB132" s="7">
        <f t="shared" si="64"/>
        <v>0</v>
      </c>
      <c r="BC132" s="7">
        <f t="shared" si="64"/>
        <v>0</v>
      </c>
      <c r="BD132" s="7">
        <f t="shared" si="64"/>
        <v>0</v>
      </c>
      <c r="BE132" s="16"/>
      <c r="BF132" s="7">
        <f t="shared" si="64"/>
        <v>9162.1</v>
      </c>
      <c r="BG132" s="7">
        <v>9162.1</v>
      </c>
      <c r="BH132" s="7">
        <f t="shared" si="62"/>
        <v>0</v>
      </c>
    </row>
    <row r="133" spans="1:60" ht="31.5">
      <c r="A133" s="14" t="s">
        <v>149</v>
      </c>
      <c r="B133" s="15" t="s">
        <v>61</v>
      </c>
      <c r="C133" s="15">
        <v>11</v>
      </c>
      <c r="D133" s="15" t="s">
        <v>148</v>
      </c>
      <c r="E133" s="15">
        <v>405</v>
      </c>
      <c r="F133" s="7">
        <v>28216.9</v>
      </c>
      <c r="G133" s="7">
        <f>F133+H133</f>
        <v>28216.9</v>
      </c>
      <c r="H133" s="7">
        <f t="shared" si="45"/>
        <v>0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16"/>
      <c r="BF133" s="7">
        <v>9162.1</v>
      </c>
      <c r="BG133" s="7">
        <v>9162.1</v>
      </c>
      <c r="BH133" s="7">
        <f t="shared" si="62"/>
        <v>0</v>
      </c>
    </row>
    <row r="134" spans="1:60" ht="31.5">
      <c r="A134" s="14" t="s">
        <v>150</v>
      </c>
      <c r="B134" s="15" t="s">
        <v>61</v>
      </c>
      <c r="C134" s="15">
        <v>11</v>
      </c>
      <c r="D134" s="15" t="s">
        <v>151</v>
      </c>
      <c r="E134" s="15" t="s">
        <v>45</v>
      </c>
      <c r="F134" s="7">
        <f>F137+F135+F136+F138</f>
        <v>8100</v>
      </c>
      <c r="G134" s="7">
        <f>G137+G135+G136+G138</f>
        <v>6628</v>
      </c>
      <c r="H134" s="7">
        <f t="shared" si="45"/>
        <v>-1472</v>
      </c>
      <c r="I134" s="7">
        <f>I137+I135+I136+I138</f>
        <v>0</v>
      </c>
      <c r="J134" s="7">
        <f aca="true" t="shared" si="65" ref="J134:BD134">J137+J135+J136+J138</f>
        <v>0</v>
      </c>
      <c r="K134" s="7">
        <f t="shared" si="65"/>
        <v>0</v>
      </c>
      <c r="L134" s="7">
        <f t="shared" si="65"/>
        <v>-272</v>
      </c>
      <c r="M134" s="7">
        <f t="shared" si="65"/>
        <v>0</v>
      </c>
      <c r="N134" s="7">
        <f t="shared" si="65"/>
        <v>0</v>
      </c>
      <c r="O134" s="7">
        <f t="shared" si="65"/>
        <v>0</v>
      </c>
      <c r="P134" s="7">
        <f t="shared" si="65"/>
        <v>0</v>
      </c>
      <c r="Q134" s="7">
        <f t="shared" si="65"/>
        <v>0</v>
      </c>
      <c r="R134" s="7">
        <f t="shared" si="65"/>
        <v>-1200</v>
      </c>
      <c r="S134" s="7">
        <f>S137+S135+S136+S138</f>
        <v>0</v>
      </c>
      <c r="T134" s="7">
        <f t="shared" si="65"/>
        <v>0</v>
      </c>
      <c r="U134" s="7">
        <f t="shared" si="65"/>
        <v>0</v>
      </c>
      <c r="V134" s="7">
        <f t="shared" si="65"/>
        <v>0</v>
      </c>
      <c r="W134" s="7">
        <f t="shared" si="65"/>
        <v>0</v>
      </c>
      <c r="X134" s="7">
        <f t="shared" si="65"/>
        <v>0</v>
      </c>
      <c r="Y134" s="7">
        <f t="shared" si="65"/>
        <v>0</v>
      </c>
      <c r="Z134" s="7">
        <f t="shared" si="65"/>
        <v>0</v>
      </c>
      <c r="AA134" s="7">
        <f t="shared" si="65"/>
        <v>0</v>
      </c>
      <c r="AB134" s="7">
        <f t="shared" si="65"/>
        <v>0</v>
      </c>
      <c r="AC134" s="7">
        <f t="shared" si="65"/>
        <v>0</v>
      </c>
      <c r="AD134" s="7">
        <f t="shared" si="65"/>
        <v>0</v>
      </c>
      <c r="AE134" s="7">
        <f t="shared" si="65"/>
        <v>0</v>
      </c>
      <c r="AF134" s="7">
        <f t="shared" si="65"/>
        <v>0</v>
      </c>
      <c r="AG134" s="7">
        <f t="shared" si="65"/>
        <v>0</v>
      </c>
      <c r="AH134" s="7">
        <f t="shared" si="65"/>
        <v>0</v>
      </c>
      <c r="AI134" s="7">
        <f t="shared" si="65"/>
        <v>0</v>
      </c>
      <c r="AJ134" s="7">
        <f t="shared" si="65"/>
        <v>0</v>
      </c>
      <c r="AK134" s="7">
        <f t="shared" si="65"/>
        <v>0</v>
      </c>
      <c r="AL134" s="7">
        <f t="shared" si="65"/>
        <v>0</v>
      </c>
      <c r="AM134" s="7">
        <f t="shared" si="65"/>
        <v>0</v>
      </c>
      <c r="AN134" s="7">
        <f t="shared" si="65"/>
        <v>0</v>
      </c>
      <c r="AO134" s="7">
        <f t="shared" si="65"/>
        <v>0</v>
      </c>
      <c r="AP134" s="7">
        <f t="shared" si="65"/>
        <v>0</v>
      </c>
      <c r="AQ134" s="7">
        <f t="shared" si="65"/>
        <v>0</v>
      </c>
      <c r="AR134" s="7">
        <f t="shared" si="65"/>
        <v>0</v>
      </c>
      <c r="AS134" s="7">
        <f t="shared" si="65"/>
        <v>0</v>
      </c>
      <c r="AT134" s="7">
        <f t="shared" si="65"/>
        <v>0</v>
      </c>
      <c r="AU134" s="7">
        <f t="shared" si="65"/>
        <v>0</v>
      </c>
      <c r="AV134" s="7">
        <f t="shared" si="65"/>
        <v>0</v>
      </c>
      <c r="AW134" s="7">
        <f t="shared" si="65"/>
        <v>0</v>
      </c>
      <c r="AX134" s="7">
        <f t="shared" si="65"/>
        <v>0</v>
      </c>
      <c r="AY134" s="7">
        <f t="shared" si="65"/>
        <v>0</v>
      </c>
      <c r="AZ134" s="7">
        <f t="shared" si="65"/>
        <v>0</v>
      </c>
      <c r="BA134" s="7">
        <f t="shared" si="65"/>
        <v>0</v>
      </c>
      <c r="BB134" s="7">
        <f t="shared" si="65"/>
        <v>0</v>
      </c>
      <c r="BC134" s="7">
        <f t="shared" si="65"/>
        <v>0</v>
      </c>
      <c r="BD134" s="7">
        <f t="shared" si="65"/>
        <v>0</v>
      </c>
      <c r="BE134" s="16"/>
      <c r="BF134" s="7">
        <f>BF137+BF135+BF136+BF138</f>
        <v>7627.3</v>
      </c>
      <c r="BG134" s="7">
        <f>BG137+BG135+BG136+BG138</f>
        <v>7627.3</v>
      </c>
      <c r="BH134" s="7">
        <f t="shared" si="62"/>
        <v>0</v>
      </c>
    </row>
    <row r="135" spans="1:60" ht="31.5" hidden="1">
      <c r="A135" s="14" t="s">
        <v>77</v>
      </c>
      <c r="B135" s="15" t="s">
        <v>61</v>
      </c>
      <c r="C135" s="15">
        <v>11</v>
      </c>
      <c r="D135" s="15" t="s">
        <v>151</v>
      </c>
      <c r="E135" s="15" t="s">
        <v>78</v>
      </c>
      <c r="F135" s="7"/>
      <c r="G135" s="7">
        <f>F135+H135</f>
        <v>0</v>
      </c>
      <c r="H135" s="7">
        <f t="shared" si="45"/>
        <v>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16"/>
      <c r="BF135" s="7">
        <v>3100</v>
      </c>
      <c r="BG135" s="7">
        <v>3100</v>
      </c>
      <c r="BH135" s="7">
        <f t="shared" si="62"/>
        <v>0</v>
      </c>
    </row>
    <row r="136" spans="1:60" ht="38.25" customHeight="1">
      <c r="A136" s="14" t="s">
        <v>152</v>
      </c>
      <c r="B136" s="15" t="s">
        <v>61</v>
      </c>
      <c r="C136" s="15">
        <v>11</v>
      </c>
      <c r="D136" s="15" t="s">
        <v>151</v>
      </c>
      <c r="E136" s="15">
        <v>406</v>
      </c>
      <c r="F136" s="7">
        <v>8100</v>
      </c>
      <c r="G136" s="7">
        <f>F136+H136</f>
        <v>6628</v>
      </c>
      <c r="H136" s="7">
        <f t="shared" si="45"/>
        <v>-1472</v>
      </c>
      <c r="I136" s="7"/>
      <c r="J136" s="7"/>
      <c r="K136" s="7"/>
      <c r="L136" s="7">
        <v>-272</v>
      </c>
      <c r="M136" s="7"/>
      <c r="N136" s="7"/>
      <c r="O136" s="7"/>
      <c r="P136" s="7"/>
      <c r="Q136" s="7"/>
      <c r="R136" s="7">
        <v>-1200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16"/>
      <c r="BF136" s="7">
        <v>4300</v>
      </c>
      <c r="BG136" s="7">
        <v>4300</v>
      </c>
      <c r="BH136" s="7">
        <f t="shared" si="62"/>
        <v>0</v>
      </c>
    </row>
    <row r="137" spans="1:60" ht="31.5" hidden="1">
      <c r="A137" s="14" t="s">
        <v>81</v>
      </c>
      <c r="B137" s="15" t="s">
        <v>61</v>
      </c>
      <c r="C137" s="15">
        <v>11</v>
      </c>
      <c r="D137" s="15" t="s">
        <v>151</v>
      </c>
      <c r="E137" s="15" t="s">
        <v>153</v>
      </c>
      <c r="F137" s="7"/>
      <c r="G137" s="7">
        <f>F137+H137</f>
        <v>0</v>
      </c>
      <c r="H137" s="7">
        <f t="shared" si="45"/>
        <v>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16"/>
      <c r="BF137" s="7">
        <v>227.3</v>
      </c>
      <c r="BG137" s="7">
        <v>227.3</v>
      </c>
      <c r="BH137" s="7">
        <f t="shared" si="62"/>
        <v>0</v>
      </c>
    </row>
    <row r="138" spans="1:60" ht="15.75" hidden="1">
      <c r="A138" s="14" t="s">
        <v>154</v>
      </c>
      <c r="B138" s="15" t="s">
        <v>61</v>
      </c>
      <c r="C138" s="15" t="s">
        <v>155</v>
      </c>
      <c r="D138" s="15" t="s">
        <v>140</v>
      </c>
      <c r="E138" s="15" t="s">
        <v>156</v>
      </c>
      <c r="F138" s="7">
        <f>SUM(I138:BD138)</f>
        <v>0</v>
      </c>
      <c r="G138" s="7">
        <f>F138+H138</f>
        <v>0</v>
      </c>
      <c r="H138" s="7">
        <f t="shared" si="45"/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16"/>
      <c r="BF138" s="7"/>
      <c r="BG138" s="7"/>
      <c r="BH138" s="7">
        <f t="shared" si="62"/>
        <v>0</v>
      </c>
    </row>
    <row r="139" spans="1:60" ht="24.75" customHeight="1">
      <c r="A139" s="14" t="s">
        <v>139</v>
      </c>
      <c r="B139" s="15" t="s">
        <v>61</v>
      </c>
      <c r="C139" s="15">
        <v>11</v>
      </c>
      <c r="D139" s="15" t="s">
        <v>140</v>
      </c>
      <c r="E139" s="15" t="s">
        <v>45</v>
      </c>
      <c r="F139" s="7">
        <f>F140</f>
        <v>300</v>
      </c>
      <c r="G139" s="7">
        <f>G140</f>
        <v>300</v>
      </c>
      <c r="H139" s="7">
        <f>H140</f>
        <v>0</v>
      </c>
      <c r="I139" s="7">
        <f>+I140</f>
        <v>0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16"/>
      <c r="BF139" s="7"/>
      <c r="BG139" s="7"/>
      <c r="BH139" s="7"/>
    </row>
    <row r="140" spans="1:60" ht="24.75" customHeight="1">
      <c r="A140" s="14" t="s">
        <v>154</v>
      </c>
      <c r="B140" s="15" t="s">
        <v>61</v>
      </c>
      <c r="C140" s="15">
        <v>11</v>
      </c>
      <c r="D140" s="15" t="s">
        <v>140</v>
      </c>
      <c r="E140" s="15" t="s">
        <v>156</v>
      </c>
      <c r="F140" s="7">
        <v>300</v>
      </c>
      <c r="G140" s="7">
        <f>F140+H140</f>
        <v>300</v>
      </c>
      <c r="H140" s="7">
        <f t="shared" si="45"/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16"/>
      <c r="BF140" s="7"/>
      <c r="BG140" s="7"/>
      <c r="BH140" s="7"/>
    </row>
    <row r="141" spans="1:60" ht="31.5">
      <c r="A141" s="14" t="s">
        <v>241</v>
      </c>
      <c r="B141" s="15" t="s">
        <v>61</v>
      </c>
      <c r="C141" s="15" t="s">
        <v>155</v>
      </c>
      <c r="D141" s="15" t="s">
        <v>179</v>
      </c>
      <c r="E141" s="15" t="s">
        <v>45</v>
      </c>
      <c r="F141" s="7">
        <f aca="true" t="shared" si="66" ref="F141:AK141">F142</f>
        <v>41190.9</v>
      </c>
      <c r="G141" s="7">
        <f t="shared" si="66"/>
        <v>40392.700000000004</v>
      </c>
      <c r="H141" s="7">
        <f t="shared" si="66"/>
        <v>-798.2</v>
      </c>
      <c r="I141" s="7">
        <f t="shared" si="66"/>
        <v>0</v>
      </c>
      <c r="J141" s="7">
        <f t="shared" si="66"/>
        <v>0</v>
      </c>
      <c r="K141" s="7">
        <f t="shared" si="66"/>
        <v>0</v>
      </c>
      <c r="L141" s="7">
        <f t="shared" si="66"/>
        <v>-798.2</v>
      </c>
      <c r="M141" s="7">
        <f t="shared" si="66"/>
        <v>0</v>
      </c>
      <c r="N141" s="7">
        <f t="shared" si="66"/>
        <v>0</v>
      </c>
      <c r="O141" s="7">
        <f t="shared" si="66"/>
        <v>0</v>
      </c>
      <c r="P141" s="7">
        <f t="shared" si="66"/>
        <v>0</v>
      </c>
      <c r="Q141" s="7">
        <f t="shared" si="66"/>
        <v>0</v>
      </c>
      <c r="R141" s="7">
        <f t="shared" si="66"/>
        <v>0</v>
      </c>
      <c r="S141" s="7">
        <f t="shared" si="66"/>
        <v>0</v>
      </c>
      <c r="T141" s="7">
        <f t="shared" si="66"/>
        <v>0</v>
      </c>
      <c r="U141" s="7">
        <f t="shared" si="66"/>
        <v>0</v>
      </c>
      <c r="V141" s="7">
        <f t="shared" si="66"/>
        <v>0</v>
      </c>
      <c r="W141" s="7">
        <f t="shared" si="66"/>
        <v>0</v>
      </c>
      <c r="X141" s="7">
        <f t="shared" si="66"/>
        <v>0</v>
      </c>
      <c r="Y141" s="7">
        <f t="shared" si="66"/>
        <v>0</v>
      </c>
      <c r="Z141" s="7">
        <f t="shared" si="66"/>
        <v>0</v>
      </c>
      <c r="AA141" s="7">
        <f t="shared" si="66"/>
        <v>0</v>
      </c>
      <c r="AB141" s="7">
        <f t="shared" si="66"/>
        <v>0</v>
      </c>
      <c r="AC141" s="7">
        <f t="shared" si="66"/>
        <v>0</v>
      </c>
      <c r="AD141" s="7">
        <f t="shared" si="66"/>
        <v>0</v>
      </c>
      <c r="AE141" s="7">
        <f t="shared" si="66"/>
        <v>0</v>
      </c>
      <c r="AF141" s="7">
        <f t="shared" si="66"/>
        <v>0</v>
      </c>
      <c r="AG141" s="7">
        <f t="shared" si="66"/>
        <v>0</v>
      </c>
      <c r="AH141" s="7">
        <f t="shared" si="66"/>
        <v>0</v>
      </c>
      <c r="AI141" s="7">
        <f t="shared" si="66"/>
        <v>0</v>
      </c>
      <c r="AJ141" s="7">
        <f t="shared" si="66"/>
        <v>0</v>
      </c>
      <c r="AK141" s="7">
        <f t="shared" si="66"/>
        <v>0</v>
      </c>
      <c r="AL141" s="7">
        <f aca="true" t="shared" si="67" ref="AL141:BH141">AL142</f>
        <v>0</v>
      </c>
      <c r="AM141" s="7">
        <f t="shared" si="67"/>
        <v>0</v>
      </c>
      <c r="AN141" s="7">
        <f t="shared" si="67"/>
        <v>0</v>
      </c>
      <c r="AO141" s="7">
        <f t="shared" si="67"/>
        <v>0</v>
      </c>
      <c r="AP141" s="7">
        <f t="shared" si="67"/>
        <v>0</v>
      </c>
      <c r="AQ141" s="7">
        <f t="shared" si="67"/>
        <v>0</v>
      </c>
      <c r="AR141" s="7">
        <f t="shared" si="67"/>
        <v>0</v>
      </c>
      <c r="AS141" s="7">
        <f t="shared" si="67"/>
        <v>0</v>
      </c>
      <c r="AT141" s="7">
        <f t="shared" si="67"/>
        <v>0</v>
      </c>
      <c r="AU141" s="7">
        <f t="shared" si="67"/>
        <v>0</v>
      </c>
      <c r="AV141" s="7">
        <f t="shared" si="67"/>
        <v>0</v>
      </c>
      <c r="AW141" s="7">
        <f t="shared" si="67"/>
        <v>0</v>
      </c>
      <c r="AX141" s="7">
        <f t="shared" si="67"/>
        <v>0</v>
      </c>
      <c r="AY141" s="7">
        <f t="shared" si="67"/>
        <v>0</v>
      </c>
      <c r="AZ141" s="7">
        <f t="shared" si="67"/>
        <v>0</v>
      </c>
      <c r="BA141" s="7">
        <f t="shared" si="67"/>
        <v>0</v>
      </c>
      <c r="BB141" s="7">
        <f t="shared" si="67"/>
        <v>0</v>
      </c>
      <c r="BC141" s="7">
        <f t="shared" si="67"/>
        <v>0</v>
      </c>
      <c r="BD141" s="7">
        <f t="shared" si="67"/>
        <v>0</v>
      </c>
      <c r="BE141" s="7">
        <f t="shared" si="67"/>
        <v>0</v>
      </c>
      <c r="BF141" s="7">
        <f t="shared" si="67"/>
        <v>0</v>
      </c>
      <c r="BG141" s="7">
        <f t="shared" si="67"/>
        <v>0</v>
      </c>
      <c r="BH141" s="7">
        <f t="shared" si="67"/>
        <v>0</v>
      </c>
    </row>
    <row r="142" spans="1:60" ht="24.75" customHeight="1">
      <c r="A142" s="14" t="s">
        <v>154</v>
      </c>
      <c r="B142" s="15" t="s">
        <v>61</v>
      </c>
      <c r="C142" s="15" t="s">
        <v>155</v>
      </c>
      <c r="D142" s="15" t="s">
        <v>179</v>
      </c>
      <c r="E142" s="15" t="s">
        <v>156</v>
      </c>
      <c r="F142" s="7">
        <v>41190.9</v>
      </c>
      <c r="G142" s="7">
        <f>F142+H142</f>
        <v>40392.700000000004</v>
      </c>
      <c r="H142" s="7">
        <f t="shared" si="45"/>
        <v>-798.2</v>
      </c>
      <c r="I142" s="7"/>
      <c r="J142" s="7"/>
      <c r="K142" s="7"/>
      <c r="L142" s="7">
        <v>-798.2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16"/>
      <c r="BF142" s="7"/>
      <c r="BG142" s="7"/>
      <c r="BH142" s="7"/>
    </row>
    <row r="143" spans="1:60" s="64" customFormat="1" ht="25.5" customHeight="1">
      <c r="A143" s="32" t="s">
        <v>360</v>
      </c>
      <c r="B143" s="28" t="s">
        <v>119</v>
      </c>
      <c r="C143" s="28" t="s">
        <v>43</v>
      </c>
      <c r="D143" s="28" t="s">
        <v>44</v>
      </c>
      <c r="E143" s="28" t="s">
        <v>45</v>
      </c>
      <c r="F143" s="9">
        <f>F144+F157+F196</f>
        <v>2934981.2</v>
      </c>
      <c r="G143" s="9">
        <f>G144+G157+G196</f>
        <v>3152626.8</v>
      </c>
      <c r="H143" s="9">
        <f>SUM(I143:BD143)</f>
        <v>213825.6</v>
      </c>
      <c r="I143" s="9">
        <f>I144+I157+I196</f>
        <v>250756.6</v>
      </c>
      <c r="J143" s="9">
        <f aca="true" t="shared" si="68" ref="J143:BD143">J144+J157+J196</f>
        <v>0</v>
      </c>
      <c r="K143" s="9">
        <f t="shared" si="68"/>
        <v>-10302.3</v>
      </c>
      <c r="L143" s="9">
        <f t="shared" si="68"/>
        <v>-39301.09999999999</v>
      </c>
      <c r="M143" s="9">
        <f t="shared" si="68"/>
        <v>0</v>
      </c>
      <c r="N143" s="9">
        <f t="shared" si="68"/>
        <v>0</v>
      </c>
      <c r="O143" s="9">
        <f t="shared" si="68"/>
        <v>0</v>
      </c>
      <c r="P143" s="9">
        <f t="shared" si="68"/>
        <v>19276.3</v>
      </c>
      <c r="Q143" s="9">
        <f t="shared" si="68"/>
        <v>0</v>
      </c>
      <c r="R143" s="9">
        <f t="shared" si="68"/>
        <v>-11685.3</v>
      </c>
      <c r="S143" s="9">
        <f t="shared" si="68"/>
        <v>332.6</v>
      </c>
      <c r="T143" s="9">
        <f t="shared" si="68"/>
        <v>-10951.199999999999</v>
      </c>
      <c r="U143" s="9">
        <f t="shared" si="68"/>
        <v>15700</v>
      </c>
      <c r="V143" s="9">
        <f t="shared" si="68"/>
        <v>0</v>
      </c>
      <c r="W143" s="9">
        <f t="shared" si="68"/>
        <v>0</v>
      </c>
      <c r="X143" s="9">
        <f t="shared" si="68"/>
        <v>0</v>
      </c>
      <c r="Y143" s="9">
        <f t="shared" si="68"/>
        <v>0</v>
      </c>
      <c r="Z143" s="9">
        <f t="shared" si="68"/>
        <v>0</v>
      </c>
      <c r="AA143" s="9">
        <f t="shared" si="68"/>
        <v>0</v>
      </c>
      <c r="AB143" s="9">
        <f t="shared" si="68"/>
        <v>0</v>
      </c>
      <c r="AC143" s="9">
        <f t="shared" si="68"/>
        <v>0</v>
      </c>
      <c r="AD143" s="9">
        <f t="shared" si="68"/>
        <v>0</v>
      </c>
      <c r="AE143" s="9">
        <f t="shared" si="68"/>
        <v>0</v>
      </c>
      <c r="AF143" s="9">
        <f t="shared" si="68"/>
        <v>0</v>
      </c>
      <c r="AG143" s="9">
        <f t="shared" si="68"/>
        <v>0</v>
      </c>
      <c r="AH143" s="9">
        <f t="shared" si="68"/>
        <v>0</v>
      </c>
      <c r="AI143" s="9">
        <f t="shared" si="68"/>
        <v>0</v>
      </c>
      <c r="AJ143" s="9">
        <f t="shared" si="68"/>
        <v>0</v>
      </c>
      <c r="AK143" s="9">
        <f t="shared" si="68"/>
        <v>0</v>
      </c>
      <c r="AL143" s="9">
        <f t="shared" si="68"/>
        <v>0</v>
      </c>
      <c r="AM143" s="9">
        <f t="shared" si="68"/>
        <v>0</v>
      </c>
      <c r="AN143" s="9">
        <f t="shared" si="68"/>
        <v>0</v>
      </c>
      <c r="AO143" s="9">
        <f t="shared" si="68"/>
        <v>0</v>
      </c>
      <c r="AP143" s="9">
        <f t="shared" si="68"/>
        <v>0</v>
      </c>
      <c r="AQ143" s="9">
        <f t="shared" si="68"/>
        <v>0</v>
      </c>
      <c r="AR143" s="9">
        <f t="shared" si="68"/>
        <v>0</v>
      </c>
      <c r="AS143" s="9">
        <f t="shared" si="68"/>
        <v>0</v>
      </c>
      <c r="AT143" s="9">
        <f t="shared" si="68"/>
        <v>0</v>
      </c>
      <c r="AU143" s="9">
        <f t="shared" si="68"/>
        <v>0</v>
      </c>
      <c r="AV143" s="9">
        <f t="shared" si="68"/>
        <v>0</v>
      </c>
      <c r="AW143" s="9">
        <f t="shared" si="68"/>
        <v>0</v>
      </c>
      <c r="AX143" s="9">
        <f t="shared" si="68"/>
        <v>0</v>
      </c>
      <c r="AY143" s="9">
        <f t="shared" si="68"/>
        <v>0</v>
      </c>
      <c r="AZ143" s="9">
        <f t="shared" si="68"/>
        <v>0</v>
      </c>
      <c r="BA143" s="9">
        <f t="shared" si="68"/>
        <v>0</v>
      </c>
      <c r="BB143" s="9">
        <f t="shared" si="68"/>
        <v>0</v>
      </c>
      <c r="BC143" s="9">
        <f t="shared" si="68"/>
        <v>0</v>
      </c>
      <c r="BD143" s="9">
        <f t="shared" si="68"/>
        <v>0</v>
      </c>
      <c r="BE143" s="63"/>
      <c r="BF143" s="9">
        <f>BF144+BF157+BF196</f>
        <v>1319860.2</v>
      </c>
      <c r="BG143" s="9">
        <f>BG144+BG157+BG196</f>
        <v>1340024.2</v>
      </c>
      <c r="BH143" s="7">
        <f>BG143-BF143</f>
        <v>20164</v>
      </c>
    </row>
    <row r="144" spans="1:60" s="17" customFormat="1" ht="15.75">
      <c r="A144" s="31" t="s">
        <v>380</v>
      </c>
      <c r="B144" s="30" t="s">
        <v>119</v>
      </c>
      <c r="C144" s="30" t="s">
        <v>42</v>
      </c>
      <c r="D144" s="30" t="s">
        <v>44</v>
      </c>
      <c r="E144" s="30" t="s">
        <v>45</v>
      </c>
      <c r="F144" s="8">
        <f>F147+F150+F145+F152+F154</f>
        <v>711345.1</v>
      </c>
      <c r="G144" s="8">
        <f aca="true" t="shared" si="69" ref="G144:BG144">G147+G150+G145+G152+G154</f>
        <v>728890.4</v>
      </c>
      <c r="H144" s="8">
        <f t="shared" si="69"/>
        <v>13725.300000000003</v>
      </c>
      <c r="I144" s="8">
        <f t="shared" si="69"/>
        <v>35138.6</v>
      </c>
      <c r="J144" s="8">
        <f t="shared" si="69"/>
        <v>0</v>
      </c>
      <c r="K144" s="8">
        <f t="shared" si="69"/>
        <v>0</v>
      </c>
      <c r="L144" s="8">
        <f t="shared" si="69"/>
        <v>-7693.599999999999</v>
      </c>
      <c r="M144" s="8">
        <f t="shared" si="69"/>
        <v>0</v>
      </c>
      <c r="N144" s="8">
        <f t="shared" si="69"/>
        <v>0</v>
      </c>
      <c r="O144" s="8">
        <f t="shared" si="69"/>
        <v>0</v>
      </c>
      <c r="P144" s="8">
        <f t="shared" si="69"/>
        <v>12796</v>
      </c>
      <c r="Q144" s="8">
        <f t="shared" si="69"/>
        <v>0</v>
      </c>
      <c r="R144" s="8">
        <f t="shared" si="69"/>
        <v>-6055.7</v>
      </c>
      <c r="S144" s="8">
        <f t="shared" si="69"/>
        <v>0</v>
      </c>
      <c r="T144" s="8">
        <f t="shared" si="69"/>
        <v>-20460</v>
      </c>
      <c r="U144" s="8">
        <f t="shared" si="69"/>
        <v>0</v>
      </c>
      <c r="V144" s="8">
        <f t="shared" si="69"/>
        <v>0</v>
      </c>
      <c r="W144" s="8">
        <f t="shared" si="69"/>
        <v>0</v>
      </c>
      <c r="X144" s="8">
        <f t="shared" si="69"/>
        <v>0</v>
      </c>
      <c r="Y144" s="8">
        <f t="shared" si="69"/>
        <v>0</v>
      </c>
      <c r="Z144" s="8">
        <f t="shared" si="69"/>
        <v>0</v>
      </c>
      <c r="AA144" s="8">
        <f t="shared" si="69"/>
        <v>0</v>
      </c>
      <c r="AB144" s="8">
        <f t="shared" si="69"/>
        <v>0</v>
      </c>
      <c r="AC144" s="8">
        <f t="shared" si="69"/>
        <v>0</v>
      </c>
      <c r="AD144" s="8">
        <f t="shared" si="69"/>
        <v>0</v>
      </c>
      <c r="AE144" s="8">
        <f t="shared" si="69"/>
        <v>0</v>
      </c>
      <c r="AF144" s="8">
        <f t="shared" si="69"/>
        <v>0</v>
      </c>
      <c r="AG144" s="8">
        <f t="shared" si="69"/>
        <v>0</v>
      </c>
      <c r="AH144" s="8">
        <f t="shared" si="69"/>
        <v>0</v>
      </c>
      <c r="AI144" s="8">
        <f t="shared" si="69"/>
        <v>0</v>
      </c>
      <c r="AJ144" s="8">
        <f t="shared" si="69"/>
        <v>0</v>
      </c>
      <c r="AK144" s="8">
        <f t="shared" si="69"/>
        <v>0</v>
      </c>
      <c r="AL144" s="8">
        <f t="shared" si="69"/>
        <v>0</v>
      </c>
      <c r="AM144" s="8">
        <f t="shared" si="69"/>
        <v>0</v>
      </c>
      <c r="AN144" s="8">
        <f t="shared" si="69"/>
        <v>0</v>
      </c>
      <c r="AO144" s="8">
        <f t="shared" si="69"/>
        <v>0</v>
      </c>
      <c r="AP144" s="8">
        <f t="shared" si="69"/>
        <v>0</v>
      </c>
      <c r="AQ144" s="8">
        <f t="shared" si="69"/>
        <v>0</v>
      </c>
      <c r="AR144" s="8">
        <f t="shared" si="69"/>
        <v>0</v>
      </c>
      <c r="AS144" s="8">
        <f t="shared" si="69"/>
        <v>0</v>
      </c>
      <c r="AT144" s="8">
        <f t="shared" si="69"/>
        <v>0</v>
      </c>
      <c r="AU144" s="8">
        <f t="shared" si="69"/>
        <v>0</v>
      </c>
      <c r="AV144" s="8">
        <f t="shared" si="69"/>
        <v>0</v>
      </c>
      <c r="AW144" s="8">
        <f t="shared" si="69"/>
        <v>0</v>
      </c>
      <c r="AX144" s="8">
        <f t="shared" si="69"/>
        <v>0</v>
      </c>
      <c r="AY144" s="8">
        <f t="shared" si="69"/>
        <v>0</v>
      </c>
      <c r="AZ144" s="8">
        <f t="shared" si="69"/>
        <v>0</v>
      </c>
      <c r="BA144" s="8">
        <f t="shared" si="69"/>
        <v>0</v>
      </c>
      <c r="BB144" s="8">
        <f t="shared" si="69"/>
        <v>0</v>
      </c>
      <c r="BC144" s="8">
        <f t="shared" si="69"/>
        <v>0</v>
      </c>
      <c r="BD144" s="8">
        <f t="shared" si="69"/>
        <v>0</v>
      </c>
      <c r="BE144" s="8">
        <f t="shared" si="69"/>
        <v>0</v>
      </c>
      <c r="BF144" s="8">
        <f t="shared" si="69"/>
        <v>358062.3</v>
      </c>
      <c r="BG144" s="8">
        <f t="shared" si="69"/>
        <v>357940.4</v>
      </c>
      <c r="BH144" s="8">
        <f>BH147+BH150+BH145+BH152+BH154</f>
        <v>-121.89999999996508</v>
      </c>
    </row>
    <row r="145" spans="1:60" ht="31.5" hidden="1">
      <c r="A145" s="14" t="s">
        <v>143</v>
      </c>
      <c r="B145" s="15" t="s">
        <v>119</v>
      </c>
      <c r="C145" s="15" t="s">
        <v>42</v>
      </c>
      <c r="D145" s="15" t="s">
        <v>144</v>
      </c>
      <c r="E145" s="15" t="s">
        <v>45</v>
      </c>
      <c r="F145" s="7">
        <f>F146</f>
        <v>0</v>
      </c>
      <c r="G145" s="7">
        <f>G146</f>
        <v>0</v>
      </c>
      <c r="H145" s="7">
        <f>SUM(I145:BD145)</f>
        <v>0</v>
      </c>
      <c r="I145" s="7">
        <f>I146</f>
        <v>0</v>
      </c>
      <c r="J145" s="7">
        <f aca="true" t="shared" si="70" ref="J145:BG145">J146</f>
        <v>0</v>
      </c>
      <c r="K145" s="7">
        <f t="shared" si="70"/>
        <v>0</v>
      </c>
      <c r="L145" s="7">
        <f t="shared" si="70"/>
        <v>0</v>
      </c>
      <c r="M145" s="7">
        <f t="shared" si="70"/>
        <v>0</v>
      </c>
      <c r="N145" s="7">
        <f t="shared" si="70"/>
        <v>0</v>
      </c>
      <c r="O145" s="7">
        <f t="shared" si="70"/>
        <v>0</v>
      </c>
      <c r="P145" s="7">
        <f t="shared" si="70"/>
        <v>0</v>
      </c>
      <c r="Q145" s="7">
        <f t="shared" si="70"/>
        <v>0</v>
      </c>
      <c r="R145" s="7">
        <f t="shared" si="70"/>
        <v>0</v>
      </c>
      <c r="S145" s="7">
        <f t="shared" si="70"/>
        <v>0</v>
      </c>
      <c r="T145" s="7">
        <f t="shared" si="70"/>
        <v>0</v>
      </c>
      <c r="U145" s="7">
        <f t="shared" si="70"/>
        <v>0</v>
      </c>
      <c r="V145" s="7">
        <f t="shared" si="70"/>
        <v>0</v>
      </c>
      <c r="W145" s="7">
        <f t="shared" si="70"/>
        <v>0</v>
      </c>
      <c r="X145" s="7">
        <f t="shared" si="70"/>
        <v>0</v>
      </c>
      <c r="Y145" s="7">
        <f t="shared" si="70"/>
        <v>0</v>
      </c>
      <c r="Z145" s="7">
        <f t="shared" si="70"/>
        <v>0</v>
      </c>
      <c r="AA145" s="7">
        <f t="shared" si="70"/>
        <v>0</v>
      </c>
      <c r="AB145" s="7">
        <f t="shared" si="70"/>
        <v>0</v>
      </c>
      <c r="AC145" s="7">
        <f t="shared" si="70"/>
        <v>0</v>
      </c>
      <c r="AD145" s="7">
        <f t="shared" si="70"/>
        <v>0</v>
      </c>
      <c r="AE145" s="7">
        <f t="shared" si="70"/>
        <v>0</v>
      </c>
      <c r="AF145" s="7">
        <f t="shared" si="70"/>
        <v>0</v>
      </c>
      <c r="AG145" s="7">
        <f t="shared" si="70"/>
        <v>0</v>
      </c>
      <c r="AH145" s="7">
        <f t="shared" si="70"/>
        <v>0</v>
      </c>
      <c r="AI145" s="7">
        <f t="shared" si="70"/>
        <v>0</v>
      </c>
      <c r="AJ145" s="7">
        <f t="shared" si="70"/>
        <v>0</v>
      </c>
      <c r="AK145" s="7">
        <f t="shared" si="70"/>
        <v>0</v>
      </c>
      <c r="AL145" s="7">
        <f t="shared" si="70"/>
        <v>0</v>
      </c>
      <c r="AM145" s="7">
        <f t="shared" si="70"/>
        <v>0</v>
      </c>
      <c r="AN145" s="7">
        <f t="shared" si="70"/>
        <v>0</v>
      </c>
      <c r="AO145" s="7">
        <f t="shared" si="70"/>
        <v>0</v>
      </c>
      <c r="AP145" s="7">
        <f t="shared" si="70"/>
        <v>0</v>
      </c>
      <c r="AQ145" s="7">
        <f t="shared" si="70"/>
        <v>0</v>
      </c>
      <c r="AR145" s="7">
        <f t="shared" si="70"/>
        <v>0</v>
      </c>
      <c r="AS145" s="7">
        <f t="shared" si="70"/>
        <v>0</v>
      </c>
      <c r="AT145" s="7">
        <f t="shared" si="70"/>
        <v>0</v>
      </c>
      <c r="AU145" s="7">
        <f t="shared" si="70"/>
        <v>0</v>
      </c>
      <c r="AV145" s="7">
        <f t="shared" si="70"/>
        <v>0</v>
      </c>
      <c r="AW145" s="7">
        <f t="shared" si="70"/>
        <v>0</v>
      </c>
      <c r="AX145" s="7">
        <f t="shared" si="70"/>
        <v>0</v>
      </c>
      <c r="AY145" s="7">
        <f t="shared" si="70"/>
        <v>0</v>
      </c>
      <c r="AZ145" s="7">
        <f t="shared" si="70"/>
        <v>0</v>
      </c>
      <c r="BA145" s="7">
        <f t="shared" si="70"/>
        <v>0</v>
      </c>
      <c r="BB145" s="7">
        <f t="shared" si="70"/>
        <v>0</v>
      </c>
      <c r="BC145" s="7">
        <f t="shared" si="70"/>
        <v>0</v>
      </c>
      <c r="BD145" s="7">
        <f t="shared" si="70"/>
        <v>0</v>
      </c>
      <c r="BE145" s="16"/>
      <c r="BF145" s="7">
        <f t="shared" si="70"/>
        <v>7800</v>
      </c>
      <c r="BG145" s="7">
        <f t="shared" si="70"/>
        <v>7800</v>
      </c>
      <c r="BH145" s="7">
        <f>BG145-BF145</f>
        <v>0</v>
      </c>
    </row>
    <row r="146" spans="1:60" ht="31.5" hidden="1">
      <c r="A146" s="14" t="s">
        <v>145</v>
      </c>
      <c r="B146" s="15" t="s">
        <v>119</v>
      </c>
      <c r="C146" s="15" t="s">
        <v>42</v>
      </c>
      <c r="D146" s="15" t="s">
        <v>144</v>
      </c>
      <c r="E146" s="15" t="s">
        <v>146</v>
      </c>
      <c r="F146" s="7">
        <v>0</v>
      </c>
      <c r="G146" s="7">
        <f>F146+H146</f>
        <v>0</v>
      </c>
      <c r="H146" s="7">
        <f t="shared" si="45"/>
        <v>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16"/>
      <c r="BF146" s="7">
        <v>7800</v>
      </c>
      <c r="BG146" s="7">
        <v>7800</v>
      </c>
      <c r="BH146" s="7">
        <f>BG146-BF146</f>
        <v>0</v>
      </c>
    </row>
    <row r="147" spans="1:60" ht="24.75" customHeight="1">
      <c r="A147" s="14" t="s">
        <v>157</v>
      </c>
      <c r="B147" s="15" t="s">
        <v>119</v>
      </c>
      <c r="C147" s="15" t="s">
        <v>42</v>
      </c>
      <c r="D147" s="15" t="s">
        <v>158</v>
      </c>
      <c r="E147" s="15" t="s">
        <v>45</v>
      </c>
      <c r="F147" s="7">
        <f>SUM(F148:F149)</f>
        <v>471738.8</v>
      </c>
      <c r="G147" s="7">
        <f>SUM(G148:G149)</f>
        <v>481325.7</v>
      </c>
      <c r="H147" s="7">
        <f t="shared" si="45"/>
        <v>9586.9</v>
      </c>
      <c r="I147" s="7">
        <f>SUM(I148:I149)</f>
        <v>4057.6</v>
      </c>
      <c r="J147" s="7">
        <f aca="true" t="shared" si="71" ref="J147:BD147">SUM(J148:J149)</f>
        <v>0</v>
      </c>
      <c r="K147" s="7">
        <f t="shared" si="71"/>
        <v>0</v>
      </c>
      <c r="L147" s="7">
        <f>SUM(L148:L149)</f>
        <v>-2307.7</v>
      </c>
      <c r="M147" s="7">
        <f t="shared" si="71"/>
        <v>0</v>
      </c>
      <c r="N147" s="7">
        <f t="shared" si="71"/>
        <v>0</v>
      </c>
      <c r="O147" s="7">
        <f t="shared" si="71"/>
        <v>0</v>
      </c>
      <c r="P147" s="7">
        <f t="shared" si="71"/>
        <v>12394</v>
      </c>
      <c r="Q147" s="7">
        <f t="shared" si="71"/>
        <v>0</v>
      </c>
      <c r="R147" s="7">
        <f t="shared" si="71"/>
        <v>-4557</v>
      </c>
      <c r="S147" s="7">
        <f>SUM(S148:S149)</f>
        <v>0</v>
      </c>
      <c r="T147" s="7">
        <f t="shared" si="71"/>
        <v>0</v>
      </c>
      <c r="U147" s="7">
        <f t="shared" si="71"/>
        <v>0</v>
      </c>
      <c r="V147" s="7">
        <f t="shared" si="71"/>
        <v>0</v>
      </c>
      <c r="W147" s="7">
        <f t="shared" si="71"/>
        <v>0</v>
      </c>
      <c r="X147" s="7">
        <f t="shared" si="71"/>
        <v>0</v>
      </c>
      <c r="Y147" s="7">
        <f t="shared" si="71"/>
        <v>0</v>
      </c>
      <c r="Z147" s="7">
        <f t="shared" si="71"/>
        <v>0</v>
      </c>
      <c r="AA147" s="7">
        <f t="shared" si="71"/>
        <v>0</v>
      </c>
      <c r="AB147" s="7">
        <f t="shared" si="71"/>
        <v>0</v>
      </c>
      <c r="AC147" s="7">
        <f t="shared" si="71"/>
        <v>0</v>
      </c>
      <c r="AD147" s="7">
        <f t="shared" si="71"/>
        <v>0</v>
      </c>
      <c r="AE147" s="7">
        <f t="shared" si="71"/>
        <v>0</v>
      </c>
      <c r="AF147" s="7">
        <f t="shared" si="71"/>
        <v>0</v>
      </c>
      <c r="AG147" s="7">
        <f t="shared" si="71"/>
        <v>0</v>
      </c>
      <c r="AH147" s="7">
        <f t="shared" si="71"/>
        <v>0</v>
      </c>
      <c r="AI147" s="7">
        <f t="shared" si="71"/>
        <v>0</v>
      </c>
      <c r="AJ147" s="7">
        <f t="shared" si="71"/>
        <v>0</v>
      </c>
      <c r="AK147" s="7">
        <f t="shared" si="71"/>
        <v>0</v>
      </c>
      <c r="AL147" s="7">
        <f t="shared" si="71"/>
        <v>0</v>
      </c>
      <c r="AM147" s="7">
        <f t="shared" si="71"/>
        <v>0</v>
      </c>
      <c r="AN147" s="7">
        <f t="shared" si="71"/>
        <v>0</v>
      </c>
      <c r="AO147" s="7">
        <f t="shared" si="71"/>
        <v>0</v>
      </c>
      <c r="AP147" s="7">
        <f t="shared" si="71"/>
        <v>0</v>
      </c>
      <c r="AQ147" s="7">
        <f t="shared" si="71"/>
        <v>0</v>
      </c>
      <c r="AR147" s="7">
        <f t="shared" si="71"/>
        <v>0</v>
      </c>
      <c r="AS147" s="7">
        <f t="shared" si="71"/>
        <v>0</v>
      </c>
      <c r="AT147" s="7">
        <f t="shared" si="71"/>
        <v>0</v>
      </c>
      <c r="AU147" s="7">
        <f t="shared" si="71"/>
        <v>0</v>
      </c>
      <c r="AV147" s="7">
        <f t="shared" si="71"/>
        <v>0</v>
      </c>
      <c r="AW147" s="7">
        <f t="shared" si="71"/>
        <v>0</v>
      </c>
      <c r="AX147" s="7">
        <f t="shared" si="71"/>
        <v>0</v>
      </c>
      <c r="AY147" s="7">
        <f t="shared" si="71"/>
        <v>0</v>
      </c>
      <c r="AZ147" s="7">
        <f t="shared" si="71"/>
        <v>0</v>
      </c>
      <c r="BA147" s="7">
        <f t="shared" si="71"/>
        <v>0</v>
      </c>
      <c r="BB147" s="7">
        <f t="shared" si="71"/>
        <v>0</v>
      </c>
      <c r="BC147" s="7">
        <f t="shared" si="71"/>
        <v>0</v>
      </c>
      <c r="BD147" s="7">
        <f t="shared" si="71"/>
        <v>0</v>
      </c>
      <c r="BE147" s="16"/>
      <c r="BF147" s="7">
        <f>SUM(BF148:BF149)</f>
        <v>348262.3</v>
      </c>
      <c r="BG147" s="7">
        <f>SUM(BG148:BG149)</f>
        <v>348140.4</v>
      </c>
      <c r="BH147" s="7">
        <f>BG147-BF147</f>
        <v>-121.89999999996508</v>
      </c>
    </row>
    <row r="148" spans="1:60" ht="15.75" hidden="1">
      <c r="A148" s="77" t="s">
        <v>159</v>
      </c>
      <c r="B148" s="78" t="s">
        <v>119</v>
      </c>
      <c r="C148" s="78" t="s">
        <v>42</v>
      </c>
      <c r="D148" s="78" t="s">
        <v>158</v>
      </c>
      <c r="E148" s="78">
        <v>197</v>
      </c>
      <c r="F148" s="79"/>
      <c r="G148" s="79">
        <f>F148+H148</f>
        <v>0</v>
      </c>
      <c r="H148" s="79">
        <f t="shared" si="45"/>
        <v>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16"/>
      <c r="BF148" s="7">
        <v>120196</v>
      </c>
      <c r="BG148" s="7">
        <v>119958.5</v>
      </c>
      <c r="BH148" s="7">
        <f>BG148-BF148</f>
        <v>-237.5</v>
      </c>
    </row>
    <row r="149" spans="1:60" ht="31.5">
      <c r="A149" s="14" t="s">
        <v>322</v>
      </c>
      <c r="B149" s="15" t="s">
        <v>119</v>
      </c>
      <c r="C149" s="15" t="s">
        <v>42</v>
      </c>
      <c r="D149" s="15" t="s">
        <v>158</v>
      </c>
      <c r="E149" s="15">
        <v>410</v>
      </c>
      <c r="F149" s="7">
        <v>471738.8</v>
      </c>
      <c r="G149" s="7">
        <f>F149+H149</f>
        <v>481325.7</v>
      </c>
      <c r="H149" s="7">
        <f t="shared" si="45"/>
        <v>9586.9</v>
      </c>
      <c r="I149" s="7">
        <v>4057.6</v>
      </c>
      <c r="J149" s="7"/>
      <c r="K149" s="7"/>
      <c r="L149" s="7">
        <v>-2307.7</v>
      </c>
      <c r="M149" s="7"/>
      <c r="N149" s="7"/>
      <c r="O149" s="7"/>
      <c r="P149" s="7">
        <v>12394</v>
      </c>
      <c r="Q149" s="7"/>
      <c r="R149" s="7">
        <v>-4557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16"/>
      <c r="BF149" s="7">
        <v>228066.3</v>
      </c>
      <c r="BG149" s="7">
        <v>228181.9</v>
      </c>
      <c r="BH149" s="7">
        <f>BG149-BF149</f>
        <v>115.60000000000582</v>
      </c>
    </row>
    <row r="150" spans="1:60" ht="23.25" customHeight="1">
      <c r="A150" s="14" t="s">
        <v>157</v>
      </c>
      <c r="B150" s="15" t="s">
        <v>119</v>
      </c>
      <c r="C150" s="15" t="s">
        <v>42</v>
      </c>
      <c r="D150" s="15" t="s">
        <v>158</v>
      </c>
      <c r="E150" s="15" t="s">
        <v>45</v>
      </c>
      <c r="F150" s="7">
        <f>F151</f>
        <v>0</v>
      </c>
      <c r="G150" s="7">
        <f>G151</f>
        <v>10621</v>
      </c>
      <c r="H150" s="7">
        <f aca="true" t="shared" si="72" ref="H150:BH150">H151</f>
        <v>10621</v>
      </c>
      <c r="I150" s="7">
        <f t="shared" si="72"/>
        <v>10621</v>
      </c>
      <c r="J150" s="7">
        <f t="shared" si="72"/>
        <v>0</v>
      </c>
      <c r="K150" s="7">
        <f t="shared" si="72"/>
        <v>0</v>
      </c>
      <c r="L150" s="7">
        <f t="shared" si="72"/>
        <v>0</v>
      </c>
      <c r="M150" s="7">
        <f t="shared" si="72"/>
        <v>0</v>
      </c>
      <c r="N150" s="7">
        <f t="shared" si="72"/>
        <v>0</v>
      </c>
      <c r="O150" s="7">
        <f t="shared" si="72"/>
        <v>0</v>
      </c>
      <c r="P150" s="7">
        <f t="shared" si="72"/>
        <v>0</v>
      </c>
      <c r="Q150" s="7">
        <f t="shared" si="72"/>
        <v>0</v>
      </c>
      <c r="R150" s="7">
        <f t="shared" si="72"/>
        <v>0</v>
      </c>
      <c r="S150" s="7">
        <f t="shared" si="72"/>
        <v>0</v>
      </c>
      <c r="T150" s="7">
        <f t="shared" si="72"/>
        <v>0</v>
      </c>
      <c r="U150" s="7">
        <f t="shared" si="72"/>
        <v>0</v>
      </c>
      <c r="V150" s="7">
        <f t="shared" si="72"/>
        <v>0</v>
      </c>
      <c r="W150" s="7">
        <f t="shared" si="72"/>
        <v>0</v>
      </c>
      <c r="X150" s="7">
        <f t="shared" si="72"/>
        <v>0</v>
      </c>
      <c r="Y150" s="7">
        <f t="shared" si="72"/>
        <v>0</v>
      </c>
      <c r="Z150" s="7">
        <f t="shared" si="72"/>
        <v>0</v>
      </c>
      <c r="AA150" s="7">
        <f t="shared" si="72"/>
        <v>0</v>
      </c>
      <c r="AB150" s="7">
        <f t="shared" si="72"/>
        <v>0</v>
      </c>
      <c r="AC150" s="7">
        <f t="shared" si="72"/>
        <v>0</v>
      </c>
      <c r="AD150" s="7">
        <f t="shared" si="72"/>
        <v>0</v>
      </c>
      <c r="AE150" s="7">
        <f t="shared" si="72"/>
        <v>0</v>
      </c>
      <c r="AF150" s="7">
        <f t="shared" si="72"/>
        <v>0</v>
      </c>
      <c r="AG150" s="7">
        <f t="shared" si="72"/>
        <v>0</v>
      </c>
      <c r="AH150" s="7">
        <f t="shared" si="72"/>
        <v>0</v>
      </c>
      <c r="AI150" s="7">
        <f t="shared" si="72"/>
        <v>0</v>
      </c>
      <c r="AJ150" s="7">
        <f t="shared" si="72"/>
        <v>0</v>
      </c>
      <c r="AK150" s="7">
        <f t="shared" si="72"/>
        <v>0</v>
      </c>
      <c r="AL150" s="7">
        <f t="shared" si="72"/>
        <v>0</v>
      </c>
      <c r="AM150" s="7">
        <f t="shared" si="72"/>
        <v>0</v>
      </c>
      <c r="AN150" s="7">
        <f t="shared" si="72"/>
        <v>0</v>
      </c>
      <c r="AO150" s="7">
        <f t="shared" si="72"/>
        <v>0</v>
      </c>
      <c r="AP150" s="7">
        <f t="shared" si="72"/>
        <v>0</v>
      </c>
      <c r="AQ150" s="7">
        <f t="shared" si="72"/>
        <v>0</v>
      </c>
      <c r="AR150" s="7">
        <f t="shared" si="72"/>
        <v>0</v>
      </c>
      <c r="AS150" s="7">
        <f t="shared" si="72"/>
        <v>0</v>
      </c>
      <c r="AT150" s="7">
        <f t="shared" si="72"/>
        <v>0</v>
      </c>
      <c r="AU150" s="7">
        <f t="shared" si="72"/>
        <v>0</v>
      </c>
      <c r="AV150" s="7">
        <f t="shared" si="72"/>
        <v>0</v>
      </c>
      <c r="AW150" s="7">
        <f t="shared" si="72"/>
        <v>0</v>
      </c>
      <c r="AX150" s="7">
        <f t="shared" si="72"/>
        <v>0</v>
      </c>
      <c r="AY150" s="7">
        <f t="shared" si="72"/>
        <v>0</v>
      </c>
      <c r="AZ150" s="7">
        <f t="shared" si="72"/>
        <v>0</v>
      </c>
      <c r="BA150" s="7">
        <f t="shared" si="72"/>
        <v>0</v>
      </c>
      <c r="BB150" s="7">
        <f t="shared" si="72"/>
        <v>0</v>
      </c>
      <c r="BC150" s="7">
        <f t="shared" si="72"/>
        <v>0</v>
      </c>
      <c r="BD150" s="7">
        <f t="shared" si="72"/>
        <v>0</v>
      </c>
      <c r="BE150" s="7">
        <f t="shared" si="72"/>
        <v>0</v>
      </c>
      <c r="BF150" s="7">
        <f t="shared" si="72"/>
        <v>2000</v>
      </c>
      <c r="BG150" s="7">
        <f t="shared" si="72"/>
        <v>2000</v>
      </c>
      <c r="BH150" s="7">
        <f t="shared" si="72"/>
        <v>0</v>
      </c>
    </row>
    <row r="151" spans="1:60" ht="15.75">
      <c r="A151" s="14" t="s">
        <v>430</v>
      </c>
      <c r="B151" s="15" t="s">
        <v>119</v>
      </c>
      <c r="C151" s="15" t="s">
        <v>42</v>
      </c>
      <c r="D151" s="15" t="s">
        <v>158</v>
      </c>
      <c r="E151" s="15" t="s">
        <v>428</v>
      </c>
      <c r="F151" s="7">
        <v>0</v>
      </c>
      <c r="G151" s="7">
        <f>F151+H151</f>
        <v>10621</v>
      </c>
      <c r="H151" s="7">
        <f>SUM(I151:BD151)</f>
        <v>10621</v>
      </c>
      <c r="I151" s="7">
        <v>10621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16"/>
      <c r="BF151" s="7">
        <v>2000</v>
      </c>
      <c r="BG151" s="7">
        <v>2000</v>
      </c>
      <c r="BH151" s="7">
        <f>BG151-BF151</f>
        <v>0</v>
      </c>
    </row>
    <row r="152" spans="1:60" ht="24.75" customHeight="1">
      <c r="A152" s="14" t="s">
        <v>157</v>
      </c>
      <c r="B152" s="15" t="s">
        <v>119</v>
      </c>
      <c r="C152" s="15" t="s">
        <v>42</v>
      </c>
      <c r="D152" s="15" t="s">
        <v>158</v>
      </c>
      <c r="E152" s="15" t="s">
        <v>45</v>
      </c>
      <c r="F152" s="7">
        <f>F153</f>
        <v>0</v>
      </c>
      <c r="G152" s="7">
        <f aca="true" t="shared" si="73" ref="G152:BH152">G153</f>
        <v>20460</v>
      </c>
      <c r="H152" s="7">
        <f t="shared" si="73"/>
        <v>20460</v>
      </c>
      <c r="I152" s="7">
        <f t="shared" si="73"/>
        <v>20460</v>
      </c>
      <c r="J152" s="7">
        <f t="shared" si="73"/>
        <v>0</v>
      </c>
      <c r="K152" s="7">
        <f t="shared" si="73"/>
        <v>0</v>
      </c>
      <c r="L152" s="7">
        <f t="shared" si="73"/>
        <v>0</v>
      </c>
      <c r="M152" s="7">
        <f t="shared" si="73"/>
        <v>0</v>
      </c>
      <c r="N152" s="7">
        <f t="shared" si="73"/>
        <v>0</v>
      </c>
      <c r="O152" s="7">
        <f t="shared" si="73"/>
        <v>0</v>
      </c>
      <c r="P152" s="7">
        <f t="shared" si="73"/>
        <v>0</v>
      </c>
      <c r="Q152" s="7">
        <f t="shared" si="73"/>
        <v>0</v>
      </c>
      <c r="R152" s="7">
        <f t="shared" si="73"/>
        <v>0</v>
      </c>
      <c r="S152" s="7">
        <f t="shared" si="73"/>
        <v>0</v>
      </c>
      <c r="T152" s="7">
        <f t="shared" si="73"/>
        <v>0</v>
      </c>
      <c r="U152" s="7">
        <f t="shared" si="73"/>
        <v>0</v>
      </c>
      <c r="V152" s="7">
        <f t="shared" si="73"/>
        <v>0</v>
      </c>
      <c r="W152" s="7">
        <f t="shared" si="73"/>
        <v>0</v>
      </c>
      <c r="X152" s="7">
        <f t="shared" si="73"/>
        <v>0</v>
      </c>
      <c r="Y152" s="7">
        <f t="shared" si="73"/>
        <v>0</v>
      </c>
      <c r="Z152" s="7">
        <f t="shared" si="73"/>
        <v>0</v>
      </c>
      <c r="AA152" s="7">
        <f t="shared" si="73"/>
        <v>0</v>
      </c>
      <c r="AB152" s="7">
        <f t="shared" si="73"/>
        <v>0</v>
      </c>
      <c r="AC152" s="7">
        <f t="shared" si="73"/>
        <v>0</v>
      </c>
      <c r="AD152" s="7">
        <f t="shared" si="73"/>
        <v>0</v>
      </c>
      <c r="AE152" s="7">
        <f t="shared" si="73"/>
        <v>0</v>
      </c>
      <c r="AF152" s="7">
        <f t="shared" si="73"/>
        <v>0</v>
      </c>
      <c r="AG152" s="7">
        <f t="shared" si="73"/>
        <v>0</v>
      </c>
      <c r="AH152" s="7">
        <f t="shared" si="73"/>
        <v>0</v>
      </c>
      <c r="AI152" s="7">
        <f t="shared" si="73"/>
        <v>0</v>
      </c>
      <c r="AJ152" s="7">
        <f t="shared" si="73"/>
        <v>0</v>
      </c>
      <c r="AK152" s="7">
        <f t="shared" si="73"/>
        <v>0</v>
      </c>
      <c r="AL152" s="7">
        <f t="shared" si="73"/>
        <v>0</v>
      </c>
      <c r="AM152" s="7">
        <f t="shared" si="73"/>
        <v>0</v>
      </c>
      <c r="AN152" s="7">
        <f t="shared" si="73"/>
        <v>0</v>
      </c>
      <c r="AO152" s="7">
        <f t="shared" si="73"/>
        <v>0</v>
      </c>
      <c r="AP152" s="7">
        <f t="shared" si="73"/>
        <v>0</v>
      </c>
      <c r="AQ152" s="7">
        <f t="shared" si="73"/>
        <v>0</v>
      </c>
      <c r="AR152" s="7">
        <f t="shared" si="73"/>
        <v>0</v>
      </c>
      <c r="AS152" s="7">
        <f t="shared" si="73"/>
        <v>0</v>
      </c>
      <c r="AT152" s="7">
        <f t="shared" si="73"/>
        <v>0</v>
      </c>
      <c r="AU152" s="7">
        <f t="shared" si="73"/>
        <v>0</v>
      </c>
      <c r="AV152" s="7">
        <f t="shared" si="73"/>
        <v>0</v>
      </c>
      <c r="AW152" s="7">
        <f t="shared" si="73"/>
        <v>0</v>
      </c>
      <c r="AX152" s="7">
        <f t="shared" si="73"/>
        <v>0</v>
      </c>
      <c r="AY152" s="7">
        <f t="shared" si="73"/>
        <v>0</v>
      </c>
      <c r="AZ152" s="7">
        <f t="shared" si="73"/>
        <v>0</v>
      </c>
      <c r="BA152" s="7">
        <f t="shared" si="73"/>
        <v>0</v>
      </c>
      <c r="BB152" s="7">
        <f t="shared" si="73"/>
        <v>0</v>
      </c>
      <c r="BC152" s="7">
        <f t="shared" si="73"/>
        <v>0</v>
      </c>
      <c r="BD152" s="7">
        <f t="shared" si="73"/>
        <v>0</v>
      </c>
      <c r="BE152" s="7">
        <f t="shared" si="73"/>
        <v>0</v>
      </c>
      <c r="BF152" s="7">
        <f t="shared" si="73"/>
        <v>0</v>
      </c>
      <c r="BG152" s="7">
        <f t="shared" si="73"/>
        <v>0</v>
      </c>
      <c r="BH152" s="7">
        <f t="shared" si="73"/>
        <v>0</v>
      </c>
    </row>
    <row r="153" spans="1:60" ht="15.75">
      <c r="A153" s="14" t="s">
        <v>431</v>
      </c>
      <c r="B153" s="15" t="s">
        <v>119</v>
      </c>
      <c r="C153" s="15" t="s">
        <v>42</v>
      </c>
      <c r="D153" s="15" t="s">
        <v>158</v>
      </c>
      <c r="E153" s="15" t="s">
        <v>429</v>
      </c>
      <c r="F153" s="7">
        <v>0</v>
      </c>
      <c r="G153" s="7">
        <f>F153+H153</f>
        <v>20460</v>
      </c>
      <c r="H153" s="7">
        <f>SUM(I153:BD153)</f>
        <v>20460</v>
      </c>
      <c r="I153" s="7">
        <v>20460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16"/>
      <c r="BF153" s="7"/>
      <c r="BG153" s="7"/>
      <c r="BH153" s="7"/>
    </row>
    <row r="154" spans="1:60" ht="31.5">
      <c r="A154" s="14" t="s">
        <v>241</v>
      </c>
      <c r="B154" s="15" t="s">
        <v>119</v>
      </c>
      <c r="C154" s="15" t="s">
        <v>42</v>
      </c>
      <c r="D154" s="15" t="s">
        <v>179</v>
      </c>
      <c r="E154" s="15" t="s">
        <v>45</v>
      </c>
      <c r="F154" s="7">
        <f>SUM(F155:F156)</f>
        <v>239606.3</v>
      </c>
      <c r="G154" s="7">
        <f>G156+G155</f>
        <v>216483.7</v>
      </c>
      <c r="H154" s="7">
        <f>SUM(H155:H156)</f>
        <v>-26942.6</v>
      </c>
      <c r="I154" s="7">
        <f>SUM(I155:I156)</f>
        <v>0</v>
      </c>
      <c r="J154" s="7">
        <f aca="true" t="shared" si="74" ref="J154:BH154">SUM(J155:J156)</f>
        <v>0</v>
      </c>
      <c r="K154" s="7">
        <f t="shared" si="74"/>
        <v>0</v>
      </c>
      <c r="L154" s="7">
        <f t="shared" si="74"/>
        <v>-5385.9</v>
      </c>
      <c r="M154" s="7">
        <f t="shared" si="74"/>
        <v>0</v>
      </c>
      <c r="N154" s="7">
        <f t="shared" si="74"/>
        <v>0</v>
      </c>
      <c r="O154" s="7">
        <f t="shared" si="74"/>
        <v>0</v>
      </c>
      <c r="P154" s="7">
        <f t="shared" si="74"/>
        <v>402</v>
      </c>
      <c r="Q154" s="7">
        <f t="shared" si="74"/>
        <v>0</v>
      </c>
      <c r="R154" s="7">
        <f t="shared" si="74"/>
        <v>-1498.7</v>
      </c>
      <c r="S154" s="7">
        <f t="shared" si="74"/>
        <v>0</v>
      </c>
      <c r="T154" s="7">
        <f t="shared" si="74"/>
        <v>-20460</v>
      </c>
      <c r="U154" s="7">
        <f t="shared" si="74"/>
        <v>0</v>
      </c>
      <c r="V154" s="7">
        <f t="shared" si="74"/>
        <v>0</v>
      </c>
      <c r="W154" s="7">
        <f t="shared" si="74"/>
        <v>0</v>
      </c>
      <c r="X154" s="7">
        <f t="shared" si="74"/>
        <v>0</v>
      </c>
      <c r="Y154" s="7">
        <f t="shared" si="74"/>
        <v>0</v>
      </c>
      <c r="Z154" s="7">
        <f t="shared" si="74"/>
        <v>0</v>
      </c>
      <c r="AA154" s="7">
        <f t="shared" si="74"/>
        <v>0</v>
      </c>
      <c r="AB154" s="7">
        <f t="shared" si="74"/>
        <v>0</v>
      </c>
      <c r="AC154" s="7">
        <f t="shared" si="74"/>
        <v>0</v>
      </c>
      <c r="AD154" s="7">
        <f t="shared" si="74"/>
        <v>0</v>
      </c>
      <c r="AE154" s="7">
        <f t="shared" si="74"/>
        <v>0</v>
      </c>
      <c r="AF154" s="7">
        <f t="shared" si="74"/>
        <v>0</v>
      </c>
      <c r="AG154" s="7">
        <f t="shared" si="74"/>
        <v>0</v>
      </c>
      <c r="AH154" s="7">
        <f t="shared" si="74"/>
        <v>0</v>
      </c>
      <c r="AI154" s="7">
        <f t="shared" si="74"/>
        <v>0</v>
      </c>
      <c r="AJ154" s="7">
        <f t="shared" si="74"/>
        <v>0</v>
      </c>
      <c r="AK154" s="7">
        <f t="shared" si="74"/>
        <v>0</v>
      </c>
      <c r="AL154" s="7">
        <f t="shared" si="74"/>
        <v>0</v>
      </c>
      <c r="AM154" s="7">
        <f t="shared" si="74"/>
        <v>0</v>
      </c>
      <c r="AN154" s="7">
        <f t="shared" si="74"/>
        <v>0</v>
      </c>
      <c r="AO154" s="7">
        <f t="shared" si="74"/>
        <v>0</v>
      </c>
      <c r="AP154" s="7">
        <f t="shared" si="74"/>
        <v>0</v>
      </c>
      <c r="AQ154" s="7">
        <f t="shared" si="74"/>
        <v>0</v>
      </c>
      <c r="AR154" s="7">
        <f t="shared" si="74"/>
        <v>0</v>
      </c>
      <c r="AS154" s="7">
        <f t="shared" si="74"/>
        <v>0</v>
      </c>
      <c r="AT154" s="7">
        <f t="shared" si="74"/>
        <v>0</v>
      </c>
      <c r="AU154" s="7">
        <f t="shared" si="74"/>
        <v>0</v>
      </c>
      <c r="AV154" s="7">
        <f t="shared" si="74"/>
        <v>0</v>
      </c>
      <c r="AW154" s="7">
        <f t="shared" si="74"/>
        <v>0</v>
      </c>
      <c r="AX154" s="7">
        <f t="shared" si="74"/>
        <v>0</v>
      </c>
      <c r="AY154" s="7">
        <f t="shared" si="74"/>
        <v>0</v>
      </c>
      <c r="AZ154" s="7">
        <f t="shared" si="74"/>
        <v>0</v>
      </c>
      <c r="BA154" s="7">
        <f t="shared" si="74"/>
        <v>0</v>
      </c>
      <c r="BB154" s="7">
        <f t="shared" si="74"/>
        <v>0</v>
      </c>
      <c r="BC154" s="7">
        <f t="shared" si="74"/>
        <v>0</v>
      </c>
      <c r="BD154" s="7">
        <f t="shared" si="74"/>
        <v>0</v>
      </c>
      <c r="BE154" s="7">
        <f t="shared" si="74"/>
        <v>0</v>
      </c>
      <c r="BF154" s="7">
        <f t="shared" si="74"/>
        <v>0</v>
      </c>
      <c r="BG154" s="7">
        <f t="shared" si="74"/>
        <v>0</v>
      </c>
      <c r="BH154" s="7">
        <f t="shared" si="74"/>
        <v>0</v>
      </c>
    </row>
    <row r="155" spans="1:60" ht="24.75" customHeight="1">
      <c r="A155" s="14" t="s">
        <v>154</v>
      </c>
      <c r="B155" s="15" t="s">
        <v>119</v>
      </c>
      <c r="C155" s="15" t="s">
        <v>42</v>
      </c>
      <c r="D155" s="15" t="s">
        <v>179</v>
      </c>
      <c r="E155" s="15" t="s">
        <v>156</v>
      </c>
      <c r="F155" s="7">
        <v>71963.7</v>
      </c>
      <c r="G155" s="7">
        <f>F155+H155</f>
        <v>51503.7</v>
      </c>
      <c r="H155" s="7">
        <f>SUM(I155:BD155)</f>
        <v>-20460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v>-20460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16"/>
      <c r="BF155" s="7"/>
      <c r="BG155" s="7"/>
      <c r="BH155" s="7"/>
    </row>
    <row r="156" spans="1:60" ht="31.5">
      <c r="A156" s="14" t="s">
        <v>322</v>
      </c>
      <c r="B156" s="15" t="s">
        <v>119</v>
      </c>
      <c r="C156" s="15" t="s">
        <v>42</v>
      </c>
      <c r="D156" s="15" t="s">
        <v>179</v>
      </c>
      <c r="E156" s="15" t="s">
        <v>323</v>
      </c>
      <c r="F156" s="7">
        <v>167642.6</v>
      </c>
      <c r="G156" s="7">
        <v>164980</v>
      </c>
      <c r="H156" s="7">
        <f aca="true" t="shared" si="75" ref="H156:H195">SUM(I156:BD156)</f>
        <v>-6482.599999999999</v>
      </c>
      <c r="I156" s="7"/>
      <c r="J156" s="7"/>
      <c r="K156" s="7"/>
      <c r="L156" s="7">
        <v>-5385.9</v>
      </c>
      <c r="M156" s="7"/>
      <c r="N156" s="7"/>
      <c r="O156" s="7"/>
      <c r="P156" s="7">
        <v>402</v>
      </c>
      <c r="Q156" s="7"/>
      <c r="R156" s="7">
        <v>-1498.7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16"/>
      <c r="BF156" s="7"/>
      <c r="BG156" s="7"/>
      <c r="BH156" s="7"/>
    </row>
    <row r="157" spans="1:62" s="17" customFormat="1" ht="15.75">
      <c r="A157" s="31" t="s">
        <v>361</v>
      </c>
      <c r="B157" s="30" t="s">
        <v>119</v>
      </c>
      <c r="C157" s="30" t="s">
        <v>52</v>
      </c>
      <c r="D157" s="30" t="s">
        <v>44</v>
      </c>
      <c r="E157" s="30" t="s">
        <v>45</v>
      </c>
      <c r="F157" s="8">
        <f aca="true" t="shared" si="76" ref="F157:AK157">F175+F179+F173+F158+F160+F162+F164+F166+F183+F189+F171+F169</f>
        <v>2174450.1</v>
      </c>
      <c r="G157" s="8">
        <f t="shared" si="76"/>
        <v>2373230.3</v>
      </c>
      <c r="H157" s="8">
        <f t="shared" si="76"/>
        <v>198780.2</v>
      </c>
      <c r="I157" s="8">
        <f t="shared" si="76"/>
        <v>215618</v>
      </c>
      <c r="J157" s="8">
        <f t="shared" si="76"/>
        <v>0</v>
      </c>
      <c r="K157" s="8">
        <f t="shared" si="76"/>
        <v>-10302.3</v>
      </c>
      <c r="L157" s="8">
        <f t="shared" si="76"/>
        <v>-32917.299999999996</v>
      </c>
      <c r="M157" s="8">
        <f t="shared" si="76"/>
        <v>0</v>
      </c>
      <c r="N157" s="8">
        <f t="shared" si="76"/>
        <v>0</v>
      </c>
      <c r="O157" s="8">
        <f t="shared" si="76"/>
        <v>0</v>
      </c>
      <c r="P157" s="8">
        <f t="shared" si="76"/>
        <v>6470</v>
      </c>
      <c r="Q157" s="8">
        <f t="shared" si="76"/>
        <v>0</v>
      </c>
      <c r="R157" s="8">
        <f t="shared" si="76"/>
        <v>-5629.6</v>
      </c>
      <c r="S157" s="8">
        <f t="shared" si="76"/>
        <v>332.6</v>
      </c>
      <c r="T157" s="8">
        <f t="shared" si="76"/>
        <v>9508.800000000001</v>
      </c>
      <c r="U157" s="8">
        <f t="shared" si="76"/>
        <v>15700</v>
      </c>
      <c r="V157" s="8">
        <f t="shared" si="76"/>
        <v>0</v>
      </c>
      <c r="W157" s="8">
        <f t="shared" si="76"/>
        <v>0</v>
      </c>
      <c r="X157" s="8">
        <f t="shared" si="76"/>
        <v>0</v>
      </c>
      <c r="Y157" s="8">
        <f t="shared" si="76"/>
        <v>0</v>
      </c>
      <c r="Z157" s="8">
        <f t="shared" si="76"/>
        <v>0</v>
      </c>
      <c r="AA157" s="8">
        <f t="shared" si="76"/>
        <v>0</v>
      </c>
      <c r="AB157" s="8">
        <f t="shared" si="76"/>
        <v>0</v>
      </c>
      <c r="AC157" s="8">
        <f t="shared" si="76"/>
        <v>0</v>
      </c>
      <c r="AD157" s="8">
        <f t="shared" si="76"/>
        <v>0</v>
      </c>
      <c r="AE157" s="8">
        <f t="shared" si="76"/>
        <v>0</v>
      </c>
      <c r="AF157" s="8">
        <f t="shared" si="76"/>
        <v>0</v>
      </c>
      <c r="AG157" s="8">
        <f t="shared" si="76"/>
        <v>0</v>
      </c>
      <c r="AH157" s="8">
        <f t="shared" si="76"/>
        <v>0</v>
      </c>
      <c r="AI157" s="8">
        <f t="shared" si="76"/>
        <v>0</v>
      </c>
      <c r="AJ157" s="8">
        <f t="shared" si="76"/>
        <v>0</v>
      </c>
      <c r="AK157" s="8">
        <f t="shared" si="76"/>
        <v>0</v>
      </c>
      <c r="AL157" s="8">
        <f aca="true" t="shared" si="77" ref="AL157:BI157">AL175+AL179+AL173+AL158+AL160+AL162+AL164+AL166+AL183+AL189+AL171+AL169</f>
        <v>0</v>
      </c>
      <c r="AM157" s="8">
        <f t="shared" si="77"/>
        <v>0</v>
      </c>
      <c r="AN157" s="8">
        <f t="shared" si="77"/>
        <v>0</v>
      </c>
      <c r="AO157" s="8">
        <f t="shared" si="77"/>
        <v>0</v>
      </c>
      <c r="AP157" s="8">
        <f t="shared" si="77"/>
        <v>0</v>
      </c>
      <c r="AQ157" s="8">
        <f t="shared" si="77"/>
        <v>0</v>
      </c>
      <c r="AR157" s="8">
        <f t="shared" si="77"/>
        <v>0</v>
      </c>
      <c r="AS157" s="8">
        <f t="shared" si="77"/>
        <v>0</v>
      </c>
      <c r="AT157" s="8">
        <f t="shared" si="77"/>
        <v>0</v>
      </c>
      <c r="AU157" s="8">
        <f t="shared" si="77"/>
        <v>0</v>
      </c>
      <c r="AV157" s="8">
        <f t="shared" si="77"/>
        <v>0</v>
      </c>
      <c r="AW157" s="8">
        <f t="shared" si="77"/>
        <v>0</v>
      </c>
      <c r="AX157" s="8">
        <f t="shared" si="77"/>
        <v>0</v>
      </c>
      <c r="AY157" s="8">
        <f t="shared" si="77"/>
        <v>0</v>
      </c>
      <c r="AZ157" s="8">
        <f t="shared" si="77"/>
        <v>0</v>
      </c>
      <c r="BA157" s="8">
        <f t="shared" si="77"/>
        <v>0</v>
      </c>
      <c r="BB157" s="8">
        <f t="shared" si="77"/>
        <v>0</v>
      </c>
      <c r="BC157" s="8">
        <f t="shared" si="77"/>
        <v>0</v>
      </c>
      <c r="BD157" s="8">
        <f t="shared" si="77"/>
        <v>0</v>
      </c>
      <c r="BE157" s="8">
        <f t="shared" si="77"/>
        <v>0</v>
      </c>
      <c r="BF157" s="8">
        <f t="shared" si="77"/>
        <v>867739</v>
      </c>
      <c r="BG157" s="8">
        <f t="shared" si="77"/>
        <v>867860.9</v>
      </c>
      <c r="BH157" s="8">
        <f t="shared" si="77"/>
        <v>121.90000000002328</v>
      </c>
      <c r="BI157" s="8">
        <f t="shared" si="77"/>
        <v>0</v>
      </c>
      <c r="BJ157" s="8">
        <f>BJ175+BJ179+BJ173+BJ158+BJ160+BJ162+BJ164+BJ166+BJ183+BJ189+BJ171</f>
        <v>0</v>
      </c>
    </row>
    <row r="158" spans="1:60" s="17" customFormat="1" ht="35.25" customHeight="1">
      <c r="A158" s="94" t="s">
        <v>347</v>
      </c>
      <c r="B158" s="30" t="s">
        <v>119</v>
      </c>
      <c r="C158" s="30" t="s">
        <v>52</v>
      </c>
      <c r="D158" s="30" t="s">
        <v>345</v>
      </c>
      <c r="E158" s="30" t="s">
        <v>45</v>
      </c>
      <c r="F158" s="8">
        <f>F159</f>
        <v>122950</v>
      </c>
      <c r="G158" s="8">
        <f>G159</f>
        <v>338568</v>
      </c>
      <c r="H158" s="8">
        <f aca="true" t="shared" si="78" ref="H158:BH158">H159</f>
        <v>215618</v>
      </c>
      <c r="I158" s="8">
        <f t="shared" si="78"/>
        <v>215618</v>
      </c>
      <c r="J158" s="8">
        <f t="shared" si="78"/>
        <v>0</v>
      </c>
      <c r="K158" s="8">
        <f t="shared" si="78"/>
        <v>0</v>
      </c>
      <c r="L158" s="8">
        <f t="shared" si="78"/>
        <v>0</v>
      </c>
      <c r="M158" s="8">
        <f t="shared" si="78"/>
        <v>0</v>
      </c>
      <c r="N158" s="8">
        <f t="shared" si="78"/>
        <v>0</v>
      </c>
      <c r="O158" s="8">
        <f t="shared" si="78"/>
        <v>0</v>
      </c>
      <c r="P158" s="8">
        <f t="shared" si="78"/>
        <v>0</v>
      </c>
      <c r="Q158" s="8">
        <f t="shared" si="78"/>
        <v>0</v>
      </c>
      <c r="R158" s="8">
        <f t="shared" si="78"/>
        <v>0</v>
      </c>
      <c r="S158" s="8">
        <f t="shared" si="78"/>
        <v>0</v>
      </c>
      <c r="T158" s="8">
        <f t="shared" si="78"/>
        <v>0</v>
      </c>
      <c r="U158" s="8">
        <f t="shared" si="78"/>
        <v>0</v>
      </c>
      <c r="V158" s="8">
        <f t="shared" si="78"/>
        <v>0</v>
      </c>
      <c r="W158" s="8">
        <f t="shared" si="78"/>
        <v>0</v>
      </c>
      <c r="X158" s="8">
        <f t="shared" si="78"/>
        <v>0</v>
      </c>
      <c r="Y158" s="8">
        <f t="shared" si="78"/>
        <v>0</v>
      </c>
      <c r="Z158" s="8">
        <f t="shared" si="78"/>
        <v>0</v>
      </c>
      <c r="AA158" s="8">
        <f t="shared" si="78"/>
        <v>0</v>
      </c>
      <c r="AB158" s="8">
        <f t="shared" si="78"/>
        <v>0</v>
      </c>
      <c r="AC158" s="8">
        <f t="shared" si="78"/>
        <v>0</v>
      </c>
      <c r="AD158" s="8">
        <f t="shared" si="78"/>
        <v>0</v>
      </c>
      <c r="AE158" s="8">
        <f t="shared" si="78"/>
        <v>0</v>
      </c>
      <c r="AF158" s="8">
        <f t="shared" si="78"/>
        <v>0</v>
      </c>
      <c r="AG158" s="8">
        <f t="shared" si="78"/>
        <v>0</v>
      </c>
      <c r="AH158" s="8">
        <f t="shared" si="78"/>
        <v>0</v>
      </c>
      <c r="AI158" s="8">
        <f t="shared" si="78"/>
        <v>0</v>
      </c>
      <c r="AJ158" s="8">
        <f t="shared" si="78"/>
        <v>0</v>
      </c>
      <c r="AK158" s="8">
        <f t="shared" si="78"/>
        <v>0</v>
      </c>
      <c r="AL158" s="8">
        <f t="shared" si="78"/>
        <v>0</v>
      </c>
      <c r="AM158" s="8">
        <f t="shared" si="78"/>
        <v>0</v>
      </c>
      <c r="AN158" s="8">
        <f t="shared" si="78"/>
        <v>0</v>
      </c>
      <c r="AO158" s="8">
        <f t="shared" si="78"/>
        <v>0</v>
      </c>
      <c r="AP158" s="8">
        <f t="shared" si="78"/>
        <v>0</v>
      </c>
      <c r="AQ158" s="8">
        <f t="shared" si="78"/>
        <v>0</v>
      </c>
      <c r="AR158" s="8">
        <f t="shared" si="78"/>
        <v>0</v>
      </c>
      <c r="AS158" s="8">
        <f t="shared" si="78"/>
        <v>0</v>
      </c>
      <c r="AT158" s="8">
        <f t="shared" si="78"/>
        <v>0</v>
      </c>
      <c r="AU158" s="8">
        <f t="shared" si="78"/>
        <v>0</v>
      </c>
      <c r="AV158" s="8">
        <f t="shared" si="78"/>
        <v>0</v>
      </c>
      <c r="AW158" s="8">
        <f t="shared" si="78"/>
        <v>0</v>
      </c>
      <c r="AX158" s="8">
        <f t="shared" si="78"/>
        <v>0</v>
      </c>
      <c r="AY158" s="8">
        <f t="shared" si="78"/>
        <v>0</v>
      </c>
      <c r="AZ158" s="8">
        <f t="shared" si="78"/>
        <v>0</v>
      </c>
      <c r="BA158" s="8">
        <f t="shared" si="78"/>
        <v>0</v>
      </c>
      <c r="BB158" s="8">
        <f t="shared" si="78"/>
        <v>0</v>
      </c>
      <c r="BC158" s="8">
        <f t="shared" si="78"/>
        <v>0</v>
      </c>
      <c r="BD158" s="8">
        <f t="shared" si="78"/>
        <v>0</v>
      </c>
      <c r="BE158" s="8">
        <f t="shared" si="78"/>
        <v>0</v>
      </c>
      <c r="BF158" s="8">
        <f t="shared" si="78"/>
        <v>0</v>
      </c>
      <c r="BG158" s="8">
        <f t="shared" si="78"/>
        <v>0</v>
      </c>
      <c r="BH158" s="8">
        <f t="shared" si="78"/>
        <v>0</v>
      </c>
    </row>
    <row r="159" spans="1:60" s="17" customFormat="1" ht="23.25" customHeight="1">
      <c r="A159" s="14" t="s">
        <v>154</v>
      </c>
      <c r="B159" s="30" t="s">
        <v>346</v>
      </c>
      <c r="C159" s="30" t="s">
        <v>52</v>
      </c>
      <c r="D159" s="30" t="s">
        <v>345</v>
      </c>
      <c r="E159" s="30" t="s">
        <v>156</v>
      </c>
      <c r="F159" s="8">
        <v>122950</v>
      </c>
      <c r="G159" s="7">
        <f aca="true" t="shared" si="79" ref="G159:G172">F159+H159</f>
        <v>338568</v>
      </c>
      <c r="H159" s="7">
        <f t="shared" si="75"/>
        <v>215618</v>
      </c>
      <c r="I159" s="8">
        <v>215618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65"/>
      <c r="BF159" s="8"/>
      <c r="BG159" s="8"/>
      <c r="BH159" s="7"/>
    </row>
    <row r="160" spans="1:60" s="68" customFormat="1" ht="31.5">
      <c r="A160" s="12" t="s">
        <v>160</v>
      </c>
      <c r="B160" s="15" t="s">
        <v>119</v>
      </c>
      <c r="C160" s="15" t="s">
        <v>52</v>
      </c>
      <c r="D160" s="15" t="s">
        <v>161</v>
      </c>
      <c r="E160" s="15" t="s">
        <v>45</v>
      </c>
      <c r="F160" s="7">
        <f>F161</f>
        <v>20000</v>
      </c>
      <c r="G160" s="7">
        <f>G161</f>
        <v>20000</v>
      </c>
      <c r="H160" s="7">
        <f t="shared" si="75"/>
        <v>0</v>
      </c>
      <c r="I160" s="7">
        <f>I161</f>
        <v>0</v>
      </c>
      <c r="J160" s="7">
        <f aca="true" t="shared" si="80" ref="J160:BD160">J161</f>
        <v>0</v>
      </c>
      <c r="K160" s="7">
        <f t="shared" si="80"/>
        <v>0</v>
      </c>
      <c r="L160" s="7">
        <f t="shared" si="80"/>
        <v>0</v>
      </c>
      <c r="M160" s="7">
        <f t="shared" si="80"/>
        <v>0</v>
      </c>
      <c r="N160" s="7">
        <f t="shared" si="80"/>
        <v>0</v>
      </c>
      <c r="O160" s="7">
        <f t="shared" si="80"/>
        <v>0</v>
      </c>
      <c r="P160" s="7">
        <f t="shared" si="80"/>
        <v>0</v>
      </c>
      <c r="Q160" s="7">
        <f t="shared" si="80"/>
        <v>0</v>
      </c>
      <c r="R160" s="7">
        <f t="shared" si="80"/>
        <v>0</v>
      </c>
      <c r="S160" s="7">
        <f t="shared" si="80"/>
        <v>0</v>
      </c>
      <c r="T160" s="7">
        <f t="shared" si="80"/>
        <v>0</v>
      </c>
      <c r="U160" s="7">
        <f t="shared" si="80"/>
        <v>0</v>
      </c>
      <c r="V160" s="7">
        <f t="shared" si="80"/>
        <v>0</v>
      </c>
      <c r="W160" s="7">
        <f t="shared" si="80"/>
        <v>0</v>
      </c>
      <c r="X160" s="7">
        <f t="shared" si="80"/>
        <v>0</v>
      </c>
      <c r="Y160" s="7">
        <f t="shared" si="80"/>
        <v>0</v>
      </c>
      <c r="Z160" s="7">
        <f t="shared" si="80"/>
        <v>0</v>
      </c>
      <c r="AA160" s="7">
        <f t="shared" si="80"/>
        <v>0</v>
      </c>
      <c r="AB160" s="7">
        <f t="shared" si="80"/>
        <v>0</v>
      </c>
      <c r="AC160" s="7">
        <f t="shared" si="80"/>
        <v>0</v>
      </c>
      <c r="AD160" s="7">
        <f t="shared" si="80"/>
        <v>0</v>
      </c>
      <c r="AE160" s="7">
        <f t="shared" si="80"/>
        <v>0</v>
      </c>
      <c r="AF160" s="7">
        <f t="shared" si="80"/>
        <v>0</v>
      </c>
      <c r="AG160" s="7">
        <f t="shared" si="80"/>
        <v>0</v>
      </c>
      <c r="AH160" s="7">
        <f t="shared" si="80"/>
        <v>0</v>
      </c>
      <c r="AI160" s="7">
        <f t="shared" si="80"/>
        <v>0</v>
      </c>
      <c r="AJ160" s="7">
        <f t="shared" si="80"/>
        <v>0</v>
      </c>
      <c r="AK160" s="7">
        <f t="shared" si="80"/>
        <v>0</v>
      </c>
      <c r="AL160" s="7">
        <f t="shared" si="80"/>
        <v>0</v>
      </c>
      <c r="AM160" s="7">
        <f t="shared" si="80"/>
        <v>0</v>
      </c>
      <c r="AN160" s="7">
        <f t="shared" si="80"/>
        <v>0</v>
      </c>
      <c r="AO160" s="7">
        <f t="shared" si="80"/>
        <v>0</v>
      </c>
      <c r="AP160" s="7">
        <f t="shared" si="80"/>
        <v>0</v>
      </c>
      <c r="AQ160" s="7">
        <f t="shared" si="80"/>
        <v>0</v>
      </c>
      <c r="AR160" s="7">
        <f t="shared" si="80"/>
        <v>0</v>
      </c>
      <c r="AS160" s="7">
        <f t="shared" si="80"/>
        <v>0</v>
      </c>
      <c r="AT160" s="7">
        <f t="shared" si="80"/>
        <v>0</v>
      </c>
      <c r="AU160" s="7">
        <f t="shared" si="80"/>
        <v>0</v>
      </c>
      <c r="AV160" s="7">
        <f t="shared" si="80"/>
        <v>0</v>
      </c>
      <c r="AW160" s="7">
        <f t="shared" si="80"/>
        <v>0</v>
      </c>
      <c r="AX160" s="7">
        <f t="shared" si="80"/>
        <v>0</v>
      </c>
      <c r="AY160" s="7">
        <f t="shared" si="80"/>
        <v>0</v>
      </c>
      <c r="AZ160" s="7">
        <f t="shared" si="80"/>
        <v>0</v>
      </c>
      <c r="BA160" s="7">
        <f t="shared" si="80"/>
        <v>0</v>
      </c>
      <c r="BB160" s="7">
        <f t="shared" si="80"/>
        <v>0</v>
      </c>
      <c r="BC160" s="7">
        <f t="shared" si="80"/>
        <v>0</v>
      </c>
      <c r="BD160" s="7">
        <f t="shared" si="80"/>
        <v>0</v>
      </c>
      <c r="BE160" s="16"/>
      <c r="BF160" s="7">
        <f>BF161</f>
        <v>7800</v>
      </c>
      <c r="BG160" s="7">
        <f>BG161</f>
        <v>7800</v>
      </c>
      <c r="BH160" s="7">
        <f>BG160-BF160</f>
        <v>0</v>
      </c>
    </row>
    <row r="161" spans="1:60" s="68" customFormat="1" ht="31.5">
      <c r="A161" s="12" t="s">
        <v>162</v>
      </c>
      <c r="B161" s="15" t="s">
        <v>119</v>
      </c>
      <c r="C161" s="15" t="s">
        <v>52</v>
      </c>
      <c r="D161" s="15" t="s">
        <v>161</v>
      </c>
      <c r="E161" s="15" t="s">
        <v>163</v>
      </c>
      <c r="F161" s="7">
        <v>20000</v>
      </c>
      <c r="G161" s="7">
        <f t="shared" si="79"/>
        <v>20000</v>
      </c>
      <c r="H161" s="7">
        <f t="shared" si="75"/>
        <v>0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16"/>
      <c r="BF161" s="7">
        <v>7800</v>
      </c>
      <c r="BG161" s="7">
        <v>7800</v>
      </c>
      <c r="BH161" s="7">
        <f>BG161-BF161</f>
        <v>0</v>
      </c>
    </row>
    <row r="162" spans="1:60" s="68" customFormat="1" ht="31.5">
      <c r="A162" s="95" t="s">
        <v>335</v>
      </c>
      <c r="B162" s="96" t="s">
        <v>119</v>
      </c>
      <c r="C162" s="15" t="s">
        <v>52</v>
      </c>
      <c r="D162" s="15" t="s">
        <v>306</v>
      </c>
      <c r="E162" s="15" t="s">
        <v>45</v>
      </c>
      <c r="F162" s="7">
        <f>F163</f>
        <v>1474.2</v>
      </c>
      <c r="G162" s="7">
        <f t="shared" si="79"/>
        <v>1474.2</v>
      </c>
      <c r="H162" s="7">
        <f t="shared" si="75"/>
        <v>0</v>
      </c>
      <c r="I162" s="7">
        <f>I163</f>
        <v>0</v>
      </c>
      <c r="J162" s="7">
        <f aca="true" t="shared" si="81" ref="J162:BD162">J163</f>
        <v>0</v>
      </c>
      <c r="K162" s="7">
        <f t="shared" si="81"/>
        <v>0</v>
      </c>
      <c r="L162" s="7">
        <f t="shared" si="81"/>
        <v>0</v>
      </c>
      <c r="M162" s="7">
        <f t="shared" si="81"/>
        <v>0</v>
      </c>
      <c r="N162" s="7">
        <f t="shared" si="81"/>
        <v>0</v>
      </c>
      <c r="O162" s="7">
        <f t="shared" si="81"/>
        <v>0</v>
      </c>
      <c r="P162" s="7">
        <f t="shared" si="81"/>
        <v>0</v>
      </c>
      <c r="Q162" s="7">
        <f t="shared" si="81"/>
        <v>0</v>
      </c>
      <c r="R162" s="7">
        <f t="shared" si="81"/>
        <v>0</v>
      </c>
      <c r="S162" s="7">
        <f t="shared" si="81"/>
        <v>0</v>
      </c>
      <c r="T162" s="7">
        <f t="shared" si="81"/>
        <v>0</v>
      </c>
      <c r="U162" s="7">
        <f t="shared" si="81"/>
        <v>0</v>
      </c>
      <c r="V162" s="7">
        <f t="shared" si="81"/>
        <v>0</v>
      </c>
      <c r="W162" s="7">
        <f t="shared" si="81"/>
        <v>0</v>
      </c>
      <c r="X162" s="7">
        <f t="shared" si="81"/>
        <v>0</v>
      </c>
      <c r="Y162" s="7">
        <f t="shared" si="81"/>
        <v>0</v>
      </c>
      <c r="Z162" s="7">
        <f t="shared" si="81"/>
        <v>0</v>
      </c>
      <c r="AA162" s="7">
        <f t="shared" si="81"/>
        <v>0</v>
      </c>
      <c r="AB162" s="7">
        <f t="shared" si="81"/>
        <v>0</v>
      </c>
      <c r="AC162" s="7">
        <f t="shared" si="81"/>
        <v>0</v>
      </c>
      <c r="AD162" s="7">
        <f t="shared" si="81"/>
        <v>0</v>
      </c>
      <c r="AE162" s="7">
        <f t="shared" si="81"/>
        <v>0</v>
      </c>
      <c r="AF162" s="7">
        <f t="shared" si="81"/>
        <v>0</v>
      </c>
      <c r="AG162" s="7">
        <f t="shared" si="81"/>
        <v>0</v>
      </c>
      <c r="AH162" s="7">
        <f t="shared" si="81"/>
        <v>0</v>
      </c>
      <c r="AI162" s="7">
        <f t="shared" si="81"/>
        <v>0</v>
      </c>
      <c r="AJ162" s="7">
        <f t="shared" si="81"/>
        <v>0</v>
      </c>
      <c r="AK162" s="7">
        <f t="shared" si="81"/>
        <v>0</v>
      </c>
      <c r="AL162" s="7">
        <f t="shared" si="81"/>
        <v>0</v>
      </c>
      <c r="AM162" s="7">
        <f t="shared" si="81"/>
        <v>0</v>
      </c>
      <c r="AN162" s="7">
        <f t="shared" si="81"/>
        <v>0</v>
      </c>
      <c r="AO162" s="7">
        <f t="shared" si="81"/>
        <v>0</v>
      </c>
      <c r="AP162" s="7">
        <f t="shared" si="81"/>
        <v>0</v>
      </c>
      <c r="AQ162" s="7">
        <f t="shared" si="81"/>
        <v>0</v>
      </c>
      <c r="AR162" s="7">
        <f t="shared" si="81"/>
        <v>0</v>
      </c>
      <c r="AS162" s="7">
        <f t="shared" si="81"/>
        <v>0</v>
      </c>
      <c r="AT162" s="7">
        <f t="shared" si="81"/>
        <v>0</v>
      </c>
      <c r="AU162" s="7">
        <f t="shared" si="81"/>
        <v>0</v>
      </c>
      <c r="AV162" s="7">
        <f t="shared" si="81"/>
        <v>0</v>
      </c>
      <c r="AW162" s="7">
        <f t="shared" si="81"/>
        <v>0</v>
      </c>
      <c r="AX162" s="7">
        <f t="shared" si="81"/>
        <v>0</v>
      </c>
      <c r="AY162" s="7">
        <f t="shared" si="81"/>
        <v>0</v>
      </c>
      <c r="AZ162" s="7">
        <f t="shared" si="81"/>
        <v>0</v>
      </c>
      <c r="BA162" s="7">
        <f t="shared" si="81"/>
        <v>0</v>
      </c>
      <c r="BB162" s="7">
        <f t="shared" si="81"/>
        <v>0</v>
      </c>
      <c r="BC162" s="7">
        <f t="shared" si="81"/>
        <v>0</v>
      </c>
      <c r="BD162" s="7">
        <f t="shared" si="81"/>
        <v>0</v>
      </c>
      <c r="BE162" s="16"/>
      <c r="BF162" s="7"/>
      <c r="BG162" s="7"/>
      <c r="BH162" s="7"/>
    </row>
    <row r="163" spans="1:60" s="68" customFormat="1" ht="31.5">
      <c r="A163" s="12" t="s">
        <v>162</v>
      </c>
      <c r="B163" s="96" t="s">
        <v>119</v>
      </c>
      <c r="C163" s="15" t="s">
        <v>52</v>
      </c>
      <c r="D163" s="15" t="s">
        <v>307</v>
      </c>
      <c r="E163" s="15" t="s">
        <v>163</v>
      </c>
      <c r="F163" s="7">
        <v>1474.2</v>
      </c>
      <c r="G163" s="7">
        <f t="shared" si="79"/>
        <v>1474.2</v>
      </c>
      <c r="H163" s="7">
        <f t="shared" si="75"/>
        <v>0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16"/>
      <c r="BF163" s="7"/>
      <c r="BG163" s="7"/>
      <c r="BH163" s="7"/>
    </row>
    <row r="164" spans="1:60" s="68" customFormat="1" ht="50.25" customHeight="1">
      <c r="A164" s="95" t="s">
        <v>334</v>
      </c>
      <c r="B164" s="96" t="s">
        <v>119</v>
      </c>
      <c r="C164" s="15" t="s">
        <v>52</v>
      </c>
      <c r="D164" s="15" t="s">
        <v>308</v>
      </c>
      <c r="E164" s="15" t="s">
        <v>45</v>
      </c>
      <c r="F164" s="7">
        <f>F165</f>
        <v>5846.6</v>
      </c>
      <c r="G164" s="7">
        <f t="shared" si="79"/>
        <v>5846.6</v>
      </c>
      <c r="H164" s="7">
        <f t="shared" si="75"/>
        <v>0</v>
      </c>
      <c r="I164" s="7">
        <f>I165</f>
        <v>0</v>
      </c>
      <c r="J164" s="7">
        <f aca="true" t="shared" si="82" ref="J164:BD164">J165</f>
        <v>0</v>
      </c>
      <c r="K164" s="7">
        <f t="shared" si="82"/>
        <v>0</v>
      </c>
      <c r="L164" s="7">
        <f t="shared" si="82"/>
        <v>0</v>
      </c>
      <c r="M164" s="7">
        <f t="shared" si="82"/>
        <v>0</v>
      </c>
      <c r="N164" s="7">
        <f t="shared" si="82"/>
        <v>0</v>
      </c>
      <c r="O164" s="7">
        <f t="shared" si="82"/>
        <v>0</v>
      </c>
      <c r="P164" s="7">
        <f t="shared" si="82"/>
        <v>0</v>
      </c>
      <c r="Q164" s="7">
        <f t="shared" si="82"/>
        <v>0</v>
      </c>
      <c r="R164" s="7">
        <f t="shared" si="82"/>
        <v>0</v>
      </c>
      <c r="S164" s="7">
        <f t="shared" si="82"/>
        <v>0</v>
      </c>
      <c r="T164" s="7">
        <f t="shared" si="82"/>
        <v>0</v>
      </c>
      <c r="U164" s="7">
        <f t="shared" si="82"/>
        <v>0</v>
      </c>
      <c r="V164" s="7">
        <f t="shared" si="82"/>
        <v>0</v>
      </c>
      <c r="W164" s="7">
        <f t="shared" si="82"/>
        <v>0</v>
      </c>
      <c r="X164" s="7">
        <f t="shared" si="82"/>
        <v>0</v>
      </c>
      <c r="Y164" s="7">
        <f t="shared" si="82"/>
        <v>0</v>
      </c>
      <c r="Z164" s="7">
        <f t="shared" si="82"/>
        <v>0</v>
      </c>
      <c r="AA164" s="7">
        <f t="shared" si="82"/>
        <v>0</v>
      </c>
      <c r="AB164" s="7">
        <f t="shared" si="82"/>
        <v>0</v>
      </c>
      <c r="AC164" s="7">
        <f t="shared" si="82"/>
        <v>0</v>
      </c>
      <c r="AD164" s="7">
        <f t="shared" si="82"/>
        <v>0</v>
      </c>
      <c r="AE164" s="7">
        <f t="shared" si="82"/>
        <v>0</v>
      </c>
      <c r="AF164" s="7">
        <f t="shared" si="82"/>
        <v>0</v>
      </c>
      <c r="AG164" s="7">
        <f t="shared" si="82"/>
        <v>0</v>
      </c>
      <c r="AH164" s="7">
        <f t="shared" si="82"/>
        <v>0</v>
      </c>
      <c r="AI164" s="7">
        <f t="shared" si="82"/>
        <v>0</v>
      </c>
      <c r="AJ164" s="7">
        <f t="shared" si="82"/>
        <v>0</v>
      </c>
      <c r="AK164" s="7">
        <f t="shared" si="82"/>
        <v>0</v>
      </c>
      <c r="AL164" s="7">
        <f t="shared" si="82"/>
        <v>0</v>
      </c>
      <c r="AM164" s="7">
        <f t="shared" si="82"/>
        <v>0</v>
      </c>
      <c r="AN164" s="7">
        <f t="shared" si="82"/>
        <v>0</v>
      </c>
      <c r="AO164" s="7">
        <f t="shared" si="82"/>
        <v>0</v>
      </c>
      <c r="AP164" s="7">
        <f t="shared" si="82"/>
        <v>0</v>
      </c>
      <c r="AQ164" s="7">
        <f t="shared" si="82"/>
        <v>0</v>
      </c>
      <c r="AR164" s="7">
        <f t="shared" si="82"/>
        <v>0</v>
      </c>
      <c r="AS164" s="7">
        <f t="shared" si="82"/>
        <v>0</v>
      </c>
      <c r="AT164" s="7">
        <f t="shared" si="82"/>
        <v>0</v>
      </c>
      <c r="AU164" s="7">
        <f t="shared" si="82"/>
        <v>0</v>
      </c>
      <c r="AV164" s="7">
        <f t="shared" si="82"/>
        <v>0</v>
      </c>
      <c r="AW164" s="7">
        <f t="shared" si="82"/>
        <v>0</v>
      </c>
      <c r="AX164" s="7">
        <f t="shared" si="82"/>
        <v>0</v>
      </c>
      <c r="AY164" s="7">
        <f t="shared" si="82"/>
        <v>0</v>
      </c>
      <c r="AZ164" s="7">
        <f t="shared" si="82"/>
        <v>0</v>
      </c>
      <c r="BA164" s="7">
        <f t="shared" si="82"/>
        <v>0</v>
      </c>
      <c r="BB164" s="7">
        <f t="shared" si="82"/>
        <v>0</v>
      </c>
      <c r="BC164" s="7">
        <f t="shared" si="82"/>
        <v>0</v>
      </c>
      <c r="BD164" s="7">
        <f t="shared" si="82"/>
        <v>0</v>
      </c>
      <c r="BE164" s="16"/>
      <c r="BF164" s="7"/>
      <c r="BG164" s="7"/>
      <c r="BH164" s="7"/>
    </row>
    <row r="165" spans="1:60" s="68" customFormat="1" ht="31.5">
      <c r="A165" s="12" t="s">
        <v>162</v>
      </c>
      <c r="B165" s="96" t="s">
        <v>119</v>
      </c>
      <c r="C165" s="15" t="s">
        <v>52</v>
      </c>
      <c r="D165" s="15" t="s">
        <v>308</v>
      </c>
      <c r="E165" s="15" t="s">
        <v>163</v>
      </c>
      <c r="F165" s="7">
        <v>5846.6</v>
      </c>
      <c r="G165" s="7">
        <f t="shared" si="79"/>
        <v>5846.6</v>
      </c>
      <c r="H165" s="7">
        <f t="shared" si="75"/>
        <v>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16"/>
      <c r="BF165" s="7"/>
      <c r="BG165" s="7"/>
      <c r="BH165" s="7"/>
    </row>
    <row r="166" spans="1:60" s="68" customFormat="1" ht="57" customHeight="1">
      <c r="A166" s="95" t="s">
        <v>333</v>
      </c>
      <c r="B166" s="96" t="s">
        <v>119</v>
      </c>
      <c r="C166" s="15" t="s">
        <v>52</v>
      </c>
      <c r="D166" s="15" t="s">
        <v>313</v>
      </c>
      <c r="E166" s="15" t="s">
        <v>45</v>
      </c>
      <c r="F166" s="7">
        <f>F168+F167</f>
        <v>16017.6</v>
      </c>
      <c r="G166" s="7">
        <f t="shared" si="79"/>
        <v>16017.6</v>
      </c>
      <c r="H166" s="7">
        <f>SUM(I166:BD166)</f>
        <v>0</v>
      </c>
      <c r="I166" s="7">
        <f>I168+I167</f>
        <v>0</v>
      </c>
      <c r="J166" s="7">
        <f aca="true" t="shared" si="83" ref="J166:BD166">J168</f>
        <v>0</v>
      </c>
      <c r="K166" s="7">
        <f t="shared" si="83"/>
        <v>0</v>
      </c>
      <c r="L166" s="7">
        <f t="shared" si="83"/>
        <v>0</v>
      </c>
      <c r="M166" s="7">
        <f t="shared" si="83"/>
        <v>0</v>
      </c>
      <c r="N166" s="7">
        <f t="shared" si="83"/>
        <v>0</v>
      </c>
      <c r="O166" s="7">
        <f t="shared" si="83"/>
        <v>0</v>
      </c>
      <c r="P166" s="7">
        <f t="shared" si="83"/>
        <v>0</v>
      </c>
      <c r="Q166" s="7">
        <f t="shared" si="83"/>
        <v>0</v>
      </c>
      <c r="R166" s="7">
        <f t="shared" si="83"/>
        <v>0</v>
      </c>
      <c r="S166" s="7">
        <f t="shared" si="83"/>
        <v>0</v>
      </c>
      <c r="T166" s="7">
        <f t="shared" si="83"/>
        <v>0</v>
      </c>
      <c r="U166" s="7">
        <f t="shared" si="83"/>
        <v>0</v>
      </c>
      <c r="V166" s="7">
        <f t="shared" si="83"/>
        <v>0</v>
      </c>
      <c r="W166" s="7">
        <f t="shared" si="83"/>
        <v>0</v>
      </c>
      <c r="X166" s="7">
        <f t="shared" si="83"/>
        <v>0</v>
      </c>
      <c r="Y166" s="7">
        <f t="shared" si="83"/>
        <v>0</v>
      </c>
      <c r="Z166" s="7">
        <f t="shared" si="83"/>
        <v>0</v>
      </c>
      <c r="AA166" s="7">
        <f t="shared" si="83"/>
        <v>0</v>
      </c>
      <c r="AB166" s="7">
        <f t="shared" si="83"/>
        <v>0</v>
      </c>
      <c r="AC166" s="7">
        <f t="shared" si="83"/>
        <v>0</v>
      </c>
      <c r="AD166" s="7">
        <f t="shared" si="83"/>
        <v>0</v>
      </c>
      <c r="AE166" s="7">
        <f t="shared" si="83"/>
        <v>0</v>
      </c>
      <c r="AF166" s="7">
        <f t="shared" si="83"/>
        <v>0</v>
      </c>
      <c r="AG166" s="7">
        <f t="shared" si="83"/>
        <v>0</v>
      </c>
      <c r="AH166" s="7">
        <f t="shared" si="83"/>
        <v>0</v>
      </c>
      <c r="AI166" s="7">
        <f t="shared" si="83"/>
        <v>0</v>
      </c>
      <c r="AJ166" s="7">
        <f t="shared" si="83"/>
        <v>0</v>
      </c>
      <c r="AK166" s="7">
        <f t="shared" si="83"/>
        <v>0</v>
      </c>
      <c r="AL166" s="7">
        <f t="shared" si="83"/>
        <v>0</v>
      </c>
      <c r="AM166" s="7">
        <f t="shared" si="83"/>
        <v>0</v>
      </c>
      <c r="AN166" s="7">
        <f t="shared" si="83"/>
        <v>0</v>
      </c>
      <c r="AO166" s="7">
        <f t="shared" si="83"/>
        <v>0</v>
      </c>
      <c r="AP166" s="7">
        <f t="shared" si="83"/>
        <v>0</v>
      </c>
      <c r="AQ166" s="7">
        <f t="shared" si="83"/>
        <v>0</v>
      </c>
      <c r="AR166" s="7">
        <f t="shared" si="83"/>
        <v>0</v>
      </c>
      <c r="AS166" s="7">
        <f t="shared" si="83"/>
        <v>0</v>
      </c>
      <c r="AT166" s="7">
        <f t="shared" si="83"/>
        <v>0</v>
      </c>
      <c r="AU166" s="7">
        <f t="shared" si="83"/>
        <v>0</v>
      </c>
      <c r="AV166" s="7">
        <f t="shared" si="83"/>
        <v>0</v>
      </c>
      <c r="AW166" s="7">
        <f t="shared" si="83"/>
        <v>0</v>
      </c>
      <c r="AX166" s="7">
        <f t="shared" si="83"/>
        <v>0</v>
      </c>
      <c r="AY166" s="7">
        <f t="shared" si="83"/>
        <v>0</v>
      </c>
      <c r="AZ166" s="7">
        <f t="shared" si="83"/>
        <v>0</v>
      </c>
      <c r="BA166" s="7">
        <f t="shared" si="83"/>
        <v>0</v>
      </c>
      <c r="BB166" s="7">
        <f t="shared" si="83"/>
        <v>0</v>
      </c>
      <c r="BC166" s="7">
        <f t="shared" si="83"/>
        <v>0</v>
      </c>
      <c r="BD166" s="7">
        <f t="shared" si="83"/>
        <v>0</v>
      </c>
      <c r="BE166" s="16"/>
      <c r="BF166" s="7"/>
      <c r="BG166" s="7"/>
      <c r="BH166" s="7"/>
    </row>
    <row r="167" spans="1:60" s="68" customFormat="1" ht="26.25" customHeight="1">
      <c r="A167" s="14" t="s">
        <v>154</v>
      </c>
      <c r="B167" s="96" t="s">
        <v>119</v>
      </c>
      <c r="C167" s="15" t="s">
        <v>52</v>
      </c>
      <c r="D167" s="15" t="s">
        <v>313</v>
      </c>
      <c r="E167" s="15" t="s">
        <v>156</v>
      </c>
      <c r="F167" s="7">
        <v>16000</v>
      </c>
      <c r="G167" s="7">
        <f t="shared" si="79"/>
        <v>16000</v>
      </c>
      <c r="H167" s="7">
        <f>SUM(I167:BD167)</f>
        <v>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16"/>
      <c r="BF167" s="7"/>
      <c r="BG167" s="7"/>
      <c r="BH167" s="7"/>
    </row>
    <row r="168" spans="1:60" s="68" customFormat="1" ht="31.5">
      <c r="A168" s="12" t="s">
        <v>162</v>
      </c>
      <c r="B168" s="96" t="s">
        <v>119</v>
      </c>
      <c r="C168" s="15" t="s">
        <v>52</v>
      </c>
      <c r="D168" s="15" t="s">
        <v>313</v>
      </c>
      <c r="E168" s="15" t="s">
        <v>163</v>
      </c>
      <c r="F168" s="7">
        <v>17.6</v>
      </c>
      <c r="G168" s="7">
        <f t="shared" si="79"/>
        <v>17.6</v>
      </c>
      <c r="H168" s="7">
        <f>SUM(I168:BD168)</f>
        <v>0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16"/>
      <c r="BF168" s="7"/>
      <c r="BG168" s="7"/>
      <c r="BH168" s="7"/>
    </row>
    <row r="169" spans="1:73" s="68" customFormat="1" ht="31.5">
      <c r="A169" s="12" t="s">
        <v>421</v>
      </c>
      <c r="B169" s="96" t="s">
        <v>119</v>
      </c>
      <c r="C169" s="15" t="s">
        <v>52</v>
      </c>
      <c r="D169" s="15" t="s">
        <v>398</v>
      </c>
      <c r="E169" s="15" t="s">
        <v>45</v>
      </c>
      <c r="F169" s="7">
        <f>F170</f>
        <v>25831</v>
      </c>
      <c r="G169" s="7">
        <f>G170</f>
        <v>25831</v>
      </c>
      <c r="H169" s="7">
        <f aca="true" t="shared" si="84" ref="H169:BS169">H170</f>
        <v>0</v>
      </c>
      <c r="I169" s="7">
        <f t="shared" si="84"/>
        <v>0</v>
      </c>
      <c r="J169" s="7">
        <f t="shared" si="84"/>
        <v>0</v>
      </c>
      <c r="K169" s="7">
        <f t="shared" si="84"/>
        <v>0</v>
      </c>
      <c r="L169" s="7">
        <f t="shared" si="84"/>
        <v>0</v>
      </c>
      <c r="M169" s="7">
        <f t="shared" si="84"/>
        <v>0</v>
      </c>
      <c r="N169" s="7">
        <f t="shared" si="84"/>
        <v>0</v>
      </c>
      <c r="O169" s="7">
        <f t="shared" si="84"/>
        <v>0</v>
      </c>
      <c r="P169" s="7">
        <f t="shared" si="84"/>
        <v>0</v>
      </c>
      <c r="Q169" s="7">
        <f t="shared" si="84"/>
        <v>0</v>
      </c>
      <c r="R169" s="7">
        <f t="shared" si="84"/>
        <v>0</v>
      </c>
      <c r="S169" s="7">
        <f t="shared" si="84"/>
        <v>0</v>
      </c>
      <c r="T169" s="7">
        <f t="shared" si="84"/>
        <v>0</v>
      </c>
      <c r="U169" s="7">
        <f t="shared" si="84"/>
        <v>0</v>
      </c>
      <c r="V169" s="7">
        <f t="shared" si="84"/>
        <v>0</v>
      </c>
      <c r="W169" s="7">
        <f t="shared" si="84"/>
        <v>0</v>
      </c>
      <c r="X169" s="7">
        <f t="shared" si="84"/>
        <v>0</v>
      </c>
      <c r="Y169" s="7">
        <f t="shared" si="84"/>
        <v>0</v>
      </c>
      <c r="Z169" s="7">
        <f t="shared" si="84"/>
        <v>0</v>
      </c>
      <c r="AA169" s="7">
        <f t="shared" si="84"/>
        <v>0</v>
      </c>
      <c r="AB169" s="7">
        <f t="shared" si="84"/>
        <v>0</v>
      </c>
      <c r="AC169" s="7">
        <f t="shared" si="84"/>
        <v>0</v>
      </c>
      <c r="AD169" s="7">
        <f t="shared" si="84"/>
        <v>0</v>
      </c>
      <c r="AE169" s="7">
        <f t="shared" si="84"/>
        <v>0</v>
      </c>
      <c r="AF169" s="7">
        <f t="shared" si="84"/>
        <v>0</v>
      </c>
      <c r="AG169" s="7">
        <f t="shared" si="84"/>
        <v>0</v>
      </c>
      <c r="AH169" s="7">
        <f t="shared" si="84"/>
        <v>0</v>
      </c>
      <c r="AI169" s="7">
        <f t="shared" si="84"/>
        <v>0</v>
      </c>
      <c r="AJ169" s="7">
        <f t="shared" si="84"/>
        <v>0</v>
      </c>
      <c r="AK169" s="7">
        <f t="shared" si="84"/>
        <v>0</v>
      </c>
      <c r="AL169" s="7">
        <f t="shared" si="84"/>
        <v>0</v>
      </c>
      <c r="AM169" s="7">
        <f t="shared" si="84"/>
        <v>0</v>
      </c>
      <c r="AN169" s="7">
        <f t="shared" si="84"/>
        <v>0</v>
      </c>
      <c r="AO169" s="7">
        <f t="shared" si="84"/>
        <v>0</v>
      </c>
      <c r="AP169" s="7">
        <f t="shared" si="84"/>
        <v>0</v>
      </c>
      <c r="AQ169" s="7">
        <f t="shared" si="84"/>
        <v>0</v>
      </c>
      <c r="AR169" s="7">
        <f t="shared" si="84"/>
        <v>0</v>
      </c>
      <c r="AS169" s="7">
        <f t="shared" si="84"/>
        <v>0</v>
      </c>
      <c r="AT169" s="7">
        <f t="shared" si="84"/>
        <v>0</v>
      </c>
      <c r="AU169" s="7">
        <f t="shared" si="84"/>
        <v>0</v>
      </c>
      <c r="AV169" s="7">
        <f t="shared" si="84"/>
        <v>0</v>
      </c>
      <c r="AW169" s="7">
        <f t="shared" si="84"/>
        <v>0</v>
      </c>
      <c r="AX169" s="7">
        <f t="shared" si="84"/>
        <v>0</v>
      </c>
      <c r="AY169" s="7">
        <f t="shared" si="84"/>
        <v>0</v>
      </c>
      <c r="AZ169" s="7">
        <f t="shared" si="84"/>
        <v>0</v>
      </c>
      <c r="BA169" s="7">
        <f t="shared" si="84"/>
        <v>0</v>
      </c>
      <c r="BB169" s="7">
        <f t="shared" si="84"/>
        <v>0</v>
      </c>
      <c r="BC169" s="7">
        <f t="shared" si="84"/>
        <v>0</v>
      </c>
      <c r="BD169" s="7">
        <f t="shared" si="84"/>
        <v>0</v>
      </c>
      <c r="BE169" s="7">
        <f t="shared" si="84"/>
        <v>0</v>
      </c>
      <c r="BF169" s="7">
        <f t="shared" si="84"/>
        <v>0</v>
      </c>
      <c r="BG169" s="7">
        <f t="shared" si="84"/>
        <v>0</v>
      </c>
      <c r="BH169" s="7">
        <f t="shared" si="84"/>
        <v>0</v>
      </c>
      <c r="BI169" s="7">
        <f t="shared" si="84"/>
        <v>0</v>
      </c>
      <c r="BJ169" s="7">
        <f t="shared" si="84"/>
        <v>0</v>
      </c>
      <c r="BK169" s="7">
        <f t="shared" si="84"/>
        <v>0</v>
      </c>
      <c r="BL169" s="7">
        <f t="shared" si="84"/>
        <v>0</v>
      </c>
      <c r="BM169" s="7">
        <f t="shared" si="84"/>
        <v>0</v>
      </c>
      <c r="BN169" s="7">
        <f t="shared" si="84"/>
        <v>0</v>
      </c>
      <c r="BO169" s="7">
        <f t="shared" si="84"/>
        <v>0</v>
      </c>
      <c r="BP169" s="7">
        <f t="shared" si="84"/>
        <v>0</v>
      </c>
      <c r="BQ169" s="7">
        <f t="shared" si="84"/>
        <v>0</v>
      </c>
      <c r="BR169" s="7">
        <f t="shared" si="84"/>
        <v>0</v>
      </c>
      <c r="BS169" s="7">
        <f t="shared" si="84"/>
        <v>0</v>
      </c>
      <c r="BT169" s="7">
        <f>BT170</f>
        <v>0</v>
      </c>
      <c r="BU169" s="7">
        <f>BU170</f>
        <v>0</v>
      </c>
    </row>
    <row r="170" spans="1:60" s="68" customFormat="1" ht="31.5">
      <c r="A170" s="12" t="s">
        <v>162</v>
      </c>
      <c r="B170" s="96" t="s">
        <v>119</v>
      </c>
      <c r="C170" s="15" t="s">
        <v>52</v>
      </c>
      <c r="D170" s="15" t="s">
        <v>398</v>
      </c>
      <c r="E170" s="15" t="s">
        <v>163</v>
      </c>
      <c r="F170" s="7">
        <v>25831</v>
      </c>
      <c r="G170" s="7">
        <f t="shared" si="79"/>
        <v>25831</v>
      </c>
      <c r="H170" s="7">
        <f>SUM(I170:BD170)</f>
        <v>0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16"/>
      <c r="BF170" s="7"/>
      <c r="BG170" s="7"/>
      <c r="BH170" s="7"/>
    </row>
    <row r="171" spans="1:60" s="68" customFormat="1" ht="41.25" customHeight="1">
      <c r="A171" s="12" t="s">
        <v>422</v>
      </c>
      <c r="B171" s="96" t="s">
        <v>119</v>
      </c>
      <c r="C171" s="15" t="s">
        <v>52</v>
      </c>
      <c r="D171" s="15" t="s">
        <v>397</v>
      </c>
      <c r="E171" s="15" t="s">
        <v>45</v>
      </c>
      <c r="F171" s="7">
        <f>F172</f>
        <v>6100</v>
      </c>
      <c r="G171" s="7">
        <f>G172</f>
        <v>6100</v>
      </c>
      <c r="H171" s="7">
        <f aca="true" t="shared" si="85" ref="H171:BD171">H172</f>
        <v>0</v>
      </c>
      <c r="I171" s="7">
        <f t="shared" si="85"/>
        <v>0</v>
      </c>
      <c r="J171" s="7">
        <f t="shared" si="85"/>
        <v>0</v>
      </c>
      <c r="K171" s="7">
        <f t="shared" si="85"/>
        <v>0</v>
      </c>
      <c r="L171" s="7">
        <f t="shared" si="85"/>
        <v>0</v>
      </c>
      <c r="M171" s="7">
        <f t="shared" si="85"/>
        <v>0</v>
      </c>
      <c r="N171" s="7">
        <f t="shared" si="85"/>
        <v>0</v>
      </c>
      <c r="O171" s="7">
        <f t="shared" si="85"/>
        <v>0</v>
      </c>
      <c r="P171" s="7">
        <f t="shared" si="85"/>
        <v>0</v>
      </c>
      <c r="Q171" s="7">
        <f t="shared" si="85"/>
        <v>0</v>
      </c>
      <c r="R171" s="7">
        <f t="shared" si="85"/>
        <v>0</v>
      </c>
      <c r="S171" s="7">
        <f t="shared" si="85"/>
        <v>0</v>
      </c>
      <c r="T171" s="7">
        <f t="shared" si="85"/>
        <v>0</v>
      </c>
      <c r="U171" s="7">
        <f t="shared" si="85"/>
        <v>0</v>
      </c>
      <c r="V171" s="7">
        <f t="shared" si="85"/>
        <v>0</v>
      </c>
      <c r="W171" s="7">
        <f t="shared" si="85"/>
        <v>0</v>
      </c>
      <c r="X171" s="7">
        <f t="shared" si="85"/>
        <v>0</v>
      </c>
      <c r="Y171" s="7">
        <f t="shared" si="85"/>
        <v>0</v>
      </c>
      <c r="Z171" s="7">
        <f t="shared" si="85"/>
        <v>0</v>
      </c>
      <c r="AA171" s="7">
        <f t="shared" si="85"/>
        <v>0</v>
      </c>
      <c r="AB171" s="7">
        <f t="shared" si="85"/>
        <v>0</v>
      </c>
      <c r="AC171" s="7">
        <f t="shared" si="85"/>
        <v>0</v>
      </c>
      <c r="AD171" s="7">
        <f t="shared" si="85"/>
        <v>0</v>
      </c>
      <c r="AE171" s="7">
        <f t="shared" si="85"/>
        <v>0</v>
      </c>
      <c r="AF171" s="7">
        <f t="shared" si="85"/>
        <v>0</v>
      </c>
      <c r="AG171" s="7">
        <f t="shared" si="85"/>
        <v>0</v>
      </c>
      <c r="AH171" s="7">
        <f t="shared" si="85"/>
        <v>0</v>
      </c>
      <c r="AI171" s="7">
        <f t="shared" si="85"/>
        <v>0</v>
      </c>
      <c r="AJ171" s="7">
        <f t="shared" si="85"/>
        <v>0</v>
      </c>
      <c r="AK171" s="7">
        <f t="shared" si="85"/>
        <v>0</v>
      </c>
      <c r="AL171" s="7">
        <f t="shared" si="85"/>
        <v>0</v>
      </c>
      <c r="AM171" s="7">
        <f t="shared" si="85"/>
        <v>0</v>
      </c>
      <c r="AN171" s="7">
        <f t="shared" si="85"/>
        <v>0</v>
      </c>
      <c r="AO171" s="7">
        <f t="shared" si="85"/>
        <v>0</v>
      </c>
      <c r="AP171" s="7">
        <f t="shared" si="85"/>
        <v>0</v>
      </c>
      <c r="AQ171" s="7">
        <f t="shared" si="85"/>
        <v>0</v>
      </c>
      <c r="AR171" s="7">
        <f t="shared" si="85"/>
        <v>0</v>
      </c>
      <c r="AS171" s="7">
        <f t="shared" si="85"/>
        <v>0</v>
      </c>
      <c r="AT171" s="7">
        <f t="shared" si="85"/>
        <v>0</v>
      </c>
      <c r="AU171" s="7">
        <f t="shared" si="85"/>
        <v>0</v>
      </c>
      <c r="AV171" s="7">
        <f t="shared" si="85"/>
        <v>0</v>
      </c>
      <c r="AW171" s="7">
        <f t="shared" si="85"/>
        <v>0</v>
      </c>
      <c r="AX171" s="7">
        <f t="shared" si="85"/>
        <v>0</v>
      </c>
      <c r="AY171" s="7">
        <f t="shared" si="85"/>
        <v>0</v>
      </c>
      <c r="AZ171" s="7">
        <f t="shared" si="85"/>
        <v>0</v>
      </c>
      <c r="BA171" s="7">
        <f t="shared" si="85"/>
        <v>0</v>
      </c>
      <c r="BB171" s="7">
        <f t="shared" si="85"/>
        <v>0</v>
      </c>
      <c r="BC171" s="7">
        <f t="shared" si="85"/>
        <v>0</v>
      </c>
      <c r="BD171" s="7">
        <f t="shared" si="85"/>
        <v>0</v>
      </c>
      <c r="BE171" s="16"/>
      <c r="BF171" s="7"/>
      <c r="BG171" s="7"/>
      <c r="BH171" s="7"/>
    </row>
    <row r="172" spans="1:60" s="68" customFormat="1" ht="31.5">
      <c r="A172" s="12" t="s">
        <v>162</v>
      </c>
      <c r="B172" s="96" t="s">
        <v>119</v>
      </c>
      <c r="C172" s="15" t="s">
        <v>52</v>
      </c>
      <c r="D172" s="15" t="s">
        <v>397</v>
      </c>
      <c r="E172" s="15" t="s">
        <v>163</v>
      </c>
      <c r="F172" s="7">
        <v>6100</v>
      </c>
      <c r="G172" s="7">
        <f t="shared" si="79"/>
        <v>6100</v>
      </c>
      <c r="H172" s="7">
        <f t="shared" si="75"/>
        <v>0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16"/>
      <c r="BF172" s="7"/>
      <c r="BG172" s="7"/>
      <c r="BH172" s="7"/>
    </row>
    <row r="173" spans="1:60" ht="31.5">
      <c r="A173" s="14" t="s">
        <v>143</v>
      </c>
      <c r="B173" s="15" t="s">
        <v>119</v>
      </c>
      <c r="C173" s="15" t="s">
        <v>52</v>
      </c>
      <c r="D173" s="15" t="s">
        <v>144</v>
      </c>
      <c r="E173" s="15" t="s">
        <v>45</v>
      </c>
      <c r="F173" s="7">
        <f>F174</f>
        <v>200000</v>
      </c>
      <c r="G173" s="7">
        <f>G174</f>
        <v>200000</v>
      </c>
      <c r="H173" s="7">
        <f t="shared" si="75"/>
        <v>0</v>
      </c>
      <c r="I173" s="7">
        <f>I174</f>
        <v>0</v>
      </c>
      <c r="J173" s="7">
        <f aca="true" t="shared" si="86" ref="J173:BD173">J174</f>
        <v>0</v>
      </c>
      <c r="K173" s="7">
        <f t="shared" si="86"/>
        <v>0</v>
      </c>
      <c r="L173" s="7">
        <f t="shared" si="86"/>
        <v>0</v>
      </c>
      <c r="M173" s="7">
        <f t="shared" si="86"/>
        <v>0</v>
      </c>
      <c r="N173" s="7">
        <f t="shared" si="86"/>
        <v>0</v>
      </c>
      <c r="O173" s="7">
        <f t="shared" si="86"/>
        <v>0</v>
      </c>
      <c r="P173" s="7">
        <f t="shared" si="86"/>
        <v>0</v>
      </c>
      <c r="Q173" s="7">
        <f t="shared" si="86"/>
        <v>0</v>
      </c>
      <c r="R173" s="7">
        <f t="shared" si="86"/>
        <v>0</v>
      </c>
      <c r="S173" s="7">
        <f t="shared" si="86"/>
        <v>0</v>
      </c>
      <c r="T173" s="7">
        <f t="shared" si="86"/>
        <v>0</v>
      </c>
      <c r="U173" s="7">
        <f t="shared" si="86"/>
        <v>0</v>
      </c>
      <c r="V173" s="7">
        <f t="shared" si="86"/>
        <v>0</v>
      </c>
      <c r="W173" s="7">
        <f t="shared" si="86"/>
        <v>0</v>
      </c>
      <c r="X173" s="7">
        <f t="shared" si="86"/>
        <v>0</v>
      </c>
      <c r="Y173" s="7">
        <f t="shared" si="86"/>
        <v>0</v>
      </c>
      <c r="Z173" s="7">
        <f t="shared" si="86"/>
        <v>0</v>
      </c>
      <c r="AA173" s="7">
        <f t="shared" si="86"/>
        <v>0</v>
      </c>
      <c r="AB173" s="7">
        <f t="shared" si="86"/>
        <v>0</v>
      </c>
      <c r="AC173" s="7">
        <f t="shared" si="86"/>
        <v>0</v>
      </c>
      <c r="AD173" s="7">
        <f t="shared" si="86"/>
        <v>0</v>
      </c>
      <c r="AE173" s="7">
        <f t="shared" si="86"/>
        <v>0</v>
      </c>
      <c r="AF173" s="7">
        <f t="shared" si="86"/>
        <v>0</v>
      </c>
      <c r="AG173" s="7">
        <f t="shared" si="86"/>
        <v>0</v>
      </c>
      <c r="AH173" s="7">
        <f t="shared" si="86"/>
        <v>0</v>
      </c>
      <c r="AI173" s="7">
        <f t="shared" si="86"/>
        <v>0</v>
      </c>
      <c r="AJ173" s="7">
        <f t="shared" si="86"/>
        <v>0</v>
      </c>
      <c r="AK173" s="7">
        <f t="shared" si="86"/>
        <v>0</v>
      </c>
      <c r="AL173" s="7">
        <f t="shared" si="86"/>
        <v>0</v>
      </c>
      <c r="AM173" s="7">
        <f t="shared" si="86"/>
        <v>0</v>
      </c>
      <c r="AN173" s="7">
        <f t="shared" si="86"/>
        <v>0</v>
      </c>
      <c r="AO173" s="7">
        <f t="shared" si="86"/>
        <v>0</v>
      </c>
      <c r="AP173" s="7">
        <f t="shared" si="86"/>
        <v>0</v>
      </c>
      <c r="AQ173" s="7">
        <f t="shared" si="86"/>
        <v>0</v>
      </c>
      <c r="AR173" s="7">
        <f t="shared" si="86"/>
        <v>0</v>
      </c>
      <c r="AS173" s="7">
        <f t="shared" si="86"/>
        <v>0</v>
      </c>
      <c r="AT173" s="7">
        <f t="shared" si="86"/>
        <v>0</v>
      </c>
      <c r="AU173" s="7">
        <f t="shared" si="86"/>
        <v>0</v>
      </c>
      <c r="AV173" s="7">
        <f t="shared" si="86"/>
        <v>0</v>
      </c>
      <c r="AW173" s="7">
        <f t="shared" si="86"/>
        <v>0</v>
      </c>
      <c r="AX173" s="7">
        <f t="shared" si="86"/>
        <v>0</v>
      </c>
      <c r="AY173" s="7">
        <f t="shared" si="86"/>
        <v>0</v>
      </c>
      <c r="AZ173" s="7">
        <f t="shared" si="86"/>
        <v>0</v>
      </c>
      <c r="BA173" s="7">
        <f t="shared" si="86"/>
        <v>0</v>
      </c>
      <c r="BB173" s="7">
        <f t="shared" si="86"/>
        <v>0</v>
      </c>
      <c r="BC173" s="7">
        <f t="shared" si="86"/>
        <v>0</v>
      </c>
      <c r="BD173" s="7">
        <f t="shared" si="86"/>
        <v>0</v>
      </c>
      <c r="BE173" s="16"/>
      <c r="BF173" s="7">
        <f>BF174</f>
        <v>7800</v>
      </c>
      <c r="BG173" s="7">
        <f>BG174</f>
        <v>7800</v>
      </c>
      <c r="BH173" s="7">
        <f>BG173-BF173</f>
        <v>0</v>
      </c>
    </row>
    <row r="174" spans="1:60" ht="31.5">
      <c r="A174" s="14" t="s">
        <v>145</v>
      </c>
      <c r="B174" s="15" t="s">
        <v>119</v>
      </c>
      <c r="C174" s="15" t="s">
        <v>52</v>
      </c>
      <c r="D174" s="15" t="s">
        <v>144</v>
      </c>
      <c r="E174" s="15" t="s">
        <v>146</v>
      </c>
      <c r="F174" s="7">
        <v>200000</v>
      </c>
      <c r="G174" s="7">
        <f>F174+H174</f>
        <v>200000</v>
      </c>
      <c r="H174" s="7">
        <f t="shared" si="75"/>
        <v>0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16"/>
      <c r="BF174" s="7">
        <v>7800</v>
      </c>
      <c r="BG174" s="7">
        <v>7800</v>
      </c>
      <c r="BH174" s="7">
        <f>BG174-BF174</f>
        <v>0</v>
      </c>
    </row>
    <row r="175" spans="1:60" s="68" customFormat="1" ht="15.75">
      <c r="A175" s="14" t="s">
        <v>164</v>
      </c>
      <c r="B175" s="15" t="s">
        <v>119</v>
      </c>
      <c r="C175" s="15" t="s">
        <v>52</v>
      </c>
      <c r="D175" s="15" t="s">
        <v>165</v>
      </c>
      <c r="E175" s="15" t="s">
        <v>45</v>
      </c>
      <c r="F175" s="7">
        <f>SUM(F176:F178)</f>
        <v>159563.3</v>
      </c>
      <c r="G175" s="7">
        <f>F175+H175</f>
        <v>146657.4</v>
      </c>
      <c r="H175" s="7">
        <f>SUM(H176:H178)</f>
        <v>-12905.9</v>
      </c>
      <c r="I175" s="7">
        <f>SUM(I176:I178)</f>
        <v>0</v>
      </c>
      <c r="J175" s="7">
        <f aca="true" t="shared" si="87" ref="J175:BH175">SUM(J176:J178)</f>
        <v>0</v>
      </c>
      <c r="K175" s="7">
        <f t="shared" si="87"/>
        <v>-10000</v>
      </c>
      <c r="L175" s="7">
        <f t="shared" si="87"/>
        <v>-2905.8999999999996</v>
      </c>
      <c r="M175" s="7">
        <f t="shared" si="87"/>
        <v>0</v>
      </c>
      <c r="N175" s="7">
        <f t="shared" si="87"/>
        <v>0</v>
      </c>
      <c r="O175" s="7">
        <f t="shared" si="87"/>
        <v>0</v>
      </c>
      <c r="P175" s="7">
        <f t="shared" si="87"/>
        <v>0</v>
      </c>
      <c r="Q175" s="7">
        <f t="shared" si="87"/>
        <v>0</v>
      </c>
      <c r="R175" s="7">
        <f t="shared" si="87"/>
        <v>0</v>
      </c>
      <c r="S175" s="7">
        <f t="shared" si="87"/>
        <v>0</v>
      </c>
      <c r="T175" s="7">
        <f t="shared" si="87"/>
        <v>0</v>
      </c>
      <c r="U175" s="7">
        <f t="shared" si="87"/>
        <v>0</v>
      </c>
      <c r="V175" s="7">
        <f t="shared" si="87"/>
        <v>0</v>
      </c>
      <c r="W175" s="7">
        <f t="shared" si="87"/>
        <v>0</v>
      </c>
      <c r="X175" s="7">
        <f t="shared" si="87"/>
        <v>0</v>
      </c>
      <c r="Y175" s="7">
        <f t="shared" si="87"/>
        <v>0</v>
      </c>
      <c r="Z175" s="7">
        <f t="shared" si="87"/>
        <v>0</v>
      </c>
      <c r="AA175" s="7">
        <f t="shared" si="87"/>
        <v>0</v>
      </c>
      <c r="AB175" s="7">
        <f t="shared" si="87"/>
        <v>0</v>
      </c>
      <c r="AC175" s="7">
        <f t="shared" si="87"/>
        <v>0</v>
      </c>
      <c r="AD175" s="7">
        <f t="shared" si="87"/>
        <v>0</v>
      </c>
      <c r="AE175" s="7">
        <f t="shared" si="87"/>
        <v>0</v>
      </c>
      <c r="AF175" s="7">
        <f t="shared" si="87"/>
        <v>0</v>
      </c>
      <c r="AG175" s="7">
        <f t="shared" si="87"/>
        <v>0</v>
      </c>
      <c r="AH175" s="7">
        <f t="shared" si="87"/>
        <v>0</v>
      </c>
      <c r="AI175" s="7">
        <f t="shared" si="87"/>
        <v>0</v>
      </c>
      <c r="AJ175" s="7">
        <f t="shared" si="87"/>
        <v>0</v>
      </c>
      <c r="AK175" s="7">
        <f t="shared" si="87"/>
        <v>0</v>
      </c>
      <c r="AL175" s="7">
        <f t="shared" si="87"/>
        <v>0</v>
      </c>
      <c r="AM175" s="7">
        <f t="shared" si="87"/>
        <v>0</v>
      </c>
      <c r="AN175" s="7">
        <f t="shared" si="87"/>
        <v>0</v>
      </c>
      <c r="AO175" s="7">
        <f t="shared" si="87"/>
        <v>0</v>
      </c>
      <c r="AP175" s="7">
        <f t="shared" si="87"/>
        <v>0</v>
      </c>
      <c r="AQ175" s="7">
        <f t="shared" si="87"/>
        <v>0</v>
      </c>
      <c r="AR175" s="7">
        <f t="shared" si="87"/>
        <v>0</v>
      </c>
      <c r="AS175" s="7">
        <f t="shared" si="87"/>
        <v>0</v>
      </c>
      <c r="AT175" s="7">
        <f t="shared" si="87"/>
        <v>0</v>
      </c>
      <c r="AU175" s="7">
        <f t="shared" si="87"/>
        <v>0</v>
      </c>
      <c r="AV175" s="7">
        <f t="shared" si="87"/>
        <v>0</v>
      </c>
      <c r="AW175" s="7">
        <f t="shared" si="87"/>
        <v>0</v>
      </c>
      <c r="AX175" s="7">
        <f t="shared" si="87"/>
        <v>0</v>
      </c>
      <c r="AY175" s="7">
        <f t="shared" si="87"/>
        <v>0</v>
      </c>
      <c r="AZ175" s="7">
        <f t="shared" si="87"/>
        <v>0</v>
      </c>
      <c r="BA175" s="7">
        <f t="shared" si="87"/>
        <v>0</v>
      </c>
      <c r="BB175" s="7">
        <f t="shared" si="87"/>
        <v>0</v>
      </c>
      <c r="BC175" s="7">
        <f t="shared" si="87"/>
        <v>0</v>
      </c>
      <c r="BD175" s="7">
        <f t="shared" si="87"/>
        <v>0</v>
      </c>
      <c r="BE175" s="7">
        <f t="shared" si="87"/>
        <v>0</v>
      </c>
      <c r="BF175" s="7">
        <f t="shared" si="87"/>
        <v>852139</v>
      </c>
      <c r="BG175" s="7">
        <f t="shared" si="87"/>
        <v>852260.9</v>
      </c>
      <c r="BH175" s="7">
        <f t="shared" si="87"/>
        <v>121.90000000002328</v>
      </c>
    </row>
    <row r="176" spans="1:60" ht="15.75">
      <c r="A176" s="14" t="s">
        <v>159</v>
      </c>
      <c r="B176" s="15" t="s">
        <v>119</v>
      </c>
      <c r="C176" s="15" t="s">
        <v>52</v>
      </c>
      <c r="D176" s="15" t="s">
        <v>165</v>
      </c>
      <c r="E176" s="15">
        <v>197</v>
      </c>
      <c r="F176" s="7">
        <v>32552.4</v>
      </c>
      <c r="G176" s="7">
        <f aca="true" t="shared" si="88" ref="G176:G186">F176+H176</f>
        <v>32279.800000000003</v>
      </c>
      <c r="H176" s="7">
        <f>SUM(I176:BD176)</f>
        <v>-272.6</v>
      </c>
      <c r="I176" s="7"/>
      <c r="J176" s="7"/>
      <c r="K176" s="7"/>
      <c r="L176" s="7">
        <v>-272.6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16"/>
      <c r="BF176" s="7">
        <v>4500</v>
      </c>
      <c r="BG176" s="7">
        <v>9500</v>
      </c>
      <c r="BH176" s="7">
        <f>BG176-BF176</f>
        <v>5000</v>
      </c>
    </row>
    <row r="177" spans="1:60" ht="31.5">
      <c r="A177" s="14" t="s">
        <v>327</v>
      </c>
      <c r="B177" s="15" t="s">
        <v>119</v>
      </c>
      <c r="C177" s="15" t="s">
        <v>52</v>
      </c>
      <c r="D177" s="15" t="s">
        <v>165</v>
      </c>
      <c r="E177" s="15" t="s">
        <v>166</v>
      </c>
      <c r="F177" s="7">
        <v>127010.9</v>
      </c>
      <c r="G177" s="7">
        <f t="shared" si="88"/>
        <v>114377.59999999999</v>
      </c>
      <c r="H177" s="7">
        <f>SUM(I177:BD177)</f>
        <v>-12633.3</v>
      </c>
      <c r="I177" s="7"/>
      <c r="J177" s="7"/>
      <c r="K177" s="7">
        <v>-10000</v>
      </c>
      <c r="L177" s="7">
        <f>7366.6-10000+0.1</f>
        <v>-2633.2999999999997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16"/>
      <c r="BF177" s="7">
        <v>92357</v>
      </c>
      <c r="BG177" s="7">
        <v>92357</v>
      </c>
      <c r="BH177" s="7">
        <f>BG177-BF177</f>
        <v>0</v>
      </c>
    </row>
    <row r="178" spans="1:60" ht="31.5" hidden="1">
      <c r="A178" s="77" t="s">
        <v>167</v>
      </c>
      <c r="B178" s="78" t="s">
        <v>119</v>
      </c>
      <c r="C178" s="78" t="s">
        <v>52</v>
      </c>
      <c r="D178" s="78" t="s">
        <v>165</v>
      </c>
      <c r="E178" s="78">
        <v>412</v>
      </c>
      <c r="F178" s="79">
        <v>0</v>
      </c>
      <c r="G178" s="79">
        <f t="shared" si="88"/>
        <v>0</v>
      </c>
      <c r="H178" s="79">
        <f t="shared" si="75"/>
        <v>0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16"/>
      <c r="BF178" s="7">
        <v>755282</v>
      </c>
      <c r="BG178" s="7">
        <v>750403.9</v>
      </c>
      <c r="BH178" s="7">
        <f>BG178-BF178</f>
        <v>-4878.099999999977</v>
      </c>
    </row>
    <row r="179" spans="1:60" s="17" customFormat="1" ht="15.75">
      <c r="A179" s="31" t="s">
        <v>139</v>
      </c>
      <c r="B179" s="30" t="s">
        <v>119</v>
      </c>
      <c r="C179" s="30" t="s">
        <v>52</v>
      </c>
      <c r="D179" s="30" t="s">
        <v>140</v>
      </c>
      <c r="E179" s="30" t="s">
        <v>45</v>
      </c>
      <c r="F179" s="8">
        <f>F180+F182+F181</f>
        <v>75399</v>
      </c>
      <c r="G179" s="8">
        <f>G180+G181+G182</f>
        <v>75399</v>
      </c>
      <c r="H179" s="8">
        <f>H180+H181+H182</f>
        <v>0</v>
      </c>
      <c r="I179" s="8">
        <f>I180+I181+I182</f>
        <v>0</v>
      </c>
      <c r="J179" s="8">
        <f aca="true" t="shared" si="89" ref="J179:BH179">J180+J181+J182</f>
        <v>0</v>
      </c>
      <c r="K179" s="8">
        <f t="shared" si="89"/>
        <v>0</v>
      </c>
      <c r="L179" s="8">
        <f t="shared" si="89"/>
        <v>0</v>
      </c>
      <c r="M179" s="8">
        <f t="shared" si="89"/>
        <v>0</v>
      </c>
      <c r="N179" s="8">
        <f t="shared" si="89"/>
        <v>0</v>
      </c>
      <c r="O179" s="8">
        <f t="shared" si="89"/>
        <v>0</v>
      </c>
      <c r="P179" s="8">
        <f t="shared" si="89"/>
        <v>0</v>
      </c>
      <c r="Q179" s="8">
        <f t="shared" si="89"/>
        <v>0</v>
      </c>
      <c r="R179" s="8">
        <f t="shared" si="89"/>
        <v>0</v>
      </c>
      <c r="S179" s="8">
        <f t="shared" si="89"/>
        <v>0</v>
      </c>
      <c r="T179" s="8">
        <f t="shared" si="89"/>
        <v>0</v>
      </c>
      <c r="U179" s="8">
        <f t="shared" si="89"/>
        <v>0</v>
      </c>
      <c r="V179" s="8">
        <f t="shared" si="89"/>
        <v>0</v>
      </c>
      <c r="W179" s="8">
        <f t="shared" si="89"/>
        <v>0</v>
      </c>
      <c r="X179" s="8">
        <f t="shared" si="89"/>
        <v>0</v>
      </c>
      <c r="Y179" s="8">
        <f t="shared" si="89"/>
        <v>0</v>
      </c>
      <c r="Z179" s="8">
        <f t="shared" si="89"/>
        <v>0</v>
      </c>
      <c r="AA179" s="8">
        <f t="shared" si="89"/>
        <v>0</v>
      </c>
      <c r="AB179" s="8">
        <f t="shared" si="89"/>
        <v>0</v>
      </c>
      <c r="AC179" s="8">
        <f t="shared" si="89"/>
        <v>0</v>
      </c>
      <c r="AD179" s="8">
        <f t="shared" si="89"/>
        <v>0</v>
      </c>
      <c r="AE179" s="8">
        <f t="shared" si="89"/>
        <v>0</v>
      </c>
      <c r="AF179" s="8">
        <f t="shared" si="89"/>
        <v>0</v>
      </c>
      <c r="AG179" s="8">
        <f t="shared" si="89"/>
        <v>0</v>
      </c>
      <c r="AH179" s="8">
        <f t="shared" si="89"/>
        <v>0</v>
      </c>
      <c r="AI179" s="8">
        <f t="shared" si="89"/>
        <v>0</v>
      </c>
      <c r="AJ179" s="8">
        <f t="shared" si="89"/>
        <v>0</v>
      </c>
      <c r="AK179" s="8">
        <f t="shared" si="89"/>
        <v>0</v>
      </c>
      <c r="AL179" s="8">
        <f t="shared" si="89"/>
        <v>0</v>
      </c>
      <c r="AM179" s="8">
        <f t="shared" si="89"/>
        <v>0</v>
      </c>
      <c r="AN179" s="8">
        <f t="shared" si="89"/>
        <v>0</v>
      </c>
      <c r="AO179" s="8">
        <f t="shared" si="89"/>
        <v>0</v>
      </c>
      <c r="AP179" s="8">
        <f t="shared" si="89"/>
        <v>0</v>
      </c>
      <c r="AQ179" s="8">
        <f t="shared" si="89"/>
        <v>0</v>
      </c>
      <c r="AR179" s="8">
        <f t="shared" si="89"/>
        <v>0</v>
      </c>
      <c r="AS179" s="8">
        <f t="shared" si="89"/>
        <v>0</v>
      </c>
      <c r="AT179" s="8">
        <f t="shared" si="89"/>
        <v>0</v>
      </c>
      <c r="AU179" s="8">
        <f t="shared" si="89"/>
        <v>0</v>
      </c>
      <c r="AV179" s="8">
        <f t="shared" si="89"/>
        <v>0</v>
      </c>
      <c r="AW179" s="8">
        <f t="shared" si="89"/>
        <v>0</v>
      </c>
      <c r="AX179" s="8">
        <f t="shared" si="89"/>
        <v>0</v>
      </c>
      <c r="AY179" s="8">
        <f t="shared" si="89"/>
        <v>0</v>
      </c>
      <c r="AZ179" s="8">
        <f t="shared" si="89"/>
        <v>0</v>
      </c>
      <c r="BA179" s="8">
        <f t="shared" si="89"/>
        <v>0</v>
      </c>
      <c r="BB179" s="8">
        <f t="shared" si="89"/>
        <v>0</v>
      </c>
      <c r="BC179" s="8">
        <f t="shared" si="89"/>
        <v>0</v>
      </c>
      <c r="BD179" s="8">
        <f t="shared" si="89"/>
        <v>0</v>
      </c>
      <c r="BE179" s="8">
        <f t="shared" si="89"/>
        <v>0</v>
      </c>
      <c r="BF179" s="8">
        <f t="shared" si="89"/>
        <v>0</v>
      </c>
      <c r="BG179" s="8">
        <f t="shared" si="89"/>
        <v>0</v>
      </c>
      <c r="BH179" s="8">
        <f t="shared" si="89"/>
        <v>0</v>
      </c>
    </row>
    <row r="180" spans="1:60" ht="22.5" customHeight="1">
      <c r="A180" s="14" t="s">
        <v>154</v>
      </c>
      <c r="B180" s="15" t="s">
        <v>119</v>
      </c>
      <c r="C180" s="15" t="s">
        <v>52</v>
      </c>
      <c r="D180" s="15" t="s">
        <v>140</v>
      </c>
      <c r="E180" s="15" t="s">
        <v>156</v>
      </c>
      <c r="F180" s="7">
        <v>54397</v>
      </c>
      <c r="G180" s="7">
        <f>F180+H180</f>
        <v>54397</v>
      </c>
      <c r="H180" s="7">
        <f>SUM(I180:BD180)</f>
        <v>0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16"/>
      <c r="BF180" s="7"/>
      <c r="BG180" s="7"/>
      <c r="BH180" s="7">
        <f>BG180-BF180</f>
        <v>0</v>
      </c>
    </row>
    <row r="181" spans="1:60" ht="31.5">
      <c r="A181" s="14" t="s">
        <v>20</v>
      </c>
      <c r="B181" s="15" t="s">
        <v>119</v>
      </c>
      <c r="C181" s="15" t="s">
        <v>52</v>
      </c>
      <c r="D181" s="15" t="s">
        <v>140</v>
      </c>
      <c r="E181" s="15" t="s">
        <v>166</v>
      </c>
      <c r="F181" s="7">
        <v>21002</v>
      </c>
      <c r="G181" s="7">
        <f>F181+H181</f>
        <v>21002</v>
      </c>
      <c r="H181" s="7">
        <f>SUM(I181:BD181)</f>
        <v>0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16"/>
      <c r="BF181" s="7"/>
      <c r="BG181" s="7"/>
      <c r="BH181" s="7"/>
    </row>
    <row r="182" spans="1:60" s="68" customFormat="1" ht="31.5" hidden="1">
      <c r="A182" s="14" t="s">
        <v>167</v>
      </c>
      <c r="B182" s="15" t="s">
        <v>119</v>
      </c>
      <c r="C182" s="15" t="s">
        <v>52</v>
      </c>
      <c r="D182" s="15" t="s">
        <v>140</v>
      </c>
      <c r="E182" s="15" t="s">
        <v>168</v>
      </c>
      <c r="F182" s="80">
        <v>0</v>
      </c>
      <c r="G182" s="80">
        <f t="shared" si="88"/>
        <v>0</v>
      </c>
      <c r="H182" s="80">
        <f t="shared" si="75"/>
        <v>0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16"/>
      <c r="BF182" s="7"/>
      <c r="BG182" s="7"/>
      <c r="BH182" s="7">
        <f>BG182-BF182</f>
        <v>0</v>
      </c>
    </row>
    <row r="183" spans="1:60" s="68" customFormat="1" ht="15.75">
      <c r="A183" s="14" t="s">
        <v>324</v>
      </c>
      <c r="B183" s="15" t="s">
        <v>119</v>
      </c>
      <c r="C183" s="15" t="s">
        <v>52</v>
      </c>
      <c r="D183" s="15" t="s">
        <v>325</v>
      </c>
      <c r="E183" s="15" t="s">
        <v>45</v>
      </c>
      <c r="F183" s="7">
        <f>SUM(F184:F188)</f>
        <v>957825.1000000001</v>
      </c>
      <c r="G183" s="7">
        <f t="shared" si="88"/>
        <v>977176.1000000001</v>
      </c>
      <c r="H183" s="7">
        <f>SUM(H184:H188)</f>
        <v>19351</v>
      </c>
      <c r="I183" s="7">
        <f>SUM(I184:I188)</f>
        <v>0</v>
      </c>
      <c r="J183" s="7">
        <f aca="true" t="shared" si="90" ref="J183:BH183">SUM(J184:J188)</f>
        <v>0</v>
      </c>
      <c r="K183" s="7">
        <f t="shared" si="90"/>
        <v>-302.3</v>
      </c>
      <c r="L183" s="7">
        <f t="shared" si="90"/>
        <v>-7285.9</v>
      </c>
      <c r="M183" s="7">
        <f t="shared" si="90"/>
        <v>0</v>
      </c>
      <c r="N183" s="7">
        <f t="shared" si="90"/>
        <v>0</v>
      </c>
      <c r="O183" s="7">
        <f t="shared" si="90"/>
        <v>0</v>
      </c>
      <c r="P183" s="7">
        <f t="shared" si="90"/>
        <v>0</v>
      </c>
      <c r="Q183" s="7">
        <f t="shared" si="90"/>
        <v>0</v>
      </c>
      <c r="R183" s="7">
        <f t="shared" si="90"/>
        <v>-153.5</v>
      </c>
      <c r="S183" s="7">
        <f t="shared" si="90"/>
        <v>332.6</v>
      </c>
      <c r="T183" s="7">
        <f t="shared" si="90"/>
        <v>11060.1</v>
      </c>
      <c r="U183" s="7">
        <f t="shared" si="90"/>
        <v>15700</v>
      </c>
      <c r="V183" s="7">
        <f t="shared" si="90"/>
        <v>0</v>
      </c>
      <c r="W183" s="7">
        <f t="shared" si="90"/>
        <v>0</v>
      </c>
      <c r="X183" s="7">
        <f t="shared" si="90"/>
        <v>0</v>
      </c>
      <c r="Y183" s="7">
        <f t="shared" si="90"/>
        <v>0</v>
      </c>
      <c r="Z183" s="7">
        <f t="shared" si="90"/>
        <v>0</v>
      </c>
      <c r="AA183" s="7">
        <f t="shared" si="90"/>
        <v>0</v>
      </c>
      <c r="AB183" s="7">
        <f t="shared" si="90"/>
        <v>0</v>
      </c>
      <c r="AC183" s="7">
        <f t="shared" si="90"/>
        <v>0</v>
      </c>
      <c r="AD183" s="7">
        <f t="shared" si="90"/>
        <v>0</v>
      </c>
      <c r="AE183" s="7">
        <f t="shared" si="90"/>
        <v>0</v>
      </c>
      <c r="AF183" s="7">
        <f t="shared" si="90"/>
        <v>0</v>
      </c>
      <c r="AG183" s="7">
        <f t="shared" si="90"/>
        <v>0</v>
      </c>
      <c r="AH183" s="7">
        <f t="shared" si="90"/>
        <v>0</v>
      </c>
      <c r="AI183" s="7">
        <f t="shared" si="90"/>
        <v>0</v>
      </c>
      <c r="AJ183" s="7">
        <f t="shared" si="90"/>
        <v>0</v>
      </c>
      <c r="AK183" s="7">
        <f t="shared" si="90"/>
        <v>0</v>
      </c>
      <c r="AL183" s="7">
        <f t="shared" si="90"/>
        <v>0</v>
      </c>
      <c r="AM183" s="7">
        <f t="shared" si="90"/>
        <v>0</v>
      </c>
      <c r="AN183" s="7">
        <f t="shared" si="90"/>
        <v>0</v>
      </c>
      <c r="AO183" s="7">
        <f t="shared" si="90"/>
        <v>0</v>
      </c>
      <c r="AP183" s="7">
        <f t="shared" si="90"/>
        <v>0</v>
      </c>
      <c r="AQ183" s="7">
        <f t="shared" si="90"/>
        <v>0</v>
      </c>
      <c r="AR183" s="7">
        <f t="shared" si="90"/>
        <v>0</v>
      </c>
      <c r="AS183" s="7">
        <f t="shared" si="90"/>
        <v>0</v>
      </c>
      <c r="AT183" s="7">
        <f t="shared" si="90"/>
        <v>0</v>
      </c>
      <c r="AU183" s="7">
        <f t="shared" si="90"/>
        <v>0</v>
      </c>
      <c r="AV183" s="7">
        <f t="shared" si="90"/>
        <v>0</v>
      </c>
      <c r="AW183" s="7">
        <f t="shared" si="90"/>
        <v>0</v>
      </c>
      <c r="AX183" s="7">
        <f t="shared" si="90"/>
        <v>0</v>
      </c>
      <c r="AY183" s="7">
        <f t="shared" si="90"/>
        <v>0</v>
      </c>
      <c r="AZ183" s="7">
        <f t="shared" si="90"/>
        <v>0</v>
      </c>
      <c r="BA183" s="7">
        <f t="shared" si="90"/>
        <v>0</v>
      </c>
      <c r="BB183" s="7">
        <f t="shared" si="90"/>
        <v>0</v>
      </c>
      <c r="BC183" s="7">
        <f t="shared" si="90"/>
        <v>0</v>
      </c>
      <c r="BD183" s="7">
        <f t="shared" si="90"/>
        <v>0</v>
      </c>
      <c r="BE183" s="7">
        <f t="shared" si="90"/>
        <v>0</v>
      </c>
      <c r="BF183" s="7">
        <f t="shared" si="90"/>
        <v>0</v>
      </c>
      <c r="BG183" s="7">
        <f t="shared" si="90"/>
        <v>0</v>
      </c>
      <c r="BH183" s="7">
        <f t="shared" si="90"/>
        <v>0</v>
      </c>
    </row>
    <row r="184" spans="1:60" ht="31.5">
      <c r="A184" s="14" t="s">
        <v>328</v>
      </c>
      <c r="B184" s="15" t="s">
        <v>119</v>
      </c>
      <c r="C184" s="15" t="s">
        <v>52</v>
      </c>
      <c r="D184" s="15" t="s">
        <v>325</v>
      </c>
      <c r="E184" s="15" t="s">
        <v>168</v>
      </c>
      <c r="F184" s="7">
        <v>129999.1</v>
      </c>
      <c r="G184" s="7">
        <f t="shared" si="88"/>
        <v>128728.70000000001</v>
      </c>
      <c r="H184" s="7">
        <f>SUM(I184:BD184)</f>
        <v>-1270.3999999999999</v>
      </c>
      <c r="I184" s="7"/>
      <c r="J184" s="7"/>
      <c r="K184" s="7">
        <v>-302.3</v>
      </c>
      <c r="L184" s="7">
        <f>-512.3-302.3</f>
        <v>-814.5999999999999</v>
      </c>
      <c r="M184" s="7"/>
      <c r="N184" s="7"/>
      <c r="O184" s="7"/>
      <c r="P184" s="7"/>
      <c r="Q184" s="7"/>
      <c r="R184" s="7">
        <v>-153.5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16"/>
      <c r="BF184" s="7"/>
      <c r="BG184" s="7"/>
      <c r="BH184" s="7"/>
    </row>
    <row r="185" spans="1:60" ht="15.75">
      <c r="A185" s="14" t="s">
        <v>321</v>
      </c>
      <c r="B185" s="15" t="s">
        <v>119</v>
      </c>
      <c r="C185" s="15" t="s">
        <v>52</v>
      </c>
      <c r="D185" s="15" t="s">
        <v>325</v>
      </c>
      <c r="E185" s="15" t="s">
        <v>329</v>
      </c>
      <c r="F185" s="7">
        <v>89006.6</v>
      </c>
      <c r="G185" s="7">
        <f t="shared" si="88"/>
        <v>87006.70000000001</v>
      </c>
      <c r="H185" s="7">
        <f t="shared" si="75"/>
        <v>-1999.9</v>
      </c>
      <c r="I185" s="7"/>
      <c r="J185" s="7"/>
      <c r="K185" s="7"/>
      <c r="L185" s="7">
        <f>-2000+0.1</f>
        <v>-1999.9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16"/>
      <c r="BF185" s="7"/>
      <c r="BG185" s="7"/>
      <c r="BH185" s="7"/>
    </row>
    <row r="186" spans="1:60" ht="66.75" customHeight="1">
      <c r="A186" s="14" t="s">
        <v>330</v>
      </c>
      <c r="B186" s="15" t="s">
        <v>119</v>
      </c>
      <c r="C186" s="15" t="s">
        <v>52</v>
      </c>
      <c r="D186" s="15" t="s">
        <v>325</v>
      </c>
      <c r="E186" s="15" t="s">
        <v>326</v>
      </c>
      <c r="F186" s="7">
        <v>641534.1</v>
      </c>
      <c r="G186" s="7">
        <f t="shared" si="88"/>
        <v>663286.7999999999</v>
      </c>
      <c r="H186" s="7">
        <f t="shared" si="75"/>
        <v>21752.7</v>
      </c>
      <c r="I186" s="7"/>
      <c r="J186" s="7"/>
      <c r="K186" s="7"/>
      <c r="L186" s="7">
        <v>-5340</v>
      </c>
      <c r="M186" s="7"/>
      <c r="N186" s="7"/>
      <c r="O186" s="7"/>
      <c r="P186" s="7"/>
      <c r="Q186" s="7"/>
      <c r="R186" s="7"/>
      <c r="S186" s="7">
        <v>332.6</v>
      </c>
      <c r="T186" s="7">
        <f>10694.6+235.5+130</f>
        <v>11060.1</v>
      </c>
      <c r="U186" s="7">
        <f>2000+13700</f>
        <v>15700</v>
      </c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16"/>
      <c r="BF186" s="7"/>
      <c r="BG186" s="7"/>
      <c r="BH186" s="7"/>
    </row>
    <row r="187" spans="1:60" ht="15.75">
      <c r="A187" s="14" t="s">
        <v>332</v>
      </c>
      <c r="B187" s="15" t="s">
        <v>119</v>
      </c>
      <c r="C187" s="15" t="s">
        <v>52</v>
      </c>
      <c r="D187" s="15" t="s">
        <v>325</v>
      </c>
      <c r="E187" s="15" t="s">
        <v>331</v>
      </c>
      <c r="F187" s="7">
        <v>90055.8</v>
      </c>
      <c r="G187" s="7">
        <f aca="true" t="shared" si="91" ref="G187:G196">F187+H187</f>
        <v>90954.40000000001</v>
      </c>
      <c r="H187" s="7">
        <f t="shared" si="75"/>
        <v>898.6</v>
      </c>
      <c r="I187" s="7"/>
      <c r="J187" s="7"/>
      <c r="K187" s="7"/>
      <c r="L187" s="7">
        <v>898.6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16"/>
      <c r="BF187" s="7"/>
      <c r="BG187" s="7"/>
      <c r="BH187" s="7"/>
    </row>
    <row r="188" spans="1:60" ht="21.75" customHeight="1">
      <c r="A188" s="14" t="s">
        <v>21</v>
      </c>
      <c r="B188" s="15" t="s">
        <v>119</v>
      </c>
      <c r="C188" s="15" t="s">
        <v>52</v>
      </c>
      <c r="D188" s="15" t="s">
        <v>325</v>
      </c>
      <c r="E188" s="15" t="s">
        <v>22</v>
      </c>
      <c r="F188" s="7">
        <v>7229.5</v>
      </c>
      <c r="G188" s="7">
        <f>F188+H188</f>
        <v>7199.5</v>
      </c>
      <c r="H188" s="7">
        <f t="shared" si="75"/>
        <v>-30</v>
      </c>
      <c r="I188" s="7"/>
      <c r="J188" s="7"/>
      <c r="K188" s="7"/>
      <c r="L188" s="7">
        <v>-30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16"/>
      <c r="BF188" s="7"/>
      <c r="BG188" s="7"/>
      <c r="BH188" s="7"/>
    </row>
    <row r="189" spans="1:60" s="68" customFormat="1" ht="31.5">
      <c r="A189" s="14" t="s">
        <v>241</v>
      </c>
      <c r="B189" s="15" t="s">
        <v>119</v>
      </c>
      <c r="C189" s="15" t="s">
        <v>52</v>
      </c>
      <c r="D189" s="15" t="s">
        <v>179</v>
      </c>
      <c r="E189" s="15" t="s">
        <v>45</v>
      </c>
      <c r="F189" s="7">
        <f>SUM(F190:F195)</f>
        <v>583443.2999999999</v>
      </c>
      <c r="G189" s="7">
        <f>F189+H189</f>
        <v>560160.3999999999</v>
      </c>
      <c r="H189" s="7">
        <f>SUM(H190:H195)</f>
        <v>-23282.899999999994</v>
      </c>
      <c r="I189" s="7">
        <f>SUM(I190:I195)</f>
        <v>0</v>
      </c>
      <c r="J189" s="7">
        <f aca="true" t="shared" si="92" ref="J189:BH189">SUM(J190:J195)</f>
        <v>0</v>
      </c>
      <c r="K189" s="7">
        <f t="shared" si="92"/>
        <v>0</v>
      </c>
      <c r="L189" s="7">
        <f t="shared" si="92"/>
        <v>-22725.499999999996</v>
      </c>
      <c r="M189" s="7">
        <f t="shared" si="92"/>
        <v>0</v>
      </c>
      <c r="N189" s="7">
        <f t="shared" si="92"/>
        <v>0</v>
      </c>
      <c r="O189" s="7">
        <f t="shared" si="92"/>
        <v>0</v>
      </c>
      <c r="P189" s="7">
        <f t="shared" si="92"/>
        <v>6470</v>
      </c>
      <c r="Q189" s="7">
        <f t="shared" si="92"/>
        <v>0</v>
      </c>
      <c r="R189" s="7">
        <f t="shared" si="92"/>
        <v>-5476.1</v>
      </c>
      <c r="S189" s="7">
        <f t="shared" si="92"/>
        <v>0</v>
      </c>
      <c r="T189" s="7">
        <f t="shared" si="92"/>
        <v>-1551.3</v>
      </c>
      <c r="U189" s="7">
        <f t="shared" si="92"/>
        <v>0</v>
      </c>
      <c r="V189" s="7">
        <f t="shared" si="92"/>
        <v>0</v>
      </c>
      <c r="W189" s="7">
        <f t="shared" si="92"/>
        <v>0</v>
      </c>
      <c r="X189" s="7">
        <f t="shared" si="92"/>
        <v>0</v>
      </c>
      <c r="Y189" s="7">
        <f t="shared" si="92"/>
        <v>0</v>
      </c>
      <c r="Z189" s="7">
        <f t="shared" si="92"/>
        <v>0</v>
      </c>
      <c r="AA189" s="7">
        <f t="shared" si="92"/>
        <v>0</v>
      </c>
      <c r="AB189" s="7">
        <f t="shared" si="92"/>
        <v>0</v>
      </c>
      <c r="AC189" s="7">
        <f t="shared" si="92"/>
        <v>0</v>
      </c>
      <c r="AD189" s="7">
        <f t="shared" si="92"/>
        <v>0</v>
      </c>
      <c r="AE189" s="7">
        <f t="shared" si="92"/>
        <v>0</v>
      </c>
      <c r="AF189" s="7">
        <f t="shared" si="92"/>
        <v>0</v>
      </c>
      <c r="AG189" s="7">
        <f t="shared" si="92"/>
        <v>0</v>
      </c>
      <c r="AH189" s="7">
        <f t="shared" si="92"/>
        <v>0</v>
      </c>
      <c r="AI189" s="7">
        <f t="shared" si="92"/>
        <v>0</v>
      </c>
      <c r="AJ189" s="7">
        <f t="shared" si="92"/>
        <v>0</v>
      </c>
      <c r="AK189" s="7">
        <f t="shared" si="92"/>
        <v>0</v>
      </c>
      <c r="AL189" s="7">
        <f t="shared" si="92"/>
        <v>0</v>
      </c>
      <c r="AM189" s="7">
        <f t="shared" si="92"/>
        <v>0</v>
      </c>
      <c r="AN189" s="7">
        <f t="shared" si="92"/>
        <v>0</v>
      </c>
      <c r="AO189" s="7">
        <f t="shared" si="92"/>
        <v>0</v>
      </c>
      <c r="AP189" s="7">
        <f t="shared" si="92"/>
        <v>0</v>
      </c>
      <c r="AQ189" s="7">
        <f t="shared" si="92"/>
        <v>0</v>
      </c>
      <c r="AR189" s="7">
        <f t="shared" si="92"/>
        <v>0</v>
      </c>
      <c r="AS189" s="7">
        <f t="shared" si="92"/>
        <v>0</v>
      </c>
      <c r="AT189" s="7">
        <f t="shared" si="92"/>
        <v>0</v>
      </c>
      <c r="AU189" s="7">
        <f t="shared" si="92"/>
        <v>0</v>
      </c>
      <c r="AV189" s="7">
        <f t="shared" si="92"/>
        <v>0</v>
      </c>
      <c r="AW189" s="7">
        <f t="shared" si="92"/>
        <v>0</v>
      </c>
      <c r="AX189" s="7">
        <f t="shared" si="92"/>
        <v>0</v>
      </c>
      <c r="AY189" s="7">
        <f t="shared" si="92"/>
        <v>0</v>
      </c>
      <c r="AZ189" s="7">
        <f t="shared" si="92"/>
        <v>0</v>
      </c>
      <c r="BA189" s="7">
        <f t="shared" si="92"/>
        <v>0</v>
      </c>
      <c r="BB189" s="7">
        <f t="shared" si="92"/>
        <v>0</v>
      </c>
      <c r="BC189" s="7">
        <f t="shared" si="92"/>
        <v>0</v>
      </c>
      <c r="BD189" s="7">
        <f t="shared" si="92"/>
        <v>0</v>
      </c>
      <c r="BE189" s="7">
        <f t="shared" si="92"/>
        <v>0</v>
      </c>
      <c r="BF189" s="7">
        <f t="shared" si="92"/>
        <v>0</v>
      </c>
      <c r="BG189" s="7">
        <f t="shared" si="92"/>
        <v>0</v>
      </c>
      <c r="BH189" s="7">
        <f t="shared" si="92"/>
        <v>0</v>
      </c>
    </row>
    <row r="190" spans="1:60" ht="23.25" customHeight="1">
      <c r="A190" s="14" t="s">
        <v>154</v>
      </c>
      <c r="B190" s="15" t="s">
        <v>119</v>
      </c>
      <c r="C190" s="15" t="s">
        <v>52</v>
      </c>
      <c r="D190" s="15" t="s">
        <v>179</v>
      </c>
      <c r="E190" s="15" t="s">
        <v>156</v>
      </c>
      <c r="F190" s="7">
        <v>195278.7</v>
      </c>
      <c r="G190" s="7">
        <f t="shared" si="91"/>
        <v>169315</v>
      </c>
      <c r="H190" s="7">
        <f t="shared" si="75"/>
        <v>-25963.7</v>
      </c>
      <c r="I190" s="7"/>
      <c r="J190" s="7"/>
      <c r="K190" s="7"/>
      <c r="L190" s="7">
        <v>-31609.7</v>
      </c>
      <c r="M190" s="7"/>
      <c r="N190" s="7"/>
      <c r="O190" s="7"/>
      <c r="P190" s="7">
        <v>6470</v>
      </c>
      <c r="Q190" s="7"/>
      <c r="R190" s="7"/>
      <c r="S190" s="7"/>
      <c r="T190" s="7">
        <v>-824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16"/>
      <c r="BF190" s="7"/>
      <c r="BG190" s="7"/>
      <c r="BH190" s="7"/>
    </row>
    <row r="191" spans="1:60" ht="31.5">
      <c r="A191" s="14" t="s">
        <v>327</v>
      </c>
      <c r="B191" s="15" t="s">
        <v>119</v>
      </c>
      <c r="C191" s="15" t="s">
        <v>52</v>
      </c>
      <c r="D191" s="15" t="s">
        <v>179</v>
      </c>
      <c r="E191" s="15" t="s">
        <v>166</v>
      </c>
      <c r="F191" s="7">
        <v>41484.4</v>
      </c>
      <c r="G191" s="7">
        <f t="shared" si="91"/>
        <v>33965.1</v>
      </c>
      <c r="H191" s="7">
        <f t="shared" si="75"/>
        <v>-7519.3</v>
      </c>
      <c r="I191" s="7"/>
      <c r="J191" s="7"/>
      <c r="K191" s="7"/>
      <c r="L191" s="7">
        <v>-2119.3</v>
      </c>
      <c r="M191" s="7"/>
      <c r="N191" s="7"/>
      <c r="O191" s="7"/>
      <c r="P191" s="7"/>
      <c r="Q191" s="7"/>
      <c r="R191" s="7">
        <v>-5400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16"/>
      <c r="BF191" s="7"/>
      <c r="BG191" s="7"/>
      <c r="BH191" s="7"/>
    </row>
    <row r="192" spans="1:60" ht="33" customHeight="1">
      <c r="A192" s="14" t="s">
        <v>328</v>
      </c>
      <c r="B192" s="15" t="s">
        <v>119</v>
      </c>
      <c r="C192" s="15" t="s">
        <v>52</v>
      </c>
      <c r="D192" s="15" t="s">
        <v>179</v>
      </c>
      <c r="E192" s="15" t="s">
        <v>168</v>
      </c>
      <c r="F192" s="7">
        <v>90768</v>
      </c>
      <c r="G192" s="7">
        <f t="shared" si="91"/>
        <v>87479.4</v>
      </c>
      <c r="H192" s="7">
        <f>SUM(I192:BD192)</f>
        <v>-3288.6</v>
      </c>
      <c r="I192" s="7"/>
      <c r="J192" s="7"/>
      <c r="K192" s="7"/>
      <c r="L192" s="7">
        <v>-3212.5</v>
      </c>
      <c r="M192" s="7"/>
      <c r="N192" s="7"/>
      <c r="O192" s="7"/>
      <c r="P192" s="7"/>
      <c r="Q192" s="7"/>
      <c r="R192" s="7">
        <v>-76.1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16"/>
      <c r="BF192" s="7"/>
      <c r="BG192" s="7"/>
      <c r="BH192" s="7"/>
    </row>
    <row r="193" spans="1:60" ht="15.75">
      <c r="A193" s="14" t="s">
        <v>321</v>
      </c>
      <c r="B193" s="15" t="s">
        <v>119</v>
      </c>
      <c r="C193" s="15" t="s">
        <v>52</v>
      </c>
      <c r="D193" s="15" t="s">
        <v>179</v>
      </c>
      <c r="E193" s="15" t="s">
        <v>329</v>
      </c>
      <c r="F193" s="7">
        <v>24390.2</v>
      </c>
      <c r="G193" s="7">
        <f t="shared" si="91"/>
        <v>24020</v>
      </c>
      <c r="H193" s="7">
        <f>SUM(I193:BD193)</f>
        <v>-370.2</v>
      </c>
      <c r="I193" s="7"/>
      <c r="J193" s="7"/>
      <c r="K193" s="7"/>
      <c r="L193" s="7">
        <v>-370.2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16"/>
      <c r="BF193" s="7"/>
      <c r="BG193" s="7"/>
      <c r="BH193" s="7"/>
    </row>
    <row r="194" spans="1:60" ht="71.25" customHeight="1">
      <c r="A194" s="14" t="s">
        <v>330</v>
      </c>
      <c r="B194" s="15" t="s">
        <v>119</v>
      </c>
      <c r="C194" s="15" t="s">
        <v>52</v>
      </c>
      <c r="D194" s="15" t="s">
        <v>179</v>
      </c>
      <c r="E194" s="15" t="s">
        <v>326</v>
      </c>
      <c r="F194" s="7">
        <v>218489.3</v>
      </c>
      <c r="G194" s="7">
        <f t="shared" si="91"/>
        <v>232348.19999999998</v>
      </c>
      <c r="H194" s="7">
        <f t="shared" si="75"/>
        <v>13858.900000000001</v>
      </c>
      <c r="I194" s="7"/>
      <c r="J194" s="7"/>
      <c r="K194" s="7"/>
      <c r="L194" s="7">
        <v>14586.2</v>
      </c>
      <c r="M194" s="7"/>
      <c r="N194" s="7"/>
      <c r="O194" s="7"/>
      <c r="P194" s="7"/>
      <c r="Q194" s="7"/>
      <c r="R194" s="7"/>
      <c r="S194" s="7"/>
      <c r="T194" s="7">
        <v>-727.3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16"/>
      <c r="BF194" s="7"/>
      <c r="BG194" s="7"/>
      <c r="BH194" s="7"/>
    </row>
    <row r="195" spans="1:60" ht="23.25" customHeight="1">
      <c r="A195" s="14" t="s">
        <v>21</v>
      </c>
      <c r="B195" s="15" t="s">
        <v>119</v>
      </c>
      <c r="C195" s="15" t="s">
        <v>52</v>
      </c>
      <c r="D195" s="15" t="s">
        <v>179</v>
      </c>
      <c r="E195" s="15" t="s">
        <v>22</v>
      </c>
      <c r="F195" s="7">
        <v>13032.7</v>
      </c>
      <c r="G195" s="7">
        <f t="shared" si="91"/>
        <v>13032.7</v>
      </c>
      <c r="H195" s="7">
        <f t="shared" si="75"/>
        <v>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16"/>
      <c r="BF195" s="7"/>
      <c r="BG195" s="7"/>
      <c r="BH195" s="7"/>
    </row>
    <row r="196" spans="1:60" s="17" customFormat="1" ht="39" customHeight="1">
      <c r="A196" s="31" t="s">
        <v>362</v>
      </c>
      <c r="B196" s="30" t="s">
        <v>119</v>
      </c>
      <c r="C196" s="30" t="s">
        <v>61</v>
      </c>
      <c r="D196" s="30" t="s">
        <v>44</v>
      </c>
      <c r="E196" s="30" t="s">
        <v>45</v>
      </c>
      <c r="F196" s="8">
        <f>F197+F202+F211+F208+F200+F204+F206</f>
        <v>49186</v>
      </c>
      <c r="G196" s="7">
        <f t="shared" si="91"/>
        <v>50506.1</v>
      </c>
      <c r="H196" s="8">
        <f>H197+H202+H211+H208+H200+H204+H206</f>
        <v>1320.1000000000001</v>
      </c>
      <c r="I196" s="8">
        <f>I197+I202+I211+I208+I200+I204+I206</f>
        <v>0</v>
      </c>
      <c r="J196" s="8">
        <f aca="true" t="shared" si="93" ref="J196:BD196">J197+J202+J211+J208+J200+J204+J206</f>
        <v>0</v>
      </c>
      <c r="K196" s="8">
        <f t="shared" si="93"/>
        <v>0</v>
      </c>
      <c r="L196" s="8">
        <f t="shared" si="93"/>
        <v>1309.8000000000002</v>
      </c>
      <c r="M196" s="8">
        <f t="shared" si="93"/>
        <v>0</v>
      </c>
      <c r="N196" s="8">
        <f t="shared" si="93"/>
        <v>0</v>
      </c>
      <c r="O196" s="8">
        <f t="shared" si="93"/>
        <v>0</v>
      </c>
      <c r="P196" s="8">
        <f t="shared" si="93"/>
        <v>10.3</v>
      </c>
      <c r="Q196" s="8">
        <f t="shared" si="93"/>
        <v>0</v>
      </c>
      <c r="R196" s="8">
        <f t="shared" si="93"/>
        <v>0</v>
      </c>
      <c r="S196" s="8">
        <f>S197+S202+S211+S208+S200+S204+S206</f>
        <v>0</v>
      </c>
      <c r="T196" s="8">
        <f t="shared" si="93"/>
        <v>0</v>
      </c>
      <c r="U196" s="8">
        <f t="shared" si="93"/>
        <v>0</v>
      </c>
      <c r="V196" s="8">
        <f t="shared" si="93"/>
        <v>0</v>
      </c>
      <c r="W196" s="8">
        <f t="shared" si="93"/>
        <v>0</v>
      </c>
      <c r="X196" s="8">
        <f t="shared" si="93"/>
        <v>0</v>
      </c>
      <c r="Y196" s="8">
        <f t="shared" si="93"/>
        <v>0</v>
      </c>
      <c r="Z196" s="8">
        <f t="shared" si="93"/>
        <v>0</v>
      </c>
      <c r="AA196" s="8">
        <f t="shared" si="93"/>
        <v>0</v>
      </c>
      <c r="AB196" s="8">
        <f t="shared" si="93"/>
        <v>0</v>
      </c>
      <c r="AC196" s="8">
        <f t="shared" si="93"/>
        <v>0</v>
      </c>
      <c r="AD196" s="8">
        <f t="shared" si="93"/>
        <v>0</v>
      </c>
      <c r="AE196" s="8">
        <f t="shared" si="93"/>
        <v>0</v>
      </c>
      <c r="AF196" s="8">
        <f t="shared" si="93"/>
        <v>0</v>
      </c>
      <c r="AG196" s="8">
        <f t="shared" si="93"/>
        <v>0</v>
      </c>
      <c r="AH196" s="8">
        <f t="shared" si="93"/>
        <v>0</v>
      </c>
      <c r="AI196" s="8">
        <f t="shared" si="93"/>
        <v>0</v>
      </c>
      <c r="AJ196" s="8">
        <f t="shared" si="93"/>
        <v>0</v>
      </c>
      <c r="AK196" s="8">
        <f t="shared" si="93"/>
        <v>0</v>
      </c>
      <c r="AL196" s="8">
        <f t="shared" si="93"/>
        <v>0</v>
      </c>
      <c r="AM196" s="8">
        <f t="shared" si="93"/>
        <v>0</v>
      </c>
      <c r="AN196" s="8">
        <f t="shared" si="93"/>
        <v>0</v>
      </c>
      <c r="AO196" s="8">
        <f t="shared" si="93"/>
        <v>0</v>
      </c>
      <c r="AP196" s="8">
        <f t="shared" si="93"/>
        <v>0</v>
      </c>
      <c r="AQ196" s="8">
        <f t="shared" si="93"/>
        <v>0</v>
      </c>
      <c r="AR196" s="8">
        <f t="shared" si="93"/>
        <v>0</v>
      </c>
      <c r="AS196" s="8">
        <f t="shared" si="93"/>
        <v>0</v>
      </c>
      <c r="AT196" s="8">
        <f t="shared" si="93"/>
        <v>0</v>
      </c>
      <c r="AU196" s="8">
        <f t="shared" si="93"/>
        <v>0</v>
      </c>
      <c r="AV196" s="8">
        <f t="shared" si="93"/>
        <v>0</v>
      </c>
      <c r="AW196" s="8">
        <f t="shared" si="93"/>
        <v>0</v>
      </c>
      <c r="AX196" s="8">
        <f t="shared" si="93"/>
        <v>0</v>
      </c>
      <c r="AY196" s="8">
        <f t="shared" si="93"/>
        <v>0</v>
      </c>
      <c r="AZ196" s="8">
        <f t="shared" si="93"/>
        <v>0</v>
      </c>
      <c r="BA196" s="8">
        <f t="shared" si="93"/>
        <v>0</v>
      </c>
      <c r="BB196" s="8">
        <f t="shared" si="93"/>
        <v>0</v>
      </c>
      <c r="BC196" s="8">
        <f t="shared" si="93"/>
        <v>0</v>
      </c>
      <c r="BD196" s="8">
        <f t="shared" si="93"/>
        <v>0</v>
      </c>
      <c r="BE196" s="65"/>
      <c r="BF196" s="8">
        <f>BF197+BF202+BF211+BF208+BF200</f>
        <v>94058.9</v>
      </c>
      <c r="BG196" s="8">
        <f>BG197+BG202+BG211+BG208+BG200</f>
        <v>114222.9</v>
      </c>
      <c r="BH196" s="7">
        <f>BG196-BF196</f>
        <v>20164</v>
      </c>
    </row>
    <row r="197" spans="1:60" s="17" customFormat="1" ht="31.5">
      <c r="A197" s="14" t="s">
        <v>353</v>
      </c>
      <c r="B197" s="15" t="s">
        <v>119</v>
      </c>
      <c r="C197" s="15" t="s">
        <v>61</v>
      </c>
      <c r="D197" s="15" t="s">
        <v>51</v>
      </c>
      <c r="E197" s="15" t="s">
        <v>45</v>
      </c>
      <c r="F197" s="7">
        <f>SUM(F198:F199)</f>
        <v>49186</v>
      </c>
      <c r="G197" s="7">
        <f aca="true" t="shared" si="94" ref="G197:G210">F197+H197</f>
        <v>50506.1</v>
      </c>
      <c r="H197" s="7">
        <f>SUM(I197:BD197)</f>
        <v>1320.1000000000001</v>
      </c>
      <c r="I197" s="7">
        <f>SUM(I198:I199)</f>
        <v>0</v>
      </c>
      <c r="J197" s="7">
        <f aca="true" t="shared" si="95" ref="J197:BD197">SUM(J198:J199)</f>
        <v>0</v>
      </c>
      <c r="K197" s="7">
        <f t="shared" si="95"/>
        <v>0</v>
      </c>
      <c r="L197" s="7">
        <f t="shared" si="95"/>
        <v>1309.8000000000002</v>
      </c>
      <c r="M197" s="7">
        <f t="shared" si="95"/>
        <v>0</v>
      </c>
      <c r="N197" s="7">
        <f t="shared" si="95"/>
        <v>0</v>
      </c>
      <c r="O197" s="7">
        <f t="shared" si="95"/>
        <v>0</v>
      </c>
      <c r="P197" s="7">
        <f t="shared" si="95"/>
        <v>10.3</v>
      </c>
      <c r="Q197" s="7">
        <f t="shared" si="95"/>
        <v>0</v>
      </c>
      <c r="R197" s="7">
        <f t="shared" si="95"/>
        <v>0</v>
      </c>
      <c r="S197" s="7">
        <f>SUM(S198:S199)</f>
        <v>0</v>
      </c>
      <c r="T197" s="7">
        <f t="shared" si="95"/>
        <v>0</v>
      </c>
      <c r="U197" s="7">
        <f t="shared" si="95"/>
        <v>0</v>
      </c>
      <c r="V197" s="7">
        <f t="shared" si="95"/>
        <v>0</v>
      </c>
      <c r="W197" s="7">
        <f t="shared" si="95"/>
        <v>0</v>
      </c>
      <c r="X197" s="7">
        <f t="shared" si="95"/>
        <v>0</v>
      </c>
      <c r="Y197" s="7">
        <f t="shared" si="95"/>
        <v>0</v>
      </c>
      <c r="Z197" s="7">
        <f t="shared" si="95"/>
        <v>0</v>
      </c>
      <c r="AA197" s="7">
        <f t="shared" si="95"/>
        <v>0</v>
      </c>
      <c r="AB197" s="7">
        <f t="shared" si="95"/>
        <v>0</v>
      </c>
      <c r="AC197" s="7">
        <f t="shared" si="95"/>
        <v>0</v>
      </c>
      <c r="AD197" s="7">
        <f t="shared" si="95"/>
        <v>0</v>
      </c>
      <c r="AE197" s="7">
        <f t="shared" si="95"/>
        <v>0</v>
      </c>
      <c r="AF197" s="7">
        <f t="shared" si="95"/>
        <v>0</v>
      </c>
      <c r="AG197" s="7">
        <f t="shared" si="95"/>
        <v>0</v>
      </c>
      <c r="AH197" s="7">
        <f t="shared" si="95"/>
        <v>0</v>
      </c>
      <c r="AI197" s="7">
        <f t="shared" si="95"/>
        <v>0</v>
      </c>
      <c r="AJ197" s="7">
        <f t="shared" si="95"/>
        <v>0</v>
      </c>
      <c r="AK197" s="7">
        <f t="shared" si="95"/>
        <v>0</v>
      </c>
      <c r="AL197" s="7">
        <f t="shared" si="95"/>
        <v>0</v>
      </c>
      <c r="AM197" s="7">
        <f t="shared" si="95"/>
        <v>0</v>
      </c>
      <c r="AN197" s="7">
        <f t="shared" si="95"/>
        <v>0</v>
      </c>
      <c r="AO197" s="7">
        <f t="shared" si="95"/>
        <v>0</v>
      </c>
      <c r="AP197" s="7">
        <f t="shared" si="95"/>
        <v>0</v>
      </c>
      <c r="AQ197" s="7">
        <f t="shared" si="95"/>
        <v>0</v>
      </c>
      <c r="AR197" s="7">
        <f t="shared" si="95"/>
        <v>0</v>
      </c>
      <c r="AS197" s="7">
        <f t="shared" si="95"/>
        <v>0</v>
      </c>
      <c r="AT197" s="7">
        <f t="shared" si="95"/>
        <v>0</v>
      </c>
      <c r="AU197" s="7">
        <f t="shared" si="95"/>
        <v>0</v>
      </c>
      <c r="AV197" s="7">
        <f t="shared" si="95"/>
        <v>0</v>
      </c>
      <c r="AW197" s="7">
        <f t="shared" si="95"/>
        <v>0</v>
      </c>
      <c r="AX197" s="7">
        <f t="shared" si="95"/>
        <v>0</v>
      </c>
      <c r="AY197" s="7">
        <f t="shared" si="95"/>
        <v>0</v>
      </c>
      <c r="AZ197" s="7">
        <f t="shared" si="95"/>
        <v>0</v>
      </c>
      <c r="BA197" s="7">
        <f t="shared" si="95"/>
        <v>0</v>
      </c>
      <c r="BB197" s="7">
        <f t="shared" si="95"/>
        <v>0</v>
      </c>
      <c r="BC197" s="7">
        <f t="shared" si="95"/>
        <v>0</v>
      </c>
      <c r="BD197" s="7">
        <f t="shared" si="95"/>
        <v>0</v>
      </c>
      <c r="BE197" s="16"/>
      <c r="BF197" s="7">
        <f>SUM(BF198:BF199)</f>
        <v>50018</v>
      </c>
      <c r="BG197" s="7">
        <f>SUM(BG198:BG199)</f>
        <v>50018</v>
      </c>
      <c r="BH197" s="7">
        <f>BG197-BF197</f>
        <v>0</v>
      </c>
    </row>
    <row r="198" spans="1:60" s="17" customFormat="1" ht="15.75">
      <c r="A198" s="14" t="s">
        <v>55</v>
      </c>
      <c r="B198" s="15" t="s">
        <v>119</v>
      </c>
      <c r="C198" s="15" t="s">
        <v>61</v>
      </c>
      <c r="D198" s="15" t="s">
        <v>51</v>
      </c>
      <c r="E198" s="15" t="s">
        <v>56</v>
      </c>
      <c r="F198" s="7">
        <v>26223</v>
      </c>
      <c r="G198" s="7">
        <f t="shared" si="94"/>
        <v>26823.3</v>
      </c>
      <c r="H198" s="7">
        <f>SUM(I198:BD198)</f>
        <v>600.3000000000001</v>
      </c>
      <c r="I198" s="7"/>
      <c r="J198" s="7"/>
      <c r="K198" s="7"/>
      <c r="L198" s="7">
        <v>598.1</v>
      </c>
      <c r="M198" s="7"/>
      <c r="N198" s="7"/>
      <c r="O198" s="7"/>
      <c r="P198" s="7">
        <v>2.2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16"/>
      <c r="BF198" s="7">
        <v>22011</v>
      </c>
      <c r="BG198" s="7">
        <v>22011</v>
      </c>
      <c r="BH198" s="7">
        <f>BG198-BF198</f>
        <v>0</v>
      </c>
    </row>
    <row r="199" spans="1:60" s="17" customFormat="1" ht="31.5">
      <c r="A199" s="14" t="s">
        <v>77</v>
      </c>
      <c r="B199" s="15" t="s">
        <v>119</v>
      </c>
      <c r="C199" s="15" t="s">
        <v>61</v>
      </c>
      <c r="D199" s="15" t="s">
        <v>51</v>
      </c>
      <c r="E199" s="15" t="s">
        <v>78</v>
      </c>
      <c r="F199" s="7">
        <v>22963</v>
      </c>
      <c r="G199" s="7">
        <f t="shared" si="94"/>
        <v>23682.8</v>
      </c>
      <c r="H199" s="7">
        <f>SUM(I199:BD199)</f>
        <v>719.8000000000001</v>
      </c>
      <c r="I199" s="7"/>
      <c r="J199" s="7"/>
      <c r="K199" s="7"/>
      <c r="L199" s="7">
        <v>711.7</v>
      </c>
      <c r="M199" s="7"/>
      <c r="N199" s="7"/>
      <c r="O199" s="7"/>
      <c r="P199" s="7">
        <v>8.1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16"/>
      <c r="BF199" s="7">
        <v>28007</v>
      </c>
      <c r="BG199" s="7">
        <v>28007</v>
      </c>
      <c r="BH199" s="7">
        <f aca="true" t="shared" si="96" ref="BH199:BH267">BG199-BF199</f>
        <v>0</v>
      </c>
    </row>
    <row r="200" spans="1:60" ht="15.75" hidden="1">
      <c r="A200" s="14" t="s">
        <v>169</v>
      </c>
      <c r="B200" s="15" t="s">
        <v>119</v>
      </c>
      <c r="C200" s="15" t="s">
        <v>61</v>
      </c>
      <c r="D200" s="15" t="s">
        <v>170</v>
      </c>
      <c r="E200" s="15" t="s">
        <v>45</v>
      </c>
      <c r="F200" s="7">
        <f>F201</f>
        <v>0</v>
      </c>
      <c r="G200" s="7">
        <f t="shared" si="94"/>
        <v>0</v>
      </c>
      <c r="H200" s="7">
        <f aca="true" t="shared" si="97" ref="H200:H210">SUM(I200:BD200)</f>
        <v>0</v>
      </c>
      <c r="I200" s="7">
        <f>I201</f>
        <v>0</v>
      </c>
      <c r="J200" s="7">
        <f aca="true" t="shared" si="98" ref="J200:BG200">J201</f>
        <v>0</v>
      </c>
      <c r="K200" s="7">
        <f t="shared" si="98"/>
        <v>0</v>
      </c>
      <c r="L200" s="7">
        <f t="shared" si="98"/>
        <v>0</v>
      </c>
      <c r="M200" s="7">
        <f t="shared" si="98"/>
        <v>0</v>
      </c>
      <c r="N200" s="7">
        <f t="shared" si="98"/>
        <v>0</v>
      </c>
      <c r="O200" s="7">
        <f t="shared" si="98"/>
        <v>0</v>
      </c>
      <c r="P200" s="7">
        <f t="shared" si="98"/>
        <v>0</v>
      </c>
      <c r="Q200" s="7">
        <f t="shared" si="98"/>
        <v>0</v>
      </c>
      <c r="R200" s="7"/>
      <c r="S200" s="7">
        <f t="shared" si="98"/>
        <v>0</v>
      </c>
      <c r="T200" s="7">
        <f t="shared" si="98"/>
        <v>0</v>
      </c>
      <c r="U200" s="7">
        <f t="shared" si="98"/>
        <v>0</v>
      </c>
      <c r="V200" s="7">
        <f t="shared" si="98"/>
        <v>0</v>
      </c>
      <c r="W200" s="7">
        <f t="shared" si="98"/>
        <v>0</v>
      </c>
      <c r="X200" s="7">
        <f t="shared" si="98"/>
        <v>0</v>
      </c>
      <c r="Y200" s="7">
        <f t="shared" si="98"/>
        <v>0</v>
      </c>
      <c r="Z200" s="7">
        <f t="shared" si="98"/>
        <v>0</v>
      </c>
      <c r="AA200" s="7">
        <f t="shared" si="98"/>
        <v>0</v>
      </c>
      <c r="AB200" s="7">
        <f t="shared" si="98"/>
        <v>0</v>
      </c>
      <c r="AC200" s="7">
        <f t="shared" si="98"/>
        <v>0</v>
      </c>
      <c r="AD200" s="7">
        <f t="shared" si="98"/>
        <v>0</v>
      </c>
      <c r="AE200" s="7">
        <f t="shared" si="98"/>
        <v>0</v>
      </c>
      <c r="AF200" s="7">
        <f t="shared" si="98"/>
        <v>0</v>
      </c>
      <c r="AG200" s="7">
        <f t="shared" si="98"/>
        <v>0</v>
      </c>
      <c r="AH200" s="7">
        <f t="shared" si="98"/>
        <v>0</v>
      </c>
      <c r="AI200" s="7">
        <f t="shared" si="98"/>
        <v>0</v>
      </c>
      <c r="AJ200" s="7">
        <f t="shared" si="98"/>
        <v>0</v>
      </c>
      <c r="AK200" s="7">
        <f t="shared" si="98"/>
        <v>0</v>
      </c>
      <c r="AL200" s="7">
        <f t="shared" si="98"/>
        <v>0</v>
      </c>
      <c r="AM200" s="7">
        <f t="shared" si="98"/>
        <v>0</v>
      </c>
      <c r="AN200" s="7">
        <f t="shared" si="98"/>
        <v>0</v>
      </c>
      <c r="AO200" s="7">
        <f t="shared" si="98"/>
        <v>0</v>
      </c>
      <c r="AP200" s="7">
        <f t="shared" si="98"/>
        <v>0</v>
      </c>
      <c r="AQ200" s="7">
        <f t="shared" si="98"/>
        <v>0</v>
      </c>
      <c r="AR200" s="7">
        <f t="shared" si="98"/>
        <v>0</v>
      </c>
      <c r="AS200" s="7">
        <f t="shared" si="98"/>
        <v>0</v>
      </c>
      <c r="AT200" s="7">
        <f t="shared" si="98"/>
        <v>0</v>
      </c>
      <c r="AU200" s="7">
        <f t="shared" si="98"/>
        <v>0</v>
      </c>
      <c r="AV200" s="7">
        <f t="shared" si="98"/>
        <v>0</v>
      </c>
      <c r="AW200" s="7">
        <f t="shared" si="98"/>
        <v>0</v>
      </c>
      <c r="AX200" s="7">
        <f t="shared" si="98"/>
        <v>0</v>
      </c>
      <c r="AY200" s="7">
        <f t="shared" si="98"/>
        <v>0</v>
      </c>
      <c r="AZ200" s="7">
        <f t="shared" si="98"/>
        <v>0</v>
      </c>
      <c r="BA200" s="7">
        <f t="shared" si="98"/>
        <v>0</v>
      </c>
      <c r="BB200" s="7">
        <f t="shared" si="98"/>
        <v>0</v>
      </c>
      <c r="BC200" s="7">
        <f t="shared" si="98"/>
        <v>0</v>
      </c>
      <c r="BD200" s="7">
        <f t="shared" si="98"/>
        <v>0</v>
      </c>
      <c r="BE200" s="16"/>
      <c r="BF200" s="7">
        <f t="shared" si="98"/>
        <v>7800</v>
      </c>
      <c r="BG200" s="7">
        <f t="shared" si="98"/>
        <v>7800</v>
      </c>
      <c r="BH200" s="7">
        <f t="shared" si="96"/>
        <v>0</v>
      </c>
    </row>
    <row r="201" spans="1:60" ht="51.75" customHeight="1" hidden="1">
      <c r="A201" s="14" t="s">
        <v>171</v>
      </c>
      <c r="B201" s="15" t="s">
        <v>119</v>
      </c>
      <c r="C201" s="15" t="s">
        <v>61</v>
      </c>
      <c r="D201" s="15" t="s">
        <v>170</v>
      </c>
      <c r="E201" s="15" t="s">
        <v>156</v>
      </c>
      <c r="F201" s="7"/>
      <c r="G201" s="7">
        <f t="shared" si="94"/>
        <v>0</v>
      </c>
      <c r="H201" s="7">
        <f t="shared" si="97"/>
        <v>0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16"/>
      <c r="BF201" s="7">
        <v>7800</v>
      </c>
      <c r="BG201" s="7">
        <v>7800</v>
      </c>
      <c r="BH201" s="7">
        <f t="shared" si="96"/>
        <v>0</v>
      </c>
    </row>
    <row r="202" spans="1:60" ht="31.5" hidden="1">
      <c r="A202" s="14" t="s">
        <v>143</v>
      </c>
      <c r="B202" s="15" t="s">
        <v>119</v>
      </c>
      <c r="C202" s="15" t="s">
        <v>61</v>
      </c>
      <c r="D202" s="15" t="s">
        <v>144</v>
      </c>
      <c r="E202" s="15" t="s">
        <v>45</v>
      </c>
      <c r="F202" s="7">
        <f>F203</f>
        <v>0</v>
      </c>
      <c r="G202" s="7">
        <f t="shared" si="94"/>
        <v>0</v>
      </c>
      <c r="H202" s="7">
        <f t="shared" si="97"/>
        <v>0</v>
      </c>
      <c r="I202" s="7">
        <f>I203</f>
        <v>0</v>
      </c>
      <c r="J202" s="7">
        <f aca="true" t="shared" si="99" ref="J202:BG202">J203</f>
        <v>0</v>
      </c>
      <c r="K202" s="7">
        <f t="shared" si="99"/>
        <v>0</v>
      </c>
      <c r="L202" s="7">
        <f t="shared" si="99"/>
        <v>0</v>
      </c>
      <c r="M202" s="7">
        <f t="shared" si="99"/>
        <v>0</v>
      </c>
      <c r="N202" s="7">
        <f t="shared" si="99"/>
        <v>0</v>
      </c>
      <c r="O202" s="7">
        <f t="shared" si="99"/>
        <v>0</v>
      </c>
      <c r="P202" s="7">
        <f t="shared" si="99"/>
        <v>0</v>
      </c>
      <c r="Q202" s="7">
        <f t="shared" si="99"/>
        <v>0</v>
      </c>
      <c r="R202" s="7"/>
      <c r="S202" s="7">
        <f t="shared" si="99"/>
        <v>0</v>
      </c>
      <c r="T202" s="7">
        <f t="shared" si="99"/>
        <v>0</v>
      </c>
      <c r="U202" s="7">
        <f t="shared" si="99"/>
        <v>0</v>
      </c>
      <c r="V202" s="7">
        <f t="shared" si="99"/>
        <v>0</v>
      </c>
      <c r="W202" s="7">
        <f t="shared" si="99"/>
        <v>0</v>
      </c>
      <c r="X202" s="7">
        <f t="shared" si="99"/>
        <v>0</v>
      </c>
      <c r="Y202" s="7">
        <f t="shared" si="99"/>
        <v>0</v>
      </c>
      <c r="Z202" s="7">
        <f t="shared" si="99"/>
        <v>0</v>
      </c>
      <c r="AA202" s="7">
        <f t="shared" si="99"/>
        <v>0</v>
      </c>
      <c r="AB202" s="7">
        <f t="shared" si="99"/>
        <v>0</v>
      </c>
      <c r="AC202" s="7">
        <f t="shared" si="99"/>
        <v>0</v>
      </c>
      <c r="AD202" s="7">
        <f t="shared" si="99"/>
        <v>0</v>
      </c>
      <c r="AE202" s="7">
        <f t="shared" si="99"/>
        <v>0</v>
      </c>
      <c r="AF202" s="7">
        <f t="shared" si="99"/>
        <v>0</v>
      </c>
      <c r="AG202" s="7">
        <f t="shared" si="99"/>
        <v>0</v>
      </c>
      <c r="AH202" s="7">
        <f t="shared" si="99"/>
        <v>0</v>
      </c>
      <c r="AI202" s="7">
        <f t="shared" si="99"/>
        <v>0</v>
      </c>
      <c r="AJ202" s="7">
        <f t="shared" si="99"/>
        <v>0</v>
      </c>
      <c r="AK202" s="7">
        <f t="shared" si="99"/>
        <v>0</v>
      </c>
      <c r="AL202" s="7">
        <f t="shared" si="99"/>
        <v>0</v>
      </c>
      <c r="AM202" s="7">
        <f t="shared" si="99"/>
        <v>0</v>
      </c>
      <c r="AN202" s="7">
        <f t="shared" si="99"/>
        <v>0</v>
      </c>
      <c r="AO202" s="7">
        <f t="shared" si="99"/>
        <v>0</v>
      </c>
      <c r="AP202" s="7">
        <f t="shared" si="99"/>
        <v>0</v>
      </c>
      <c r="AQ202" s="7">
        <f t="shared" si="99"/>
        <v>0</v>
      </c>
      <c r="AR202" s="7">
        <f t="shared" si="99"/>
        <v>0</v>
      </c>
      <c r="AS202" s="7">
        <f t="shared" si="99"/>
        <v>0</v>
      </c>
      <c r="AT202" s="7">
        <f t="shared" si="99"/>
        <v>0</v>
      </c>
      <c r="AU202" s="7">
        <f t="shared" si="99"/>
        <v>0</v>
      </c>
      <c r="AV202" s="7">
        <f t="shared" si="99"/>
        <v>0</v>
      </c>
      <c r="AW202" s="7">
        <f t="shared" si="99"/>
        <v>0</v>
      </c>
      <c r="AX202" s="7">
        <f t="shared" si="99"/>
        <v>0</v>
      </c>
      <c r="AY202" s="7">
        <f t="shared" si="99"/>
        <v>0</v>
      </c>
      <c r="AZ202" s="7">
        <f t="shared" si="99"/>
        <v>0</v>
      </c>
      <c r="BA202" s="7">
        <f t="shared" si="99"/>
        <v>0</v>
      </c>
      <c r="BB202" s="7">
        <f t="shared" si="99"/>
        <v>0</v>
      </c>
      <c r="BC202" s="7">
        <f t="shared" si="99"/>
        <v>0</v>
      </c>
      <c r="BD202" s="7">
        <f t="shared" si="99"/>
        <v>0</v>
      </c>
      <c r="BE202" s="16"/>
      <c r="BF202" s="7">
        <f t="shared" si="99"/>
        <v>36240.9</v>
      </c>
      <c r="BG202" s="7">
        <f t="shared" si="99"/>
        <v>36240.9</v>
      </c>
      <c r="BH202" s="7">
        <f t="shared" si="96"/>
        <v>0</v>
      </c>
    </row>
    <row r="203" spans="1:60" ht="31.5" hidden="1">
      <c r="A203" s="14" t="s">
        <v>145</v>
      </c>
      <c r="B203" s="15" t="s">
        <v>119</v>
      </c>
      <c r="C203" s="15" t="s">
        <v>61</v>
      </c>
      <c r="D203" s="15" t="s">
        <v>144</v>
      </c>
      <c r="E203" s="15" t="s">
        <v>146</v>
      </c>
      <c r="F203" s="7"/>
      <c r="G203" s="7">
        <f t="shared" si="94"/>
        <v>0</v>
      </c>
      <c r="H203" s="7">
        <f t="shared" si="97"/>
        <v>0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16"/>
      <c r="BF203" s="7">
        <v>36240.9</v>
      </c>
      <c r="BG203" s="7">
        <v>36240.9</v>
      </c>
      <c r="BH203" s="7">
        <f t="shared" si="96"/>
        <v>0</v>
      </c>
    </row>
    <row r="204" spans="1:60" ht="31.5" hidden="1">
      <c r="A204" s="12" t="s">
        <v>172</v>
      </c>
      <c r="B204" s="15" t="s">
        <v>119</v>
      </c>
      <c r="C204" s="15" t="s">
        <v>61</v>
      </c>
      <c r="D204" s="15" t="s">
        <v>173</v>
      </c>
      <c r="E204" s="15" t="s">
        <v>45</v>
      </c>
      <c r="F204" s="7">
        <f>F205</f>
        <v>0</v>
      </c>
      <c r="G204" s="7">
        <f t="shared" si="94"/>
        <v>0</v>
      </c>
      <c r="H204" s="7">
        <f t="shared" si="97"/>
        <v>0</v>
      </c>
      <c r="I204" s="7">
        <f>I205</f>
        <v>0</v>
      </c>
      <c r="J204" s="7">
        <f aca="true" t="shared" si="100" ref="J204:BG206">J205</f>
        <v>0</v>
      </c>
      <c r="K204" s="7">
        <f t="shared" si="100"/>
        <v>0</v>
      </c>
      <c r="L204" s="7">
        <f t="shared" si="100"/>
        <v>0</v>
      </c>
      <c r="M204" s="7">
        <f t="shared" si="100"/>
        <v>0</v>
      </c>
      <c r="N204" s="7">
        <f t="shared" si="100"/>
        <v>0</v>
      </c>
      <c r="O204" s="7">
        <f t="shared" si="100"/>
        <v>0</v>
      </c>
      <c r="P204" s="7">
        <f t="shared" si="100"/>
        <v>0</v>
      </c>
      <c r="Q204" s="7">
        <f t="shared" si="100"/>
        <v>0</v>
      </c>
      <c r="R204" s="7"/>
      <c r="S204" s="7">
        <f t="shared" si="100"/>
        <v>0</v>
      </c>
      <c r="T204" s="7">
        <f t="shared" si="100"/>
        <v>0</v>
      </c>
      <c r="U204" s="7">
        <f t="shared" si="100"/>
        <v>0</v>
      </c>
      <c r="V204" s="7">
        <f t="shared" si="100"/>
        <v>0</v>
      </c>
      <c r="W204" s="7">
        <f t="shared" si="100"/>
        <v>0</v>
      </c>
      <c r="X204" s="7">
        <f t="shared" si="100"/>
        <v>0</v>
      </c>
      <c r="Y204" s="7">
        <f t="shared" si="100"/>
        <v>0</v>
      </c>
      <c r="Z204" s="7">
        <f t="shared" si="100"/>
        <v>0</v>
      </c>
      <c r="AA204" s="7">
        <f t="shared" si="100"/>
        <v>0</v>
      </c>
      <c r="AB204" s="7">
        <f t="shared" si="100"/>
        <v>0</v>
      </c>
      <c r="AC204" s="7">
        <f t="shared" si="100"/>
        <v>0</v>
      </c>
      <c r="AD204" s="7">
        <f t="shared" si="100"/>
        <v>0</v>
      </c>
      <c r="AE204" s="7">
        <f t="shared" si="100"/>
        <v>0</v>
      </c>
      <c r="AF204" s="7">
        <f t="shared" si="100"/>
        <v>0</v>
      </c>
      <c r="AG204" s="7">
        <f t="shared" si="100"/>
        <v>0</v>
      </c>
      <c r="AH204" s="7">
        <f t="shared" si="100"/>
        <v>0</v>
      </c>
      <c r="AI204" s="7">
        <f t="shared" si="100"/>
        <v>0</v>
      </c>
      <c r="AJ204" s="7">
        <f t="shared" si="100"/>
        <v>0</v>
      </c>
      <c r="AK204" s="7">
        <f t="shared" si="100"/>
        <v>0</v>
      </c>
      <c r="AL204" s="7">
        <f t="shared" si="100"/>
        <v>0</v>
      </c>
      <c r="AM204" s="7">
        <f t="shared" si="100"/>
        <v>0</v>
      </c>
      <c r="AN204" s="7">
        <f t="shared" si="100"/>
        <v>0</v>
      </c>
      <c r="AO204" s="7">
        <f t="shared" si="100"/>
        <v>0</v>
      </c>
      <c r="AP204" s="7">
        <f t="shared" si="100"/>
        <v>0</v>
      </c>
      <c r="AQ204" s="7">
        <f t="shared" si="100"/>
        <v>0</v>
      </c>
      <c r="AR204" s="7">
        <f t="shared" si="100"/>
        <v>0</v>
      </c>
      <c r="AS204" s="7">
        <f t="shared" si="100"/>
        <v>0</v>
      </c>
      <c r="AT204" s="7">
        <f t="shared" si="100"/>
        <v>0</v>
      </c>
      <c r="AU204" s="7">
        <f t="shared" si="100"/>
        <v>0</v>
      </c>
      <c r="AV204" s="7">
        <f t="shared" si="100"/>
        <v>0</v>
      </c>
      <c r="AW204" s="7">
        <f t="shared" si="100"/>
        <v>0</v>
      </c>
      <c r="AX204" s="7">
        <f t="shared" si="100"/>
        <v>0</v>
      </c>
      <c r="AY204" s="7">
        <f t="shared" si="100"/>
        <v>0</v>
      </c>
      <c r="AZ204" s="7">
        <f t="shared" si="100"/>
        <v>0</v>
      </c>
      <c r="BA204" s="7">
        <f t="shared" si="100"/>
        <v>0</v>
      </c>
      <c r="BB204" s="7">
        <f t="shared" si="100"/>
        <v>0</v>
      </c>
      <c r="BC204" s="7">
        <f t="shared" si="100"/>
        <v>0</v>
      </c>
      <c r="BD204" s="7">
        <f t="shared" si="100"/>
        <v>0</v>
      </c>
      <c r="BE204" s="16"/>
      <c r="BF204" s="7">
        <f t="shared" si="100"/>
        <v>0</v>
      </c>
      <c r="BG204" s="7">
        <f t="shared" si="100"/>
        <v>20164</v>
      </c>
      <c r="BH204" s="7">
        <f>BG204-BF204</f>
        <v>20164</v>
      </c>
    </row>
    <row r="205" spans="1:60" ht="15.75" hidden="1">
      <c r="A205" s="12" t="s">
        <v>159</v>
      </c>
      <c r="B205" s="15" t="s">
        <v>119</v>
      </c>
      <c r="C205" s="15" t="s">
        <v>61</v>
      </c>
      <c r="D205" s="15" t="s">
        <v>173</v>
      </c>
      <c r="E205" s="15" t="s">
        <v>174</v>
      </c>
      <c r="F205" s="7"/>
      <c r="G205" s="7">
        <f t="shared" si="94"/>
        <v>0</v>
      </c>
      <c r="H205" s="7">
        <f t="shared" si="97"/>
        <v>0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16"/>
      <c r="BF205" s="7"/>
      <c r="BG205" s="7">
        <v>20164</v>
      </c>
      <c r="BH205" s="7">
        <f>BG205-BF205</f>
        <v>20164</v>
      </c>
    </row>
    <row r="206" spans="1:60" ht="31.5" hidden="1">
      <c r="A206" s="12" t="s">
        <v>175</v>
      </c>
      <c r="B206" s="15" t="s">
        <v>119</v>
      </c>
      <c r="C206" s="15" t="s">
        <v>61</v>
      </c>
      <c r="D206" s="15" t="s">
        <v>176</v>
      </c>
      <c r="E206" s="15" t="s">
        <v>45</v>
      </c>
      <c r="F206" s="7">
        <f>F207</f>
        <v>0</v>
      </c>
      <c r="G206" s="7">
        <f t="shared" si="94"/>
        <v>0</v>
      </c>
      <c r="H206" s="7">
        <f t="shared" si="97"/>
        <v>0</v>
      </c>
      <c r="I206" s="7">
        <f>I207</f>
        <v>0</v>
      </c>
      <c r="J206" s="7">
        <f t="shared" si="100"/>
        <v>0</v>
      </c>
      <c r="K206" s="7">
        <f t="shared" si="100"/>
        <v>0</v>
      </c>
      <c r="L206" s="7">
        <f t="shared" si="100"/>
        <v>0</v>
      </c>
      <c r="M206" s="7">
        <f t="shared" si="100"/>
        <v>0</v>
      </c>
      <c r="N206" s="7">
        <f t="shared" si="100"/>
        <v>0</v>
      </c>
      <c r="O206" s="7">
        <f t="shared" si="100"/>
        <v>0</v>
      </c>
      <c r="P206" s="7">
        <f t="shared" si="100"/>
        <v>0</v>
      </c>
      <c r="Q206" s="7">
        <f t="shared" si="100"/>
        <v>0</v>
      </c>
      <c r="R206" s="7"/>
      <c r="S206" s="7">
        <f t="shared" si="100"/>
        <v>0</v>
      </c>
      <c r="T206" s="7">
        <f t="shared" si="100"/>
        <v>0</v>
      </c>
      <c r="U206" s="7">
        <f t="shared" si="100"/>
        <v>0</v>
      </c>
      <c r="V206" s="7">
        <f t="shared" si="100"/>
        <v>0</v>
      </c>
      <c r="W206" s="7">
        <f t="shared" si="100"/>
        <v>0</v>
      </c>
      <c r="X206" s="7">
        <f t="shared" si="100"/>
        <v>0</v>
      </c>
      <c r="Y206" s="7">
        <f t="shared" si="100"/>
        <v>0</v>
      </c>
      <c r="Z206" s="7">
        <f t="shared" si="100"/>
        <v>0</v>
      </c>
      <c r="AA206" s="7">
        <f t="shared" si="100"/>
        <v>0</v>
      </c>
      <c r="AB206" s="7">
        <f t="shared" si="100"/>
        <v>0</v>
      </c>
      <c r="AC206" s="7">
        <f t="shared" si="100"/>
        <v>0</v>
      </c>
      <c r="AD206" s="7">
        <f t="shared" si="100"/>
        <v>0</v>
      </c>
      <c r="AE206" s="7">
        <f t="shared" si="100"/>
        <v>0</v>
      </c>
      <c r="AF206" s="7">
        <f t="shared" si="100"/>
        <v>0</v>
      </c>
      <c r="AG206" s="7">
        <f t="shared" si="100"/>
        <v>0</v>
      </c>
      <c r="AH206" s="7">
        <f t="shared" si="100"/>
        <v>0</v>
      </c>
      <c r="AI206" s="7">
        <f t="shared" si="100"/>
        <v>0</v>
      </c>
      <c r="AJ206" s="7">
        <f t="shared" si="100"/>
        <v>0</v>
      </c>
      <c r="AK206" s="7">
        <f t="shared" si="100"/>
        <v>0</v>
      </c>
      <c r="AL206" s="7">
        <f t="shared" si="100"/>
        <v>0</v>
      </c>
      <c r="AM206" s="7">
        <f t="shared" si="100"/>
        <v>0</v>
      </c>
      <c r="AN206" s="7">
        <f t="shared" si="100"/>
        <v>0</v>
      </c>
      <c r="AO206" s="7">
        <f t="shared" si="100"/>
        <v>0</v>
      </c>
      <c r="AP206" s="7">
        <f t="shared" si="100"/>
        <v>0</v>
      </c>
      <c r="AQ206" s="7">
        <f t="shared" si="100"/>
        <v>0</v>
      </c>
      <c r="AR206" s="7">
        <f t="shared" si="100"/>
        <v>0</v>
      </c>
      <c r="AS206" s="7">
        <f t="shared" si="100"/>
        <v>0</v>
      </c>
      <c r="AT206" s="7">
        <f t="shared" si="100"/>
        <v>0</v>
      </c>
      <c r="AU206" s="7">
        <f t="shared" si="100"/>
        <v>0</v>
      </c>
      <c r="AV206" s="7">
        <f t="shared" si="100"/>
        <v>0</v>
      </c>
      <c r="AW206" s="7">
        <f t="shared" si="100"/>
        <v>0</v>
      </c>
      <c r="AX206" s="7">
        <f t="shared" si="100"/>
        <v>0</v>
      </c>
      <c r="AY206" s="7">
        <f t="shared" si="100"/>
        <v>0</v>
      </c>
      <c r="AZ206" s="7">
        <f t="shared" si="100"/>
        <v>0</v>
      </c>
      <c r="BA206" s="7">
        <f t="shared" si="100"/>
        <v>0</v>
      </c>
      <c r="BB206" s="7">
        <f t="shared" si="100"/>
        <v>0</v>
      </c>
      <c r="BC206" s="7">
        <f t="shared" si="100"/>
        <v>0</v>
      </c>
      <c r="BD206" s="7">
        <f t="shared" si="100"/>
        <v>0</v>
      </c>
      <c r="BE206" s="16"/>
      <c r="BF206" s="7">
        <f t="shared" si="100"/>
        <v>0</v>
      </c>
      <c r="BG206" s="7">
        <f t="shared" si="100"/>
        <v>20164</v>
      </c>
      <c r="BH206" s="7">
        <f>BG206-BF206</f>
        <v>20164</v>
      </c>
    </row>
    <row r="207" spans="1:60" ht="47.25" hidden="1">
      <c r="A207" s="12" t="s">
        <v>177</v>
      </c>
      <c r="B207" s="15" t="s">
        <v>119</v>
      </c>
      <c r="C207" s="15" t="s">
        <v>61</v>
      </c>
      <c r="D207" s="15" t="s">
        <v>176</v>
      </c>
      <c r="E207" s="15" t="s">
        <v>178</v>
      </c>
      <c r="F207" s="7"/>
      <c r="G207" s="7">
        <f t="shared" si="94"/>
        <v>0</v>
      </c>
      <c r="H207" s="7">
        <f t="shared" si="97"/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16"/>
      <c r="BF207" s="7"/>
      <c r="BG207" s="7">
        <v>20164</v>
      </c>
      <c r="BH207" s="7">
        <f>BG207-BF207</f>
        <v>20164</v>
      </c>
    </row>
    <row r="208" spans="1:60" ht="31.5" hidden="1">
      <c r="A208" s="31" t="s">
        <v>241</v>
      </c>
      <c r="B208" s="15" t="s">
        <v>119</v>
      </c>
      <c r="C208" s="15" t="s">
        <v>61</v>
      </c>
      <c r="D208" s="15" t="s">
        <v>179</v>
      </c>
      <c r="E208" s="15" t="s">
        <v>45</v>
      </c>
      <c r="F208" s="7">
        <f>F210+F209</f>
        <v>0</v>
      </c>
      <c r="G208" s="7">
        <f t="shared" si="94"/>
        <v>0</v>
      </c>
      <c r="H208" s="7">
        <f t="shared" si="97"/>
        <v>0</v>
      </c>
      <c r="I208" s="7">
        <f>I210+I209</f>
        <v>0</v>
      </c>
      <c r="J208" s="7">
        <f aca="true" t="shared" si="101" ref="J208:BD208">J210+J209</f>
        <v>0</v>
      </c>
      <c r="K208" s="7">
        <f t="shared" si="101"/>
        <v>0</v>
      </c>
      <c r="L208" s="7">
        <f t="shared" si="101"/>
        <v>0</v>
      </c>
      <c r="M208" s="7">
        <f t="shared" si="101"/>
        <v>0</v>
      </c>
      <c r="N208" s="7">
        <f t="shared" si="101"/>
        <v>0</v>
      </c>
      <c r="O208" s="7">
        <f t="shared" si="101"/>
        <v>0</v>
      </c>
      <c r="P208" s="7">
        <f t="shared" si="101"/>
        <v>0</v>
      </c>
      <c r="Q208" s="7">
        <f t="shared" si="101"/>
        <v>0</v>
      </c>
      <c r="R208" s="7">
        <f t="shared" si="101"/>
        <v>0</v>
      </c>
      <c r="S208" s="7">
        <f>S210+S209</f>
        <v>0</v>
      </c>
      <c r="T208" s="7">
        <f t="shared" si="101"/>
        <v>0</v>
      </c>
      <c r="U208" s="7">
        <f t="shared" si="101"/>
        <v>0</v>
      </c>
      <c r="V208" s="7">
        <f t="shared" si="101"/>
        <v>0</v>
      </c>
      <c r="W208" s="7">
        <f t="shared" si="101"/>
        <v>0</v>
      </c>
      <c r="X208" s="7">
        <f t="shared" si="101"/>
        <v>0</v>
      </c>
      <c r="Y208" s="7">
        <f t="shared" si="101"/>
        <v>0</v>
      </c>
      <c r="Z208" s="7">
        <f t="shared" si="101"/>
        <v>0</v>
      </c>
      <c r="AA208" s="7">
        <f t="shared" si="101"/>
        <v>0</v>
      </c>
      <c r="AB208" s="7">
        <f t="shared" si="101"/>
        <v>0</v>
      </c>
      <c r="AC208" s="7">
        <f t="shared" si="101"/>
        <v>0</v>
      </c>
      <c r="AD208" s="7">
        <f t="shared" si="101"/>
        <v>0</v>
      </c>
      <c r="AE208" s="7">
        <f t="shared" si="101"/>
        <v>0</v>
      </c>
      <c r="AF208" s="7">
        <f t="shared" si="101"/>
        <v>0</v>
      </c>
      <c r="AG208" s="7">
        <f t="shared" si="101"/>
        <v>0</v>
      </c>
      <c r="AH208" s="7">
        <f t="shared" si="101"/>
        <v>0</v>
      </c>
      <c r="AI208" s="7">
        <f t="shared" si="101"/>
        <v>0</v>
      </c>
      <c r="AJ208" s="7">
        <f t="shared" si="101"/>
        <v>0</v>
      </c>
      <c r="AK208" s="7">
        <f t="shared" si="101"/>
        <v>0</v>
      </c>
      <c r="AL208" s="7">
        <f t="shared" si="101"/>
        <v>0</v>
      </c>
      <c r="AM208" s="7">
        <f t="shared" si="101"/>
        <v>0</v>
      </c>
      <c r="AN208" s="7">
        <f t="shared" si="101"/>
        <v>0</v>
      </c>
      <c r="AO208" s="7">
        <f t="shared" si="101"/>
        <v>0</v>
      </c>
      <c r="AP208" s="7">
        <f t="shared" si="101"/>
        <v>0</v>
      </c>
      <c r="AQ208" s="7">
        <f t="shared" si="101"/>
        <v>0</v>
      </c>
      <c r="AR208" s="7">
        <f t="shared" si="101"/>
        <v>0</v>
      </c>
      <c r="AS208" s="7">
        <f t="shared" si="101"/>
        <v>0</v>
      </c>
      <c r="AT208" s="7">
        <f t="shared" si="101"/>
        <v>0</v>
      </c>
      <c r="AU208" s="7">
        <f t="shared" si="101"/>
        <v>0</v>
      </c>
      <c r="AV208" s="7">
        <f t="shared" si="101"/>
        <v>0</v>
      </c>
      <c r="AW208" s="7">
        <f t="shared" si="101"/>
        <v>0</v>
      </c>
      <c r="AX208" s="7">
        <f t="shared" si="101"/>
        <v>0</v>
      </c>
      <c r="AY208" s="7">
        <f t="shared" si="101"/>
        <v>0</v>
      </c>
      <c r="AZ208" s="7">
        <f t="shared" si="101"/>
        <v>0</v>
      </c>
      <c r="BA208" s="7">
        <f t="shared" si="101"/>
        <v>0</v>
      </c>
      <c r="BB208" s="7">
        <f t="shared" si="101"/>
        <v>0</v>
      </c>
      <c r="BC208" s="7">
        <f t="shared" si="101"/>
        <v>0</v>
      </c>
      <c r="BD208" s="7">
        <f t="shared" si="101"/>
        <v>0</v>
      </c>
      <c r="BE208" s="16"/>
      <c r="BF208" s="7">
        <f>BF210</f>
        <v>0</v>
      </c>
      <c r="BG208" s="7">
        <f>BG210</f>
        <v>20164</v>
      </c>
      <c r="BH208" s="7">
        <f t="shared" si="96"/>
        <v>20164</v>
      </c>
    </row>
    <row r="209" spans="1:60" ht="15.75" hidden="1">
      <c r="A209" s="12" t="s">
        <v>154</v>
      </c>
      <c r="B209" s="15" t="s">
        <v>119</v>
      </c>
      <c r="C209" s="15" t="s">
        <v>61</v>
      </c>
      <c r="D209" s="15" t="s">
        <v>179</v>
      </c>
      <c r="E209" s="15" t="s">
        <v>156</v>
      </c>
      <c r="F209" s="7">
        <v>0</v>
      </c>
      <c r="G209" s="7">
        <f t="shared" si="94"/>
        <v>0</v>
      </c>
      <c r="H209" s="7">
        <f t="shared" si="97"/>
        <v>0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16"/>
      <c r="BF209" s="7"/>
      <c r="BG209" s="7">
        <v>20164</v>
      </c>
      <c r="BH209" s="7">
        <f>BG209-BF209</f>
        <v>20164</v>
      </c>
    </row>
    <row r="210" spans="1:60" ht="31.5" hidden="1">
      <c r="A210" s="12" t="s">
        <v>180</v>
      </c>
      <c r="B210" s="15" t="s">
        <v>119</v>
      </c>
      <c r="C210" s="15" t="s">
        <v>61</v>
      </c>
      <c r="D210" s="15" t="s">
        <v>179</v>
      </c>
      <c r="E210" s="15" t="s">
        <v>181</v>
      </c>
      <c r="F210" s="7">
        <v>0</v>
      </c>
      <c r="G210" s="7">
        <f t="shared" si="94"/>
        <v>0</v>
      </c>
      <c r="H210" s="7">
        <f t="shared" si="97"/>
        <v>0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16"/>
      <c r="BF210" s="7"/>
      <c r="BG210" s="7">
        <v>20164</v>
      </c>
      <c r="BH210" s="7">
        <f t="shared" si="96"/>
        <v>20164</v>
      </c>
    </row>
    <row r="211" spans="1:60" ht="15.75" hidden="1">
      <c r="A211" s="12" t="s">
        <v>139</v>
      </c>
      <c r="B211" s="15" t="s">
        <v>119</v>
      </c>
      <c r="C211" s="15" t="s">
        <v>61</v>
      </c>
      <c r="D211" s="15" t="s">
        <v>140</v>
      </c>
      <c r="E211" s="15" t="s">
        <v>45</v>
      </c>
      <c r="F211" s="7">
        <f>F212</f>
        <v>0</v>
      </c>
      <c r="G211" s="7">
        <f>G212</f>
        <v>0</v>
      </c>
      <c r="H211" s="7">
        <f aca="true" t="shared" si="102" ref="H211:H220">SUM(I211:BD211)</f>
        <v>0</v>
      </c>
      <c r="I211" s="7">
        <f>I212</f>
        <v>0</v>
      </c>
      <c r="J211" s="7">
        <f aca="true" t="shared" si="103" ref="J211:BG211">J212</f>
        <v>0</v>
      </c>
      <c r="K211" s="7">
        <f t="shared" si="103"/>
        <v>0</v>
      </c>
      <c r="L211" s="7">
        <f t="shared" si="103"/>
        <v>0</v>
      </c>
      <c r="M211" s="7">
        <f t="shared" si="103"/>
        <v>0</v>
      </c>
      <c r="N211" s="7">
        <f t="shared" si="103"/>
        <v>0</v>
      </c>
      <c r="O211" s="7">
        <f t="shared" si="103"/>
        <v>0</v>
      </c>
      <c r="P211" s="7">
        <f t="shared" si="103"/>
        <v>0</v>
      </c>
      <c r="Q211" s="7">
        <f t="shared" si="103"/>
        <v>0</v>
      </c>
      <c r="R211" s="7"/>
      <c r="S211" s="7">
        <f t="shared" si="103"/>
        <v>0</v>
      </c>
      <c r="T211" s="7">
        <f t="shared" si="103"/>
        <v>0</v>
      </c>
      <c r="U211" s="7">
        <f t="shared" si="103"/>
        <v>0</v>
      </c>
      <c r="V211" s="7">
        <f t="shared" si="103"/>
        <v>0</v>
      </c>
      <c r="W211" s="7">
        <f t="shared" si="103"/>
        <v>0</v>
      </c>
      <c r="X211" s="7">
        <f t="shared" si="103"/>
        <v>0</v>
      </c>
      <c r="Y211" s="7">
        <f t="shared" si="103"/>
        <v>0</v>
      </c>
      <c r="Z211" s="7">
        <f t="shared" si="103"/>
        <v>0</v>
      </c>
      <c r="AA211" s="7">
        <f t="shared" si="103"/>
        <v>0</v>
      </c>
      <c r="AB211" s="7">
        <f t="shared" si="103"/>
        <v>0</v>
      </c>
      <c r="AC211" s="7">
        <f t="shared" si="103"/>
        <v>0</v>
      </c>
      <c r="AD211" s="7">
        <f t="shared" si="103"/>
        <v>0</v>
      </c>
      <c r="AE211" s="7">
        <f t="shared" si="103"/>
        <v>0</v>
      </c>
      <c r="AF211" s="7">
        <f t="shared" si="103"/>
        <v>0</v>
      </c>
      <c r="AG211" s="7">
        <f t="shared" si="103"/>
        <v>0</v>
      </c>
      <c r="AH211" s="7">
        <f t="shared" si="103"/>
        <v>0</v>
      </c>
      <c r="AI211" s="7">
        <f t="shared" si="103"/>
        <v>0</v>
      </c>
      <c r="AJ211" s="7">
        <f t="shared" si="103"/>
        <v>0</v>
      </c>
      <c r="AK211" s="7">
        <f t="shared" si="103"/>
        <v>0</v>
      </c>
      <c r="AL211" s="7">
        <f t="shared" si="103"/>
        <v>0</v>
      </c>
      <c r="AM211" s="7">
        <f t="shared" si="103"/>
        <v>0</v>
      </c>
      <c r="AN211" s="7">
        <f t="shared" si="103"/>
        <v>0</v>
      </c>
      <c r="AO211" s="7">
        <f t="shared" si="103"/>
        <v>0</v>
      </c>
      <c r="AP211" s="7">
        <f t="shared" si="103"/>
        <v>0</v>
      </c>
      <c r="AQ211" s="7">
        <f t="shared" si="103"/>
        <v>0</v>
      </c>
      <c r="AR211" s="7">
        <f t="shared" si="103"/>
        <v>0</v>
      </c>
      <c r="AS211" s="7">
        <f t="shared" si="103"/>
        <v>0</v>
      </c>
      <c r="AT211" s="7">
        <f t="shared" si="103"/>
        <v>0</v>
      </c>
      <c r="AU211" s="7">
        <f t="shared" si="103"/>
        <v>0</v>
      </c>
      <c r="AV211" s="7">
        <f t="shared" si="103"/>
        <v>0</v>
      </c>
      <c r="AW211" s="7">
        <f t="shared" si="103"/>
        <v>0</v>
      </c>
      <c r="AX211" s="7">
        <f t="shared" si="103"/>
        <v>0</v>
      </c>
      <c r="AY211" s="7">
        <f t="shared" si="103"/>
        <v>0</v>
      </c>
      <c r="AZ211" s="7">
        <f t="shared" si="103"/>
        <v>0</v>
      </c>
      <c r="BA211" s="7">
        <f t="shared" si="103"/>
        <v>0</v>
      </c>
      <c r="BB211" s="7">
        <f t="shared" si="103"/>
        <v>0</v>
      </c>
      <c r="BC211" s="7">
        <f t="shared" si="103"/>
        <v>0</v>
      </c>
      <c r="BD211" s="7">
        <f t="shared" si="103"/>
        <v>0</v>
      </c>
      <c r="BE211" s="16"/>
      <c r="BF211" s="7">
        <f t="shared" si="103"/>
        <v>0</v>
      </c>
      <c r="BG211" s="7">
        <f t="shared" si="103"/>
        <v>0</v>
      </c>
      <c r="BH211" s="7">
        <f t="shared" si="96"/>
        <v>0</v>
      </c>
    </row>
    <row r="212" spans="1:60" ht="15.75" hidden="1">
      <c r="A212" s="12" t="s">
        <v>154</v>
      </c>
      <c r="B212" s="15" t="s">
        <v>119</v>
      </c>
      <c r="C212" s="15" t="s">
        <v>61</v>
      </c>
      <c r="D212" s="15" t="s">
        <v>140</v>
      </c>
      <c r="E212" s="15" t="s">
        <v>156</v>
      </c>
      <c r="F212" s="7">
        <f>SUM(I212:BD212)</f>
        <v>0</v>
      </c>
      <c r="G212" s="7">
        <f>SUM(J212:BD212)</f>
        <v>0</v>
      </c>
      <c r="H212" s="7">
        <f t="shared" si="102"/>
        <v>0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16"/>
      <c r="BF212" s="7"/>
      <c r="BG212" s="7"/>
      <c r="BH212" s="7">
        <f t="shared" si="96"/>
        <v>0</v>
      </c>
    </row>
    <row r="213" spans="1:60" s="64" customFormat="1" ht="15.75">
      <c r="A213" s="27" t="s">
        <v>363</v>
      </c>
      <c r="B213" s="28" t="s">
        <v>182</v>
      </c>
      <c r="C213" s="28" t="s">
        <v>43</v>
      </c>
      <c r="D213" s="28" t="s">
        <v>44</v>
      </c>
      <c r="E213" s="28" t="s">
        <v>45</v>
      </c>
      <c r="F213" s="9">
        <f>F217+F214</f>
        <v>20829.2</v>
      </c>
      <c r="G213" s="9">
        <f>G217+G214</f>
        <v>20536.100000000002</v>
      </c>
      <c r="H213" s="7">
        <f t="shared" si="102"/>
        <v>-293.1</v>
      </c>
      <c r="I213" s="9">
        <f>I217+I214</f>
        <v>0</v>
      </c>
      <c r="J213" s="9">
        <f aca="true" t="shared" si="104" ref="J213:BD213">J217+J214</f>
        <v>0</v>
      </c>
      <c r="K213" s="9">
        <f t="shared" si="104"/>
        <v>0</v>
      </c>
      <c r="L213" s="9">
        <f t="shared" si="104"/>
        <v>-293.1</v>
      </c>
      <c r="M213" s="9">
        <f t="shared" si="104"/>
        <v>0</v>
      </c>
      <c r="N213" s="9">
        <f t="shared" si="104"/>
        <v>0</v>
      </c>
      <c r="O213" s="9">
        <f t="shared" si="104"/>
        <v>0</v>
      </c>
      <c r="P213" s="9">
        <f t="shared" si="104"/>
        <v>0</v>
      </c>
      <c r="Q213" s="9">
        <f t="shared" si="104"/>
        <v>0</v>
      </c>
      <c r="R213" s="9">
        <f t="shared" si="104"/>
        <v>0</v>
      </c>
      <c r="S213" s="9">
        <f>S217+S214</f>
        <v>0</v>
      </c>
      <c r="T213" s="9">
        <f t="shared" si="104"/>
        <v>0</v>
      </c>
      <c r="U213" s="9">
        <f t="shared" si="104"/>
        <v>0</v>
      </c>
      <c r="V213" s="9">
        <f t="shared" si="104"/>
        <v>0</v>
      </c>
      <c r="W213" s="9">
        <f t="shared" si="104"/>
        <v>0</v>
      </c>
      <c r="X213" s="9">
        <f t="shared" si="104"/>
        <v>0</v>
      </c>
      <c r="Y213" s="9">
        <f t="shared" si="104"/>
        <v>0</v>
      </c>
      <c r="Z213" s="9">
        <f t="shared" si="104"/>
        <v>0</v>
      </c>
      <c r="AA213" s="9">
        <f t="shared" si="104"/>
        <v>0</v>
      </c>
      <c r="AB213" s="9">
        <f t="shared" si="104"/>
        <v>0</v>
      </c>
      <c r="AC213" s="9">
        <f t="shared" si="104"/>
        <v>0</v>
      </c>
      <c r="AD213" s="9">
        <f t="shared" si="104"/>
        <v>0</v>
      </c>
      <c r="AE213" s="9">
        <f t="shared" si="104"/>
        <v>0</v>
      </c>
      <c r="AF213" s="9">
        <f t="shared" si="104"/>
        <v>0</v>
      </c>
      <c r="AG213" s="9">
        <f t="shared" si="104"/>
        <v>0</v>
      </c>
      <c r="AH213" s="9">
        <f t="shared" si="104"/>
        <v>0</v>
      </c>
      <c r="AI213" s="9">
        <f t="shared" si="104"/>
        <v>0</v>
      </c>
      <c r="AJ213" s="9">
        <f t="shared" si="104"/>
        <v>0</v>
      </c>
      <c r="AK213" s="9">
        <f t="shared" si="104"/>
        <v>0</v>
      </c>
      <c r="AL213" s="9">
        <f t="shared" si="104"/>
        <v>0</v>
      </c>
      <c r="AM213" s="9">
        <f t="shared" si="104"/>
        <v>0</v>
      </c>
      <c r="AN213" s="9">
        <f t="shared" si="104"/>
        <v>0</v>
      </c>
      <c r="AO213" s="9">
        <f t="shared" si="104"/>
        <v>0</v>
      </c>
      <c r="AP213" s="9">
        <f t="shared" si="104"/>
        <v>0</v>
      </c>
      <c r="AQ213" s="9">
        <f t="shared" si="104"/>
        <v>0</v>
      </c>
      <c r="AR213" s="9">
        <f t="shared" si="104"/>
        <v>0</v>
      </c>
      <c r="AS213" s="9">
        <f t="shared" si="104"/>
        <v>0</v>
      </c>
      <c r="AT213" s="9">
        <f t="shared" si="104"/>
        <v>0</v>
      </c>
      <c r="AU213" s="9">
        <f t="shared" si="104"/>
        <v>0</v>
      </c>
      <c r="AV213" s="9">
        <f t="shared" si="104"/>
        <v>0</v>
      </c>
      <c r="AW213" s="9">
        <f t="shared" si="104"/>
        <v>0</v>
      </c>
      <c r="AX213" s="9">
        <f t="shared" si="104"/>
        <v>0</v>
      </c>
      <c r="AY213" s="9">
        <f t="shared" si="104"/>
        <v>0</v>
      </c>
      <c r="AZ213" s="9">
        <f t="shared" si="104"/>
        <v>0</v>
      </c>
      <c r="BA213" s="9">
        <f t="shared" si="104"/>
        <v>0</v>
      </c>
      <c r="BB213" s="9">
        <f t="shared" si="104"/>
        <v>0</v>
      </c>
      <c r="BC213" s="9">
        <f t="shared" si="104"/>
        <v>0</v>
      </c>
      <c r="BD213" s="9">
        <f t="shared" si="104"/>
        <v>0</v>
      </c>
      <c r="BE213" s="63"/>
      <c r="BF213" s="9">
        <f>BF217+BF214</f>
        <v>34480.3</v>
      </c>
      <c r="BG213" s="9">
        <f>BG217+BG214</f>
        <v>34480.3</v>
      </c>
      <c r="BH213" s="7">
        <f t="shared" si="96"/>
        <v>0</v>
      </c>
    </row>
    <row r="214" spans="1:60" ht="37.5" customHeight="1">
      <c r="A214" s="29" t="s">
        <v>8</v>
      </c>
      <c r="B214" s="30" t="s">
        <v>182</v>
      </c>
      <c r="C214" s="30" t="s">
        <v>52</v>
      </c>
      <c r="D214" s="30" t="s">
        <v>44</v>
      </c>
      <c r="E214" s="30" t="s">
        <v>45</v>
      </c>
      <c r="F214" s="7">
        <f aca="true" t="shared" si="105" ref="F214:W215">F215</f>
        <v>2965</v>
      </c>
      <c r="G214" s="7">
        <f t="shared" si="105"/>
        <v>2965</v>
      </c>
      <c r="H214" s="7">
        <f t="shared" si="102"/>
        <v>0</v>
      </c>
      <c r="I214" s="7">
        <f>I215</f>
        <v>0</v>
      </c>
      <c r="J214" s="7">
        <f t="shared" si="105"/>
        <v>0</v>
      </c>
      <c r="K214" s="7">
        <f t="shared" si="105"/>
        <v>0</v>
      </c>
      <c r="L214" s="7">
        <f t="shared" si="105"/>
        <v>0</v>
      </c>
      <c r="M214" s="7">
        <f t="shared" si="105"/>
        <v>0</v>
      </c>
      <c r="N214" s="7">
        <f t="shared" si="105"/>
        <v>0</v>
      </c>
      <c r="O214" s="7">
        <f t="shared" si="105"/>
        <v>0</v>
      </c>
      <c r="P214" s="7">
        <f t="shared" si="105"/>
        <v>0</v>
      </c>
      <c r="Q214" s="7">
        <f t="shared" si="105"/>
        <v>0</v>
      </c>
      <c r="R214" s="7">
        <f t="shared" si="105"/>
        <v>0</v>
      </c>
      <c r="S214" s="7">
        <f t="shared" si="105"/>
        <v>0</v>
      </c>
      <c r="T214" s="7">
        <f t="shared" si="105"/>
        <v>0</v>
      </c>
      <c r="U214" s="7">
        <f t="shared" si="105"/>
        <v>0</v>
      </c>
      <c r="V214" s="7">
        <f t="shared" si="105"/>
        <v>0</v>
      </c>
      <c r="W214" s="7">
        <f t="shared" si="105"/>
        <v>0</v>
      </c>
      <c r="X214" s="7">
        <f aca="true" t="shared" si="106" ref="X214:BD215">X215</f>
        <v>0</v>
      </c>
      <c r="Y214" s="7">
        <f t="shared" si="106"/>
        <v>0</v>
      </c>
      <c r="Z214" s="7">
        <f t="shared" si="106"/>
        <v>0</v>
      </c>
      <c r="AA214" s="7">
        <f t="shared" si="106"/>
        <v>0</v>
      </c>
      <c r="AB214" s="7">
        <f t="shared" si="106"/>
        <v>0</v>
      </c>
      <c r="AC214" s="7">
        <f t="shared" si="106"/>
        <v>0</v>
      </c>
      <c r="AD214" s="7">
        <f t="shared" si="106"/>
        <v>0</v>
      </c>
      <c r="AE214" s="7">
        <f t="shared" si="106"/>
        <v>0</v>
      </c>
      <c r="AF214" s="7">
        <f t="shared" si="106"/>
        <v>0</v>
      </c>
      <c r="AG214" s="7">
        <f t="shared" si="106"/>
        <v>0</v>
      </c>
      <c r="AH214" s="7">
        <f t="shared" si="106"/>
        <v>0</v>
      </c>
      <c r="AI214" s="7">
        <f t="shared" si="106"/>
        <v>0</v>
      </c>
      <c r="AJ214" s="7">
        <f t="shared" si="106"/>
        <v>0</v>
      </c>
      <c r="AK214" s="7">
        <f t="shared" si="106"/>
        <v>0</v>
      </c>
      <c r="AL214" s="7">
        <f t="shared" si="106"/>
        <v>0</v>
      </c>
      <c r="AM214" s="7">
        <f t="shared" si="106"/>
        <v>0</v>
      </c>
      <c r="AN214" s="7">
        <f t="shared" si="106"/>
        <v>0</v>
      </c>
      <c r="AO214" s="7">
        <f t="shared" si="106"/>
        <v>0</v>
      </c>
      <c r="AP214" s="7">
        <f t="shared" si="106"/>
        <v>0</v>
      </c>
      <c r="AQ214" s="7">
        <f t="shared" si="106"/>
        <v>0</v>
      </c>
      <c r="AR214" s="7">
        <f t="shared" si="106"/>
        <v>0</v>
      </c>
      <c r="AS214" s="7">
        <f t="shared" si="106"/>
        <v>0</v>
      </c>
      <c r="AT214" s="7">
        <f t="shared" si="106"/>
        <v>0</v>
      </c>
      <c r="AU214" s="7">
        <f t="shared" si="106"/>
        <v>0</v>
      </c>
      <c r="AV214" s="7">
        <f t="shared" si="106"/>
        <v>0</v>
      </c>
      <c r="AW214" s="7">
        <f t="shared" si="106"/>
        <v>0</v>
      </c>
      <c r="AX214" s="7">
        <f t="shared" si="106"/>
        <v>0</v>
      </c>
      <c r="AY214" s="7">
        <f t="shared" si="106"/>
        <v>0</v>
      </c>
      <c r="AZ214" s="7">
        <f t="shared" si="106"/>
        <v>0</v>
      </c>
      <c r="BA214" s="7">
        <f t="shared" si="106"/>
        <v>0</v>
      </c>
      <c r="BB214" s="7">
        <f t="shared" si="106"/>
        <v>0</v>
      </c>
      <c r="BC214" s="7">
        <f t="shared" si="106"/>
        <v>0</v>
      </c>
      <c r="BD214" s="7">
        <f t="shared" si="106"/>
        <v>0</v>
      </c>
      <c r="BE214" s="16"/>
      <c r="BF214" s="7">
        <f>BF215</f>
        <v>16680</v>
      </c>
      <c r="BG214" s="7">
        <f>BG215</f>
        <v>16680</v>
      </c>
      <c r="BH214" s="7">
        <f t="shared" si="96"/>
        <v>0</v>
      </c>
    </row>
    <row r="215" spans="1:60" ht="15.75">
      <c r="A215" s="14" t="s">
        <v>388</v>
      </c>
      <c r="B215" s="15" t="s">
        <v>182</v>
      </c>
      <c r="C215" s="15" t="s">
        <v>52</v>
      </c>
      <c r="D215" s="15" t="s">
        <v>183</v>
      </c>
      <c r="E215" s="15" t="s">
        <v>45</v>
      </c>
      <c r="F215" s="7">
        <f t="shared" si="105"/>
        <v>2965</v>
      </c>
      <c r="G215" s="7">
        <f t="shared" si="105"/>
        <v>2965</v>
      </c>
      <c r="H215" s="7">
        <f t="shared" si="102"/>
        <v>0</v>
      </c>
      <c r="I215" s="7">
        <f>I216</f>
        <v>0</v>
      </c>
      <c r="J215" s="7">
        <f t="shared" si="105"/>
        <v>0</v>
      </c>
      <c r="K215" s="7">
        <f t="shared" si="105"/>
        <v>0</v>
      </c>
      <c r="L215" s="7">
        <f t="shared" si="105"/>
        <v>0</v>
      </c>
      <c r="M215" s="7">
        <f t="shared" si="105"/>
        <v>0</v>
      </c>
      <c r="N215" s="7">
        <f t="shared" si="105"/>
        <v>0</v>
      </c>
      <c r="O215" s="7">
        <f t="shared" si="105"/>
        <v>0</v>
      </c>
      <c r="P215" s="7">
        <f t="shared" si="105"/>
        <v>0</v>
      </c>
      <c r="Q215" s="7">
        <f t="shared" si="105"/>
        <v>0</v>
      </c>
      <c r="R215" s="7">
        <f t="shared" si="105"/>
        <v>0</v>
      </c>
      <c r="S215" s="7">
        <f t="shared" si="105"/>
        <v>0</v>
      </c>
      <c r="T215" s="7">
        <f t="shared" si="105"/>
        <v>0</v>
      </c>
      <c r="U215" s="7">
        <f t="shared" si="105"/>
        <v>0</v>
      </c>
      <c r="V215" s="7">
        <f t="shared" si="105"/>
        <v>0</v>
      </c>
      <c r="W215" s="7">
        <f t="shared" si="105"/>
        <v>0</v>
      </c>
      <c r="X215" s="7">
        <f t="shared" si="106"/>
        <v>0</v>
      </c>
      <c r="Y215" s="7">
        <f t="shared" si="106"/>
        <v>0</v>
      </c>
      <c r="Z215" s="7">
        <f t="shared" si="106"/>
        <v>0</v>
      </c>
      <c r="AA215" s="7">
        <f t="shared" si="106"/>
        <v>0</v>
      </c>
      <c r="AB215" s="7">
        <f t="shared" si="106"/>
        <v>0</v>
      </c>
      <c r="AC215" s="7">
        <f t="shared" si="106"/>
        <v>0</v>
      </c>
      <c r="AD215" s="7">
        <f t="shared" si="106"/>
        <v>0</v>
      </c>
      <c r="AE215" s="7">
        <f t="shared" si="106"/>
        <v>0</v>
      </c>
      <c r="AF215" s="7">
        <f t="shared" si="106"/>
        <v>0</v>
      </c>
      <c r="AG215" s="7">
        <f t="shared" si="106"/>
        <v>0</v>
      </c>
      <c r="AH215" s="7">
        <f t="shared" si="106"/>
        <v>0</v>
      </c>
      <c r="AI215" s="7">
        <f t="shared" si="106"/>
        <v>0</v>
      </c>
      <c r="AJ215" s="7">
        <f t="shared" si="106"/>
        <v>0</v>
      </c>
      <c r="AK215" s="7">
        <f t="shared" si="106"/>
        <v>0</v>
      </c>
      <c r="AL215" s="7">
        <f t="shared" si="106"/>
        <v>0</v>
      </c>
      <c r="AM215" s="7">
        <f t="shared" si="106"/>
        <v>0</v>
      </c>
      <c r="AN215" s="7">
        <f t="shared" si="106"/>
        <v>0</v>
      </c>
      <c r="AO215" s="7">
        <f t="shared" si="106"/>
        <v>0</v>
      </c>
      <c r="AP215" s="7">
        <f t="shared" si="106"/>
        <v>0</v>
      </c>
      <c r="AQ215" s="7">
        <f t="shared" si="106"/>
        <v>0</v>
      </c>
      <c r="AR215" s="7">
        <f t="shared" si="106"/>
        <v>0</v>
      </c>
      <c r="AS215" s="7">
        <f t="shared" si="106"/>
        <v>0</v>
      </c>
      <c r="AT215" s="7">
        <f t="shared" si="106"/>
        <v>0</v>
      </c>
      <c r="AU215" s="7">
        <f t="shared" si="106"/>
        <v>0</v>
      </c>
      <c r="AV215" s="7">
        <f t="shared" si="106"/>
        <v>0</v>
      </c>
      <c r="AW215" s="7">
        <f t="shared" si="106"/>
        <v>0</v>
      </c>
      <c r="AX215" s="7">
        <f t="shared" si="106"/>
        <v>0</v>
      </c>
      <c r="AY215" s="7">
        <f t="shared" si="106"/>
        <v>0</v>
      </c>
      <c r="AZ215" s="7">
        <f t="shared" si="106"/>
        <v>0</v>
      </c>
      <c r="BA215" s="7">
        <f t="shared" si="106"/>
        <v>0</v>
      </c>
      <c r="BB215" s="7">
        <f t="shared" si="106"/>
        <v>0</v>
      </c>
      <c r="BC215" s="7">
        <f t="shared" si="106"/>
        <v>0</v>
      </c>
      <c r="BD215" s="7">
        <f t="shared" si="106"/>
        <v>0</v>
      </c>
      <c r="BE215" s="16"/>
      <c r="BF215" s="7">
        <f>BF216</f>
        <v>16680</v>
      </c>
      <c r="BG215" s="7">
        <f>BG216</f>
        <v>16680</v>
      </c>
      <c r="BH215" s="7">
        <f t="shared" si="96"/>
        <v>0</v>
      </c>
    </row>
    <row r="216" spans="1:60" ht="31.5">
      <c r="A216" s="14" t="s">
        <v>77</v>
      </c>
      <c r="B216" s="15" t="s">
        <v>182</v>
      </c>
      <c r="C216" s="15" t="s">
        <v>52</v>
      </c>
      <c r="D216" s="15" t="s">
        <v>183</v>
      </c>
      <c r="E216" s="15">
        <v>327</v>
      </c>
      <c r="F216" s="7">
        <v>2965</v>
      </c>
      <c r="G216" s="7">
        <f>F216+H216</f>
        <v>2965</v>
      </c>
      <c r="H216" s="7">
        <f t="shared" si="102"/>
        <v>0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16"/>
      <c r="BF216" s="7">
        <v>16680</v>
      </c>
      <c r="BG216" s="7">
        <v>16680</v>
      </c>
      <c r="BH216" s="7">
        <f t="shared" si="96"/>
        <v>0</v>
      </c>
    </row>
    <row r="217" spans="1:60" s="17" customFormat="1" ht="31.5">
      <c r="A217" s="31" t="s">
        <v>184</v>
      </c>
      <c r="B217" s="30" t="s">
        <v>182</v>
      </c>
      <c r="C217" s="30" t="s">
        <v>61</v>
      </c>
      <c r="D217" s="30" t="s">
        <v>44</v>
      </c>
      <c r="E217" s="30" t="s">
        <v>45</v>
      </c>
      <c r="F217" s="8">
        <f>F220+F218+F222</f>
        <v>17864.2</v>
      </c>
      <c r="G217" s="8">
        <f>G220+G218+G222</f>
        <v>17571.100000000002</v>
      </c>
      <c r="H217" s="8">
        <f>H220+H218+H222</f>
        <v>-293.1</v>
      </c>
      <c r="I217" s="8">
        <f>I220+I218+I222</f>
        <v>0</v>
      </c>
      <c r="J217" s="8">
        <f aca="true" t="shared" si="107" ref="J217:BH217">J220+J218+J222</f>
        <v>0</v>
      </c>
      <c r="K217" s="8">
        <f t="shared" si="107"/>
        <v>0</v>
      </c>
      <c r="L217" s="8">
        <f t="shared" si="107"/>
        <v>-293.1</v>
      </c>
      <c r="M217" s="8">
        <f t="shared" si="107"/>
        <v>0</v>
      </c>
      <c r="N217" s="8">
        <f t="shared" si="107"/>
        <v>0</v>
      </c>
      <c r="O217" s="8">
        <f t="shared" si="107"/>
        <v>0</v>
      </c>
      <c r="P217" s="8">
        <f t="shared" si="107"/>
        <v>0</v>
      </c>
      <c r="Q217" s="8">
        <f t="shared" si="107"/>
        <v>0</v>
      </c>
      <c r="R217" s="8">
        <f t="shared" si="107"/>
        <v>0</v>
      </c>
      <c r="S217" s="8">
        <f t="shared" si="107"/>
        <v>0</v>
      </c>
      <c r="T217" s="8">
        <f t="shared" si="107"/>
        <v>0</v>
      </c>
      <c r="U217" s="8">
        <f t="shared" si="107"/>
        <v>0</v>
      </c>
      <c r="V217" s="8">
        <f t="shared" si="107"/>
        <v>0</v>
      </c>
      <c r="W217" s="8">
        <f t="shared" si="107"/>
        <v>0</v>
      </c>
      <c r="X217" s="8">
        <f t="shared" si="107"/>
        <v>0</v>
      </c>
      <c r="Y217" s="8">
        <f t="shared" si="107"/>
        <v>0</v>
      </c>
      <c r="Z217" s="8">
        <f t="shared" si="107"/>
        <v>0</v>
      </c>
      <c r="AA217" s="8">
        <f t="shared" si="107"/>
        <v>0</v>
      </c>
      <c r="AB217" s="8">
        <f t="shared" si="107"/>
        <v>0</v>
      </c>
      <c r="AC217" s="8">
        <f t="shared" si="107"/>
        <v>0</v>
      </c>
      <c r="AD217" s="8">
        <f t="shared" si="107"/>
        <v>0</v>
      </c>
      <c r="AE217" s="8">
        <f t="shared" si="107"/>
        <v>0</v>
      </c>
      <c r="AF217" s="8">
        <f t="shared" si="107"/>
        <v>0</v>
      </c>
      <c r="AG217" s="8">
        <f t="shared" si="107"/>
        <v>0</v>
      </c>
      <c r="AH217" s="8">
        <f t="shared" si="107"/>
        <v>0</v>
      </c>
      <c r="AI217" s="8">
        <f t="shared" si="107"/>
        <v>0</v>
      </c>
      <c r="AJ217" s="8">
        <f t="shared" si="107"/>
        <v>0</v>
      </c>
      <c r="AK217" s="8">
        <f t="shared" si="107"/>
        <v>0</v>
      </c>
      <c r="AL217" s="8">
        <f t="shared" si="107"/>
        <v>0</v>
      </c>
      <c r="AM217" s="8">
        <f t="shared" si="107"/>
        <v>0</v>
      </c>
      <c r="AN217" s="8">
        <f t="shared" si="107"/>
        <v>0</v>
      </c>
      <c r="AO217" s="8">
        <f t="shared" si="107"/>
        <v>0</v>
      </c>
      <c r="AP217" s="8">
        <f t="shared" si="107"/>
        <v>0</v>
      </c>
      <c r="AQ217" s="8">
        <f t="shared" si="107"/>
        <v>0</v>
      </c>
      <c r="AR217" s="8">
        <f t="shared" si="107"/>
        <v>0</v>
      </c>
      <c r="AS217" s="8">
        <f t="shared" si="107"/>
        <v>0</v>
      </c>
      <c r="AT217" s="8">
        <f t="shared" si="107"/>
        <v>0</v>
      </c>
      <c r="AU217" s="8">
        <f t="shared" si="107"/>
        <v>0</v>
      </c>
      <c r="AV217" s="8">
        <f t="shared" si="107"/>
        <v>0</v>
      </c>
      <c r="AW217" s="8">
        <f t="shared" si="107"/>
        <v>0</v>
      </c>
      <c r="AX217" s="8">
        <f t="shared" si="107"/>
        <v>0</v>
      </c>
      <c r="AY217" s="8">
        <f t="shared" si="107"/>
        <v>0</v>
      </c>
      <c r="AZ217" s="8">
        <f t="shared" si="107"/>
        <v>0</v>
      </c>
      <c r="BA217" s="8">
        <f t="shared" si="107"/>
        <v>0</v>
      </c>
      <c r="BB217" s="8">
        <f t="shared" si="107"/>
        <v>0</v>
      </c>
      <c r="BC217" s="8">
        <f t="shared" si="107"/>
        <v>0</v>
      </c>
      <c r="BD217" s="8">
        <f t="shared" si="107"/>
        <v>0</v>
      </c>
      <c r="BE217" s="8">
        <f t="shared" si="107"/>
        <v>0</v>
      </c>
      <c r="BF217" s="8">
        <f t="shared" si="107"/>
        <v>17800.3</v>
      </c>
      <c r="BG217" s="8">
        <f t="shared" si="107"/>
        <v>17800.3</v>
      </c>
      <c r="BH217" s="8">
        <f t="shared" si="107"/>
        <v>0</v>
      </c>
    </row>
    <row r="218" spans="1:60" ht="47.25" hidden="1">
      <c r="A218" s="14" t="s">
        <v>185</v>
      </c>
      <c r="B218" s="15" t="s">
        <v>182</v>
      </c>
      <c r="C218" s="15" t="s">
        <v>61</v>
      </c>
      <c r="D218" s="15" t="s">
        <v>186</v>
      </c>
      <c r="E218" s="15" t="s">
        <v>45</v>
      </c>
      <c r="F218" s="7">
        <f>F219</f>
        <v>0</v>
      </c>
      <c r="G218" s="7">
        <f>G219</f>
        <v>0</v>
      </c>
      <c r="H218" s="7">
        <f t="shared" si="102"/>
        <v>0</v>
      </c>
      <c r="I218" s="7">
        <f>I219</f>
        <v>0</v>
      </c>
      <c r="J218" s="7">
        <f aca="true" t="shared" si="108" ref="J218:BG218">J219</f>
        <v>0</v>
      </c>
      <c r="K218" s="7">
        <f t="shared" si="108"/>
        <v>0</v>
      </c>
      <c r="L218" s="7">
        <f t="shared" si="108"/>
        <v>0</v>
      </c>
      <c r="M218" s="7">
        <f t="shared" si="108"/>
        <v>0</v>
      </c>
      <c r="N218" s="7">
        <f t="shared" si="108"/>
        <v>0</v>
      </c>
      <c r="O218" s="7">
        <f t="shared" si="108"/>
        <v>0</v>
      </c>
      <c r="P218" s="7">
        <f t="shared" si="108"/>
        <v>0</v>
      </c>
      <c r="Q218" s="7">
        <f t="shared" si="108"/>
        <v>0</v>
      </c>
      <c r="R218" s="7"/>
      <c r="S218" s="7">
        <f t="shared" si="108"/>
        <v>0</v>
      </c>
      <c r="T218" s="7">
        <f t="shared" si="108"/>
        <v>0</v>
      </c>
      <c r="U218" s="7">
        <f t="shared" si="108"/>
        <v>0</v>
      </c>
      <c r="V218" s="7">
        <f t="shared" si="108"/>
        <v>0</v>
      </c>
      <c r="W218" s="7">
        <f t="shared" si="108"/>
        <v>0</v>
      </c>
      <c r="X218" s="7">
        <f t="shared" si="108"/>
        <v>0</v>
      </c>
      <c r="Y218" s="7">
        <f t="shared" si="108"/>
        <v>0</v>
      </c>
      <c r="Z218" s="7">
        <f t="shared" si="108"/>
        <v>0</v>
      </c>
      <c r="AA218" s="7">
        <f t="shared" si="108"/>
        <v>0</v>
      </c>
      <c r="AB218" s="7">
        <f t="shared" si="108"/>
        <v>0</v>
      </c>
      <c r="AC218" s="7">
        <f t="shared" si="108"/>
        <v>0</v>
      </c>
      <c r="AD218" s="7">
        <f t="shared" si="108"/>
        <v>0</v>
      </c>
      <c r="AE218" s="7">
        <f t="shared" si="108"/>
        <v>0</v>
      </c>
      <c r="AF218" s="7">
        <f t="shared" si="108"/>
        <v>0</v>
      </c>
      <c r="AG218" s="7">
        <f t="shared" si="108"/>
        <v>0</v>
      </c>
      <c r="AH218" s="7">
        <f t="shared" si="108"/>
        <v>0</v>
      </c>
      <c r="AI218" s="7">
        <f t="shared" si="108"/>
        <v>0</v>
      </c>
      <c r="AJ218" s="7">
        <f t="shared" si="108"/>
        <v>0</v>
      </c>
      <c r="AK218" s="7">
        <f t="shared" si="108"/>
        <v>0</v>
      </c>
      <c r="AL218" s="7">
        <f t="shared" si="108"/>
        <v>0</v>
      </c>
      <c r="AM218" s="7">
        <f t="shared" si="108"/>
        <v>0</v>
      </c>
      <c r="AN218" s="7">
        <f t="shared" si="108"/>
        <v>0</v>
      </c>
      <c r="AO218" s="7">
        <f t="shared" si="108"/>
        <v>0</v>
      </c>
      <c r="AP218" s="7">
        <f t="shared" si="108"/>
        <v>0</v>
      </c>
      <c r="AQ218" s="7">
        <f t="shared" si="108"/>
        <v>0</v>
      </c>
      <c r="AR218" s="7">
        <f t="shared" si="108"/>
        <v>0</v>
      </c>
      <c r="AS218" s="7">
        <f t="shared" si="108"/>
        <v>0</v>
      </c>
      <c r="AT218" s="7">
        <f t="shared" si="108"/>
        <v>0</v>
      </c>
      <c r="AU218" s="7">
        <f t="shared" si="108"/>
        <v>0</v>
      </c>
      <c r="AV218" s="7">
        <f t="shared" si="108"/>
        <v>0</v>
      </c>
      <c r="AW218" s="7">
        <f t="shared" si="108"/>
        <v>0</v>
      </c>
      <c r="AX218" s="7">
        <f t="shared" si="108"/>
        <v>0</v>
      </c>
      <c r="AY218" s="7">
        <f t="shared" si="108"/>
        <v>0</v>
      </c>
      <c r="AZ218" s="7">
        <f t="shared" si="108"/>
        <v>0</v>
      </c>
      <c r="BA218" s="7">
        <f t="shared" si="108"/>
        <v>0</v>
      </c>
      <c r="BB218" s="7">
        <f t="shared" si="108"/>
        <v>0</v>
      </c>
      <c r="BC218" s="7">
        <f t="shared" si="108"/>
        <v>0</v>
      </c>
      <c r="BD218" s="7">
        <f t="shared" si="108"/>
        <v>0</v>
      </c>
      <c r="BE218" s="16"/>
      <c r="BF218" s="7">
        <f t="shared" si="108"/>
        <v>0</v>
      </c>
      <c r="BG218" s="7">
        <f t="shared" si="108"/>
        <v>0</v>
      </c>
      <c r="BH218" s="7">
        <f t="shared" si="96"/>
        <v>0</v>
      </c>
    </row>
    <row r="219" spans="1:60" ht="31.5" hidden="1">
      <c r="A219" s="14" t="s">
        <v>77</v>
      </c>
      <c r="B219" s="15" t="s">
        <v>182</v>
      </c>
      <c r="C219" s="15" t="s">
        <v>61</v>
      </c>
      <c r="D219" s="15" t="s">
        <v>187</v>
      </c>
      <c r="E219" s="15" t="s">
        <v>78</v>
      </c>
      <c r="F219" s="7">
        <f>SUM(I219:BD219)</f>
        <v>0</v>
      </c>
      <c r="G219" s="7">
        <f>SUM(J219:BD219)</f>
        <v>0</v>
      </c>
      <c r="H219" s="7">
        <f t="shared" si="102"/>
        <v>0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16"/>
      <c r="BF219" s="7"/>
      <c r="BG219" s="7"/>
      <c r="BH219" s="7">
        <f t="shared" si="96"/>
        <v>0</v>
      </c>
    </row>
    <row r="220" spans="1:60" ht="36" customHeight="1">
      <c r="A220" s="14" t="s">
        <v>188</v>
      </c>
      <c r="B220" s="15" t="s">
        <v>182</v>
      </c>
      <c r="C220" s="15" t="s">
        <v>61</v>
      </c>
      <c r="D220" s="15" t="s">
        <v>189</v>
      </c>
      <c r="E220" s="15" t="s">
        <v>45</v>
      </c>
      <c r="F220" s="7">
        <f>F221</f>
        <v>36.3</v>
      </c>
      <c r="G220" s="7">
        <f>G221</f>
        <v>36.3</v>
      </c>
      <c r="H220" s="7">
        <f t="shared" si="102"/>
        <v>0</v>
      </c>
      <c r="I220" s="7">
        <f>I221</f>
        <v>0</v>
      </c>
      <c r="J220" s="7">
        <f aca="true" t="shared" si="109" ref="J220:BG220">J221</f>
        <v>0</v>
      </c>
      <c r="K220" s="7">
        <f t="shared" si="109"/>
        <v>0</v>
      </c>
      <c r="L220" s="7">
        <f t="shared" si="109"/>
        <v>0</v>
      </c>
      <c r="M220" s="7">
        <f t="shared" si="109"/>
        <v>0</v>
      </c>
      <c r="N220" s="7">
        <f t="shared" si="109"/>
        <v>0</v>
      </c>
      <c r="O220" s="7">
        <f t="shared" si="109"/>
        <v>0</v>
      </c>
      <c r="P220" s="7">
        <f t="shared" si="109"/>
        <v>0</v>
      </c>
      <c r="Q220" s="7">
        <f t="shared" si="109"/>
        <v>0</v>
      </c>
      <c r="R220" s="7">
        <f t="shared" si="109"/>
        <v>0</v>
      </c>
      <c r="S220" s="7">
        <f t="shared" si="109"/>
        <v>0</v>
      </c>
      <c r="T220" s="7">
        <f t="shared" si="109"/>
        <v>0</v>
      </c>
      <c r="U220" s="7">
        <f t="shared" si="109"/>
        <v>0</v>
      </c>
      <c r="V220" s="7">
        <f t="shared" si="109"/>
        <v>0</v>
      </c>
      <c r="W220" s="7">
        <f t="shared" si="109"/>
        <v>0</v>
      </c>
      <c r="X220" s="7">
        <f t="shared" si="109"/>
        <v>0</v>
      </c>
      <c r="Y220" s="7">
        <f t="shared" si="109"/>
        <v>0</v>
      </c>
      <c r="Z220" s="7">
        <f t="shared" si="109"/>
        <v>0</v>
      </c>
      <c r="AA220" s="7">
        <f t="shared" si="109"/>
        <v>0</v>
      </c>
      <c r="AB220" s="7">
        <f t="shared" si="109"/>
        <v>0</v>
      </c>
      <c r="AC220" s="7">
        <f t="shared" si="109"/>
        <v>0</v>
      </c>
      <c r="AD220" s="7">
        <f t="shared" si="109"/>
        <v>0</v>
      </c>
      <c r="AE220" s="7">
        <f t="shared" si="109"/>
        <v>0</v>
      </c>
      <c r="AF220" s="7">
        <f t="shared" si="109"/>
        <v>0</v>
      </c>
      <c r="AG220" s="7">
        <f t="shared" si="109"/>
        <v>0</v>
      </c>
      <c r="AH220" s="7">
        <f t="shared" si="109"/>
        <v>0</v>
      </c>
      <c r="AI220" s="7">
        <f t="shared" si="109"/>
        <v>0</v>
      </c>
      <c r="AJ220" s="7">
        <f t="shared" si="109"/>
        <v>0</v>
      </c>
      <c r="AK220" s="7">
        <f t="shared" si="109"/>
        <v>0</v>
      </c>
      <c r="AL220" s="7">
        <f t="shared" si="109"/>
        <v>0</v>
      </c>
      <c r="AM220" s="7">
        <f t="shared" si="109"/>
        <v>0</v>
      </c>
      <c r="AN220" s="7">
        <f t="shared" si="109"/>
        <v>0</v>
      </c>
      <c r="AO220" s="7">
        <f t="shared" si="109"/>
        <v>0</v>
      </c>
      <c r="AP220" s="7">
        <f t="shared" si="109"/>
        <v>0</v>
      </c>
      <c r="AQ220" s="7">
        <f t="shared" si="109"/>
        <v>0</v>
      </c>
      <c r="AR220" s="7">
        <f t="shared" si="109"/>
        <v>0</v>
      </c>
      <c r="AS220" s="7">
        <f t="shared" si="109"/>
        <v>0</v>
      </c>
      <c r="AT220" s="7">
        <f t="shared" si="109"/>
        <v>0</v>
      </c>
      <c r="AU220" s="7">
        <f t="shared" si="109"/>
        <v>0</v>
      </c>
      <c r="AV220" s="7">
        <f t="shared" si="109"/>
        <v>0</v>
      </c>
      <c r="AW220" s="7">
        <f t="shared" si="109"/>
        <v>0</v>
      </c>
      <c r="AX220" s="7">
        <f t="shared" si="109"/>
        <v>0</v>
      </c>
      <c r="AY220" s="7">
        <f t="shared" si="109"/>
        <v>0</v>
      </c>
      <c r="AZ220" s="7">
        <f t="shared" si="109"/>
        <v>0</v>
      </c>
      <c r="BA220" s="7">
        <f t="shared" si="109"/>
        <v>0</v>
      </c>
      <c r="BB220" s="7">
        <f t="shared" si="109"/>
        <v>0</v>
      </c>
      <c r="BC220" s="7">
        <f t="shared" si="109"/>
        <v>0</v>
      </c>
      <c r="BD220" s="7">
        <f t="shared" si="109"/>
        <v>0</v>
      </c>
      <c r="BE220" s="16"/>
      <c r="BF220" s="7">
        <f t="shared" si="109"/>
        <v>17800.3</v>
      </c>
      <c r="BG220" s="7">
        <f t="shared" si="109"/>
        <v>17800.3</v>
      </c>
      <c r="BH220" s="7">
        <f t="shared" si="96"/>
        <v>0</v>
      </c>
    </row>
    <row r="221" spans="1:60" ht="24.75" customHeight="1">
      <c r="A221" s="14" t="s">
        <v>365</v>
      </c>
      <c r="B221" s="15" t="s">
        <v>182</v>
      </c>
      <c r="C221" s="15" t="s">
        <v>61</v>
      </c>
      <c r="D221" s="15" t="s">
        <v>189</v>
      </c>
      <c r="E221" s="15">
        <v>443</v>
      </c>
      <c r="F221" s="7">
        <v>36.3</v>
      </c>
      <c r="G221" s="7">
        <f>F221+H221</f>
        <v>36.3</v>
      </c>
      <c r="H221" s="7">
        <f>SUM(I221:BD221)</f>
        <v>0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16"/>
      <c r="BF221" s="7">
        <v>17800.3</v>
      </c>
      <c r="BG221" s="7">
        <v>17800.3</v>
      </c>
      <c r="BH221" s="7">
        <f t="shared" si="96"/>
        <v>0</v>
      </c>
    </row>
    <row r="222" spans="1:60" s="68" customFormat="1" ht="31.5">
      <c r="A222" s="14" t="s">
        <v>241</v>
      </c>
      <c r="B222" s="15" t="s">
        <v>182</v>
      </c>
      <c r="C222" s="15" t="s">
        <v>61</v>
      </c>
      <c r="D222" s="15" t="s">
        <v>179</v>
      </c>
      <c r="E222" s="15" t="s">
        <v>45</v>
      </c>
      <c r="F222" s="7">
        <f aca="true" t="shared" si="110" ref="F222:AK222">F223</f>
        <v>17827.9</v>
      </c>
      <c r="G222" s="7">
        <f t="shared" si="110"/>
        <v>17534.800000000003</v>
      </c>
      <c r="H222" s="7">
        <f t="shared" si="110"/>
        <v>-293.1</v>
      </c>
      <c r="I222" s="7">
        <f t="shared" si="110"/>
        <v>0</v>
      </c>
      <c r="J222" s="7">
        <f t="shared" si="110"/>
        <v>0</v>
      </c>
      <c r="K222" s="7">
        <f t="shared" si="110"/>
        <v>0</v>
      </c>
      <c r="L222" s="7">
        <f t="shared" si="110"/>
        <v>-293.1</v>
      </c>
      <c r="M222" s="7">
        <f t="shared" si="110"/>
        <v>0</v>
      </c>
      <c r="N222" s="7">
        <f t="shared" si="110"/>
        <v>0</v>
      </c>
      <c r="O222" s="7">
        <f t="shared" si="110"/>
        <v>0</v>
      </c>
      <c r="P222" s="7">
        <f t="shared" si="110"/>
        <v>0</v>
      </c>
      <c r="Q222" s="7">
        <f t="shared" si="110"/>
        <v>0</v>
      </c>
      <c r="R222" s="7">
        <f t="shared" si="110"/>
        <v>0</v>
      </c>
      <c r="S222" s="7">
        <f t="shared" si="110"/>
        <v>0</v>
      </c>
      <c r="T222" s="7">
        <f t="shared" si="110"/>
        <v>0</v>
      </c>
      <c r="U222" s="7">
        <f t="shared" si="110"/>
        <v>0</v>
      </c>
      <c r="V222" s="7">
        <f t="shared" si="110"/>
        <v>0</v>
      </c>
      <c r="W222" s="7">
        <f t="shared" si="110"/>
        <v>0</v>
      </c>
      <c r="X222" s="7">
        <f t="shared" si="110"/>
        <v>0</v>
      </c>
      <c r="Y222" s="7">
        <f t="shared" si="110"/>
        <v>0</v>
      </c>
      <c r="Z222" s="7">
        <f t="shared" si="110"/>
        <v>0</v>
      </c>
      <c r="AA222" s="7">
        <f t="shared" si="110"/>
        <v>0</v>
      </c>
      <c r="AB222" s="7">
        <f t="shared" si="110"/>
        <v>0</v>
      </c>
      <c r="AC222" s="7">
        <f t="shared" si="110"/>
        <v>0</v>
      </c>
      <c r="AD222" s="7">
        <f t="shared" si="110"/>
        <v>0</v>
      </c>
      <c r="AE222" s="7">
        <f t="shared" si="110"/>
        <v>0</v>
      </c>
      <c r="AF222" s="7">
        <f t="shared" si="110"/>
        <v>0</v>
      </c>
      <c r="AG222" s="7">
        <f t="shared" si="110"/>
        <v>0</v>
      </c>
      <c r="AH222" s="7">
        <f t="shared" si="110"/>
        <v>0</v>
      </c>
      <c r="AI222" s="7">
        <f t="shared" si="110"/>
        <v>0</v>
      </c>
      <c r="AJ222" s="7">
        <f t="shared" si="110"/>
        <v>0</v>
      </c>
      <c r="AK222" s="7">
        <f t="shared" si="110"/>
        <v>0</v>
      </c>
      <c r="AL222" s="7">
        <f aca="true" t="shared" si="111" ref="AL222:BH222">AL223</f>
        <v>0</v>
      </c>
      <c r="AM222" s="7">
        <f t="shared" si="111"/>
        <v>0</v>
      </c>
      <c r="AN222" s="7">
        <f t="shared" si="111"/>
        <v>0</v>
      </c>
      <c r="AO222" s="7">
        <f t="shared" si="111"/>
        <v>0</v>
      </c>
      <c r="AP222" s="7">
        <f t="shared" si="111"/>
        <v>0</v>
      </c>
      <c r="AQ222" s="7">
        <f t="shared" si="111"/>
        <v>0</v>
      </c>
      <c r="AR222" s="7">
        <f t="shared" si="111"/>
        <v>0</v>
      </c>
      <c r="AS222" s="7">
        <f t="shared" si="111"/>
        <v>0</v>
      </c>
      <c r="AT222" s="7">
        <f t="shared" si="111"/>
        <v>0</v>
      </c>
      <c r="AU222" s="7">
        <f t="shared" si="111"/>
        <v>0</v>
      </c>
      <c r="AV222" s="7">
        <f t="shared" si="111"/>
        <v>0</v>
      </c>
      <c r="AW222" s="7">
        <f t="shared" si="111"/>
        <v>0</v>
      </c>
      <c r="AX222" s="7">
        <f t="shared" si="111"/>
        <v>0</v>
      </c>
      <c r="AY222" s="7">
        <f t="shared" si="111"/>
        <v>0</v>
      </c>
      <c r="AZ222" s="7">
        <f t="shared" si="111"/>
        <v>0</v>
      </c>
      <c r="BA222" s="7">
        <f t="shared" si="111"/>
        <v>0</v>
      </c>
      <c r="BB222" s="7">
        <f t="shared" si="111"/>
        <v>0</v>
      </c>
      <c r="BC222" s="7">
        <f t="shared" si="111"/>
        <v>0</v>
      </c>
      <c r="BD222" s="7">
        <f t="shared" si="111"/>
        <v>0</v>
      </c>
      <c r="BE222" s="7">
        <f t="shared" si="111"/>
        <v>0</v>
      </c>
      <c r="BF222" s="7">
        <f t="shared" si="111"/>
        <v>0</v>
      </c>
      <c r="BG222" s="7">
        <f t="shared" si="111"/>
        <v>0</v>
      </c>
      <c r="BH222" s="7">
        <f t="shared" si="111"/>
        <v>0</v>
      </c>
    </row>
    <row r="223" spans="1:60" ht="23.25" customHeight="1">
      <c r="A223" s="14" t="s">
        <v>365</v>
      </c>
      <c r="B223" s="15" t="s">
        <v>182</v>
      </c>
      <c r="C223" s="15" t="s">
        <v>61</v>
      </c>
      <c r="D223" s="15" t="s">
        <v>179</v>
      </c>
      <c r="E223" s="15" t="s">
        <v>23</v>
      </c>
      <c r="F223" s="7">
        <v>17827.9</v>
      </c>
      <c r="G223" s="7">
        <f>F223+H223</f>
        <v>17534.800000000003</v>
      </c>
      <c r="H223" s="7">
        <f>SUM(I223:BD223)</f>
        <v>-293.1</v>
      </c>
      <c r="I223" s="7"/>
      <c r="J223" s="7"/>
      <c r="K223" s="7"/>
      <c r="L223" s="7">
        <f>-293-0.1</f>
        <v>-293.1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16"/>
      <c r="BF223" s="7"/>
      <c r="BG223" s="7"/>
      <c r="BH223" s="7"/>
    </row>
    <row r="224" spans="1:60" s="64" customFormat="1" ht="15.75">
      <c r="A224" s="32" t="s">
        <v>366</v>
      </c>
      <c r="B224" s="28" t="s">
        <v>63</v>
      </c>
      <c r="C224" s="28" t="s">
        <v>43</v>
      </c>
      <c r="D224" s="28" t="s">
        <v>44</v>
      </c>
      <c r="E224" s="28" t="s">
        <v>45</v>
      </c>
      <c r="F224" s="9">
        <f>F225+F231+F258+F256+F272</f>
        <v>2781059.7</v>
      </c>
      <c r="G224" s="9">
        <f>G225+G231+G258+G256+G272</f>
        <v>2800431.7</v>
      </c>
      <c r="H224" s="9">
        <f>SUM(I224:BD224)</f>
        <v>19136.499999999996</v>
      </c>
      <c r="I224" s="9">
        <f>I225+I231+I258+I256+I272</f>
        <v>4346.5</v>
      </c>
      <c r="J224" s="9">
        <f aca="true" t="shared" si="112" ref="J224:BD224">J225+J231+J258+J256+J272</f>
        <v>-62.1</v>
      </c>
      <c r="K224" s="9">
        <f t="shared" si="112"/>
        <v>-100</v>
      </c>
      <c r="L224" s="9">
        <f t="shared" si="112"/>
        <v>386.09999999999945</v>
      </c>
      <c r="M224" s="9">
        <f t="shared" si="112"/>
        <v>0</v>
      </c>
      <c r="N224" s="9">
        <f t="shared" si="112"/>
        <v>-554.5</v>
      </c>
      <c r="O224" s="9">
        <f t="shared" si="112"/>
        <v>0</v>
      </c>
      <c r="P224" s="9">
        <f t="shared" si="112"/>
        <v>17397.199999999997</v>
      </c>
      <c r="Q224" s="9">
        <f t="shared" si="112"/>
        <v>0</v>
      </c>
      <c r="R224" s="9">
        <f t="shared" si="112"/>
        <v>-2117.2</v>
      </c>
      <c r="S224" s="9">
        <f t="shared" si="112"/>
        <v>0</v>
      </c>
      <c r="T224" s="9">
        <f t="shared" si="112"/>
        <v>-159.5</v>
      </c>
      <c r="U224" s="9">
        <f t="shared" si="112"/>
        <v>0</v>
      </c>
      <c r="V224" s="9">
        <f t="shared" si="112"/>
        <v>0</v>
      </c>
      <c r="W224" s="9">
        <f t="shared" si="112"/>
        <v>0</v>
      </c>
      <c r="X224" s="9">
        <f t="shared" si="112"/>
        <v>0</v>
      </c>
      <c r="Y224" s="9">
        <f t="shared" si="112"/>
        <v>0</v>
      </c>
      <c r="Z224" s="9">
        <f t="shared" si="112"/>
        <v>0</v>
      </c>
      <c r="AA224" s="9">
        <f t="shared" si="112"/>
        <v>0</v>
      </c>
      <c r="AB224" s="9">
        <f t="shared" si="112"/>
        <v>0</v>
      </c>
      <c r="AC224" s="9">
        <f t="shared" si="112"/>
        <v>0</v>
      </c>
      <c r="AD224" s="9">
        <f t="shared" si="112"/>
        <v>0</v>
      </c>
      <c r="AE224" s="9">
        <f t="shared" si="112"/>
        <v>0</v>
      </c>
      <c r="AF224" s="9">
        <f t="shared" si="112"/>
        <v>0</v>
      </c>
      <c r="AG224" s="9">
        <f t="shared" si="112"/>
        <v>0</v>
      </c>
      <c r="AH224" s="9">
        <f t="shared" si="112"/>
        <v>0</v>
      </c>
      <c r="AI224" s="9">
        <f t="shared" si="112"/>
        <v>0</v>
      </c>
      <c r="AJ224" s="9">
        <f t="shared" si="112"/>
        <v>0</v>
      </c>
      <c r="AK224" s="9">
        <f t="shared" si="112"/>
        <v>0</v>
      </c>
      <c r="AL224" s="9">
        <f t="shared" si="112"/>
        <v>0</v>
      </c>
      <c r="AM224" s="9">
        <f t="shared" si="112"/>
        <v>0</v>
      </c>
      <c r="AN224" s="9">
        <f t="shared" si="112"/>
        <v>0</v>
      </c>
      <c r="AO224" s="9">
        <f t="shared" si="112"/>
        <v>0</v>
      </c>
      <c r="AP224" s="9">
        <f t="shared" si="112"/>
        <v>0</v>
      </c>
      <c r="AQ224" s="9">
        <f t="shared" si="112"/>
        <v>0</v>
      </c>
      <c r="AR224" s="9">
        <f t="shared" si="112"/>
        <v>0</v>
      </c>
      <c r="AS224" s="9">
        <f t="shared" si="112"/>
        <v>0</v>
      </c>
      <c r="AT224" s="9">
        <f t="shared" si="112"/>
        <v>0</v>
      </c>
      <c r="AU224" s="9">
        <f t="shared" si="112"/>
        <v>0</v>
      </c>
      <c r="AV224" s="9">
        <f t="shared" si="112"/>
        <v>0</v>
      </c>
      <c r="AW224" s="9">
        <f t="shared" si="112"/>
        <v>0</v>
      </c>
      <c r="AX224" s="9">
        <f t="shared" si="112"/>
        <v>0</v>
      </c>
      <c r="AY224" s="9">
        <f t="shared" si="112"/>
        <v>0</v>
      </c>
      <c r="AZ224" s="9">
        <f t="shared" si="112"/>
        <v>0</v>
      </c>
      <c r="BA224" s="9">
        <f t="shared" si="112"/>
        <v>0</v>
      </c>
      <c r="BB224" s="9">
        <f t="shared" si="112"/>
        <v>0</v>
      </c>
      <c r="BC224" s="9">
        <f t="shared" si="112"/>
        <v>0</v>
      </c>
      <c r="BD224" s="9">
        <f t="shared" si="112"/>
        <v>0</v>
      </c>
      <c r="BE224" s="63"/>
      <c r="BF224" s="9">
        <f>BF225+BF231+BF258+BF256+BF272</f>
        <v>1984332</v>
      </c>
      <c r="BG224" s="9">
        <f>BG225+BG231+BG258+BG256+BG272</f>
        <v>1984362</v>
      </c>
      <c r="BH224" s="7">
        <f t="shared" si="96"/>
        <v>30</v>
      </c>
    </row>
    <row r="225" spans="1:60" s="17" customFormat="1" ht="15.75">
      <c r="A225" s="31" t="s">
        <v>379</v>
      </c>
      <c r="B225" s="30" t="s">
        <v>63</v>
      </c>
      <c r="C225" s="30" t="s">
        <v>42</v>
      </c>
      <c r="D225" s="30" t="s">
        <v>44</v>
      </c>
      <c r="E225" s="30" t="s">
        <v>45</v>
      </c>
      <c r="F225" s="8">
        <f>F228+F226+F229</f>
        <v>674800.8</v>
      </c>
      <c r="G225" s="8">
        <f>G228+G226+G229</f>
        <v>688723</v>
      </c>
      <c r="H225" s="8">
        <f>H228+H226+H229</f>
        <v>13922.2</v>
      </c>
      <c r="I225" s="8">
        <f>I228+I226+I229</f>
        <v>28.5</v>
      </c>
      <c r="J225" s="8">
        <f>J228+J226+J229</f>
        <v>2.1</v>
      </c>
      <c r="K225" s="8">
        <f aca="true" t="shared" si="113" ref="K225:BE225">K228+K226+K229</f>
        <v>0</v>
      </c>
      <c r="L225" s="8">
        <f t="shared" si="113"/>
        <v>10472.6</v>
      </c>
      <c r="M225" s="8">
        <f t="shared" si="113"/>
        <v>0</v>
      </c>
      <c r="N225" s="8">
        <f t="shared" si="113"/>
        <v>0</v>
      </c>
      <c r="O225" s="8">
        <f t="shared" si="113"/>
        <v>0</v>
      </c>
      <c r="P225" s="8">
        <f t="shared" si="113"/>
        <v>3419</v>
      </c>
      <c r="Q225" s="8">
        <f t="shared" si="113"/>
        <v>0</v>
      </c>
      <c r="R225" s="8">
        <f t="shared" si="113"/>
        <v>0</v>
      </c>
      <c r="S225" s="8">
        <f t="shared" si="113"/>
        <v>0</v>
      </c>
      <c r="T225" s="8">
        <f t="shared" si="113"/>
        <v>0</v>
      </c>
      <c r="U225" s="8">
        <f t="shared" si="113"/>
        <v>0</v>
      </c>
      <c r="V225" s="8">
        <f t="shared" si="113"/>
        <v>0</v>
      </c>
      <c r="W225" s="8">
        <f t="shared" si="113"/>
        <v>0</v>
      </c>
      <c r="X225" s="8">
        <f t="shared" si="113"/>
        <v>0</v>
      </c>
      <c r="Y225" s="8">
        <f t="shared" si="113"/>
        <v>0</v>
      </c>
      <c r="Z225" s="8">
        <f t="shared" si="113"/>
        <v>0</v>
      </c>
      <c r="AA225" s="8">
        <f t="shared" si="113"/>
        <v>0</v>
      </c>
      <c r="AB225" s="8">
        <f t="shared" si="113"/>
        <v>0</v>
      </c>
      <c r="AC225" s="8">
        <f t="shared" si="113"/>
        <v>0</v>
      </c>
      <c r="AD225" s="8">
        <f t="shared" si="113"/>
        <v>0</v>
      </c>
      <c r="AE225" s="8">
        <f t="shared" si="113"/>
        <v>0</v>
      </c>
      <c r="AF225" s="8">
        <f t="shared" si="113"/>
        <v>0</v>
      </c>
      <c r="AG225" s="8">
        <f t="shared" si="113"/>
        <v>0</v>
      </c>
      <c r="AH225" s="8">
        <f t="shared" si="113"/>
        <v>0</v>
      </c>
      <c r="AI225" s="8">
        <f t="shared" si="113"/>
        <v>0</v>
      </c>
      <c r="AJ225" s="8">
        <f t="shared" si="113"/>
        <v>0</v>
      </c>
      <c r="AK225" s="8">
        <f t="shared" si="113"/>
        <v>0</v>
      </c>
      <c r="AL225" s="8">
        <f t="shared" si="113"/>
        <v>0</v>
      </c>
      <c r="AM225" s="8">
        <f t="shared" si="113"/>
        <v>0</v>
      </c>
      <c r="AN225" s="8">
        <f t="shared" si="113"/>
        <v>0</v>
      </c>
      <c r="AO225" s="8">
        <f t="shared" si="113"/>
        <v>0</v>
      </c>
      <c r="AP225" s="8">
        <f t="shared" si="113"/>
        <v>0</v>
      </c>
      <c r="AQ225" s="8">
        <f t="shared" si="113"/>
        <v>0</v>
      </c>
      <c r="AR225" s="8">
        <f t="shared" si="113"/>
        <v>0</v>
      </c>
      <c r="AS225" s="8">
        <f t="shared" si="113"/>
        <v>0</v>
      </c>
      <c r="AT225" s="8">
        <f t="shared" si="113"/>
        <v>0</v>
      </c>
      <c r="AU225" s="8">
        <f t="shared" si="113"/>
        <v>0</v>
      </c>
      <c r="AV225" s="8">
        <f t="shared" si="113"/>
        <v>0</v>
      </c>
      <c r="AW225" s="8">
        <f t="shared" si="113"/>
        <v>0</v>
      </c>
      <c r="AX225" s="8">
        <f t="shared" si="113"/>
        <v>0</v>
      </c>
      <c r="AY225" s="8">
        <f t="shared" si="113"/>
        <v>0</v>
      </c>
      <c r="AZ225" s="8">
        <f t="shared" si="113"/>
        <v>0</v>
      </c>
      <c r="BA225" s="8">
        <f t="shared" si="113"/>
        <v>0</v>
      </c>
      <c r="BB225" s="8">
        <f t="shared" si="113"/>
        <v>0</v>
      </c>
      <c r="BC225" s="8">
        <f t="shared" si="113"/>
        <v>0</v>
      </c>
      <c r="BD225" s="8">
        <f t="shared" si="113"/>
        <v>0</v>
      </c>
      <c r="BE225" s="8">
        <f t="shared" si="113"/>
        <v>0</v>
      </c>
      <c r="BF225" s="8">
        <f>BF228</f>
        <v>507088.8</v>
      </c>
      <c r="BG225" s="8">
        <f>BG228</f>
        <v>504660.6</v>
      </c>
      <c r="BH225" s="7">
        <f t="shared" si="96"/>
        <v>-2428.2000000000116</v>
      </c>
    </row>
    <row r="226" spans="1:60" ht="31.5" hidden="1">
      <c r="A226" s="14" t="s">
        <v>143</v>
      </c>
      <c r="B226" s="15" t="s">
        <v>63</v>
      </c>
      <c r="C226" s="15" t="s">
        <v>42</v>
      </c>
      <c r="D226" s="15" t="s">
        <v>190</v>
      </c>
      <c r="E226" s="15" t="s">
        <v>45</v>
      </c>
      <c r="F226" s="7">
        <f>F227</f>
        <v>0</v>
      </c>
      <c r="G226" s="7">
        <f>G227</f>
        <v>0</v>
      </c>
      <c r="H226" s="7">
        <f>SUM(I226:BD226)</f>
        <v>0</v>
      </c>
      <c r="I226" s="7">
        <f>I227</f>
        <v>0</v>
      </c>
      <c r="J226" s="7">
        <f aca="true" t="shared" si="114" ref="J226:BG226">J227</f>
        <v>0</v>
      </c>
      <c r="K226" s="7">
        <f t="shared" si="114"/>
        <v>0</v>
      </c>
      <c r="L226" s="7">
        <f t="shared" si="114"/>
        <v>0</v>
      </c>
      <c r="M226" s="7">
        <f t="shared" si="114"/>
        <v>0</v>
      </c>
      <c r="N226" s="7">
        <f t="shared" si="114"/>
        <v>0</v>
      </c>
      <c r="O226" s="7">
        <f t="shared" si="114"/>
        <v>0</v>
      </c>
      <c r="P226" s="7">
        <f t="shared" si="114"/>
        <v>0</v>
      </c>
      <c r="Q226" s="7">
        <f t="shared" si="114"/>
        <v>0</v>
      </c>
      <c r="R226" s="7">
        <f t="shared" si="114"/>
        <v>0</v>
      </c>
      <c r="S226" s="7">
        <f t="shared" si="114"/>
        <v>0</v>
      </c>
      <c r="T226" s="7">
        <f t="shared" si="114"/>
        <v>0</v>
      </c>
      <c r="U226" s="7">
        <f t="shared" si="114"/>
        <v>0</v>
      </c>
      <c r="V226" s="7">
        <f t="shared" si="114"/>
        <v>0</v>
      </c>
      <c r="W226" s="7">
        <f t="shared" si="114"/>
        <v>0</v>
      </c>
      <c r="X226" s="7">
        <f t="shared" si="114"/>
        <v>0</v>
      </c>
      <c r="Y226" s="7">
        <f t="shared" si="114"/>
        <v>0</v>
      </c>
      <c r="Z226" s="7">
        <f t="shared" si="114"/>
        <v>0</v>
      </c>
      <c r="AA226" s="7">
        <f t="shared" si="114"/>
        <v>0</v>
      </c>
      <c r="AB226" s="7">
        <f t="shared" si="114"/>
        <v>0</v>
      </c>
      <c r="AC226" s="7">
        <f t="shared" si="114"/>
        <v>0</v>
      </c>
      <c r="AD226" s="7">
        <f t="shared" si="114"/>
        <v>0</v>
      </c>
      <c r="AE226" s="7">
        <f t="shared" si="114"/>
        <v>0</v>
      </c>
      <c r="AF226" s="7">
        <f t="shared" si="114"/>
        <v>0</v>
      </c>
      <c r="AG226" s="7">
        <f t="shared" si="114"/>
        <v>0</v>
      </c>
      <c r="AH226" s="7">
        <f t="shared" si="114"/>
        <v>0</v>
      </c>
      <c r="AI226" s="7">
        <f t="shared" si="114"/>
        <v>0</v>
      </c>
      <c r="AJ226" s="7">
        <f t="shared" si="114"/>
        <v>0</v>
      </c>
      <c r="AK226" s="7">
        <f t="shared" si="114"/>
        <v>0</v>
      </c>
      <c r="AL226" s="7">
        <f t="shared" si="114"/>
        <v>0</v>
      </c>
      <c r="AM226" s="7">
        <f t="shared" si="114"/>
        <v>0</v>
      </c>
      <c r="AN226" s="7">
        <f t="shared" si="114"/>
        <v>0</v>
      </c>
      <c r="AO226" s="7">
        <f t="shared" si="114"/>
        <v>0</v>
      </c>
      <c r="AP226" s="7">
        <f t="shared" si="114"/>
        <v>0</v>
      </c>
      <c r="AQ226" s="7">
        <f t="shared" si="114"/>
        <v>0</v>
      </c>
      <c r="AR226" s="7">
        <f t="shared" si="114"/>
        <v>0</v>
      </c>
      <c r="AS226" s="7">
        <f t="shared" si="114"/>
        <v>0</v>
      </c>
      <c r="AT226" s="7">
        <f t="shared" si="114"/>
        <v>0</v>
      </c>
      <c r="AU226" s="7">
        <f t="shared" si="114"/>
        <v>0</v>
      </c>
      <c r="AV226" s="7">
        <f t="shared" si="114"/>
        <v>0</v>
      </c>
      <c r="AW226" s="7">
        <f t="shared" si="114"/>
        <v>0</v>
      </c>
      <c r="AX226" s="7">
        <f t="shared" si="114"/>
        <v>0</v>
      </c>
      <c r="AY226" s="7">
        <f t="shared" si="114"/>
        <v>0</v>
      </c>
      <c r="AZ226" s="7">
        <f t="shared" si="114"/>
        <v>0</v>
      </c>
      <c r="BA226" s="7">
        <f t="shared" si="114"/>
        <v>0</v>
      </c>
      <c r="BB226" s="7">
        <f t="shared" si="114"/>
        <v>0</v>
      </c>
      <c r="BC226" s="7">
        <f t="shared" si="114"/>
        <v>0</v>
      </c>
      <c r="BD226" s="7">
        <f t="shared" si="114"/>
        <v>0</v>
      </c>
      <c r="BE226" s="16"/>
      <c r="BF226" s="7">
        <f t="shared" si="114"/>
        <v>2500</v>
      </c>
      <c r="BG226" s="7">
        <f t="shared" si="114"/>
        <v>2500</v>
      </c>
      <c r="BH226" s="7">
        <f t="shared" si="96"/>
        <v>0</v>
      </c>
    </row>
    <row r="227" spans="1:60" ht="31.5" hidden="1">
      <c r="A227" s="14" t="s">
        <v>145</v>
      </c>
      <c r="B227" s="15" t="s">
        <v>63</v>
      </c>
      <c r="C227" s="15" t="s">
        <v>42</v>
      </c>
      <c r="D227" s="15" t="s">
        <v>144</v>
      </c>
      <c r="E227" s="15" t="s">
        <v>146</v>
      </c>
      <c r="F227" s="7">
        <v>0</v>
      </c>
      <c r="G227" s="7">
        <f>F227+H227</f>
        <v>0</v>
      </c>
      <c r="H227" s="7">
        <f>SUM(I227:BD227)</f>
        <v>0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16"/>
      <c r="BF227" s="7">
        <v>2500</v>
      </c>
      <c r="BG227" s="7">
        <v>2500</v>
      </c>
      <c r="BH227" s="7">
        <f t="shared" si="96"/>
        <v>0</v>
      </c>
    </row>
    <row r="228" spans="1:60" ht="31.5">
      <c r="A228" s="14" t="s">
        <v>77</v>
      </c>
      <c r="B228" s="15" t="s">
        <v>63</v>
      </c>
      <c r="C228" s="15" t="s">
        <v>42</v>
      </c>
      <c r="D228" s="15" t="s">
        <v>191</v>
      </c>
      <c r="E228" s="15">
        <v>327</v>
      </c>
      <c r="F228" s="7">
        <v>674800.8</v>
      </c>
      <c r="G228" s="7">
        <f>F228+H228</f>
        <v>688723</v>
      </c>
      <c r="H228" s="7">
        <f>SUM(I228:BD228)</f>
        <v>13922.2</v>
      </c>
      <c r="I228" s="7">
        <v>28.5</v>
      </c>
      <c r="J228" s="7">
        <v>2.1</v>
      </c>
      <c r="K228" s="7"/>
      <c r="L228" s="7">
        <v>10472.6</v>
      </c>
      <c r="M228" s="7"/>
      <c r="N228" s="7"/>
      <c r="O228" s="7"/>
      <c r="P228" s="7">
        <v>3419</v>
      </c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16"/>
      <c r="BF228" s="7">
        <v>507088.8</v>
      </c>
      <c r="BG228" s="7">
        <v>504660.6</v>
      </c>
      <c r="BH228" s="7">
        <f t="shared" si="96"/>
        <v>-2428.2000000000116</v>
      </c>
    </row>
    <row r="229" spans="1:60" ht="31.5" hidden="1">
      <c r="A229" s="14" t="s">
        <v>175</v>
      </c>
      <c r="B229" s="15" t="s">
        <v>297</v>
      </c>
      <c r="C229" s="15" t="s">
        <v>58</v>
      </c>
      <c r="D229" s="15" t="s">
        <v>176</v>
      </c>
      <c r="E229" s="15" t="s">
        <v>45</v>
      </c>
      <c r="F229" s="7">
        <f>F230</f>
        <v>0</v>
      </c>
      <c r="G229" s="7">
        <f>G230</f>
        <v>0</v>
      </c>
      <c r="H229" s="7">
        <f>SUM(I229:BD229)</f>
        <v>0</v>
      </c>
      <c r="I229" s="7">
        <f>I230</f>
        <v>0</v>
      </c>
      <c r="J229" s="7">
        <f aca="true" t="shared" si="115" ref="J229:BH229">J230</f>
        <v>0</v>
      </c>
      <c r="K229" s="7">
        <f t="shared" si="115"/>
        <v>0</v>
      </c>
      <c r="L229" s="7">
        <f t="shared" si="115"/>
        <v>0</v>
      </c>
      <c r="M229" s="7">
        <f t="shared" si="115"/>
        <v>0</v>
      </c>
      <c r="N229" s="7">
        <f t="shared" si="115"/>
        <v>0</v>
      </c>
      <c r="O229" s="7">
        <f t="shared" si="115"/>
        <v>0</v>
      </c>
      <c r="P229" s="7">
        <f t="shared" si="115"/>
        <v>0</v>
      </c>
      <c r="Q229" s="7">
        <f t="shared" si="115"/>
        <v>0</v>
      </c>
      <c r="R229" s="7">
        <f t="shared" si="115"/>
        <v>0</v>
      </c>
      <c r="S229" s="7">
        <f t="shared" si="115"/>
        <v>0</v>
      </c>
      <c r="T229" s="7">
        <f t="shared" si="115"/>
        <v>0</v>
      </c>
      <c r="U229" s="7">
        <f t="shared" si="115"/>
        <v>0</v>
      </c>
      <c r="V229" s="7">
        <f t="shared" si="115"/>
        <v>0</v>
      </c>
      <c r="W229" s="7">
        <f t="shared" si="115"/>
        <v>0</v>
      </c>
      <c r="X229" s="7">
        <f t="shared" si="115"/>
        <v>0</v>
      </c>
      <c r="Y229" s="7">
        <f t="shared" si="115"/>
        <v>0</v>
      </c>
      <c r="Z229" s="7">
        <f t="shared" si="115"/>
        <v>0</v>
      </c>
      <c r="AA229" s="7">
        <f t="shared" si="115"/>
        <v>0</v>
      </c>
      <c r="AB229" s="7">
        <f t="shared" si="115"/>
        <v>0</v>
      </c>
      <c r="AC229" s="7">
        <f t="shared" si="115"/>
        <v>0</v>
      </c>
      <c r="AD229" s="7">
        <f t="shared" si="115"/>
        <v>0</v>
      </c>
      <c r="AE229" s="7">
        <f t="shared" si="115"/>
        <v>0</v>
      </c>
      <c r="AF229" s="7">
        <f t="shared" si="115"/>
        <v>0</v>
      </c>
      <c r="AG229" s="7">
        <f t="shared" si="115"/>
        <v>0</v>
      </c>
      <c r="AH229" s="7">
        <f t="shared" si="115"/>
        <v>0</v>
      </c>
      <c r="AI229" s="7">
        <f t="shared" si="115"/>
        <v>0</v>
      </c>
      <c r="AJ229" s="7">
        <f t="shared" si="115"/>
        <v>0</v>
      </c>
      <c r="AK229" s="7">
        <f t="shared" si="115"/>
        <v>0</v>
      </c>
      <c r="AL229" s="7">
        <f t="shared" si="115"/>
        <v>0</v>
      </c>
      <c r="AM229" s="7">
        <f t="shared" si="115"/>
        <v>0</v>
      </c>
      <c r="AN229" s="7">
        <f t="shared" si="115"/>
        <v>0</v>
      </c>
      <c r="AO229" s="7">
        <f t="shared" si="115"/>
        <v>0</v>
      </c>
      <c r="AP229" s="7">
        <f t="shared" si="115"/>
        <v>0</v>
      </c>
      <c r="AQ229" s="7">
        <f t="shared" si="115"/>
        <v>0</v>
      </c>
      <c r="AR229" s="7">
        <f t="shared" si="115"/>
        <v>0</v>
      </c>
      <c r="AS229" s="7">
        <f t="shared" si="115"/>
        <v>0</v>
      </c>
      <c r="AT229" s="7">
        <f t="shared" si="115"/>
        <v>0</v>
      </c>
      <c r="AU229" s="7">
        <f t="shared" si="115"/>
        <v>0</v>
      </c>
      <c r="AV229" s="7">
        <f t="shared" si="115"/>
        <v>0</v>
      </c>
      <c r="AW229" s="7">
        <f t="shared" si="115"/>
        <v>0</v>
      </c>
      <c r="AX229" s="7">
        <f t="shared" si="115"/>
        <v>0</v>
      </c>
      <c r="AY229" s="7">
        <f t="shared" si="115"/>
        <v>0</v>
      </c>
      <c r="AZ229" s="7">
        <f t="shared" si="115"/>
        <v>0</v>
      </c>
      <c r="BA229" s="7">
        <f t="shared" si="115"/>
        <v>0</v>
      </c>
      <c r="BB229" s="7">
        <f t="shared" si="115"/>
        <v>0</v>
      </c>
      <c r="BC229" s="7">
        <f t="shared" si="115"/>
        <v>0</v>
      </c>
      <c r="BD229" s="7">
        <f t="shared" si="115"/>
        <v>0</v>
      </c>
      <c r="BE229" s="7">
        <f t="shared" si="115"/>
        <v>0</v>
      </c>
      <c r="BF229" s="7">
        <f t="shared" si="115"/>
        <v>0</v>
      </c>
      <c r="BG229" s="7">
        <f t="shared" si="115"/>
        <v>0</v>
      </c>
      <c r="BH229" s="7">
        <f t="shared" si="115"/>
        <v>0</v>
      </c>
    </row>
    <row r="230" spans="1:60" ht="15.75" hidden="1">
      <c r="A230" s="14"/>
      <c r="B230" s="34" t="s">
        <v>297</v>
      </c>
      <c r="C230" s="34" t="s">
        <v>58</v>
      </c>
      <c r="D230" s="34" t="s">
        <v>176</v>
      </c>
      <c r="E230" s="34" t="s">
        <v>314</v>
      </c>
      <c r="F230" s="7"/>
      <c r="G230" s="7">
        <f>F230+H230</f>
        <v>0</v>
      </c>
      <c r="H230" s="7">
        <f>SUM(I230:BD230)</f>
        <v>0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16"/>
      <c r="BF230" s="7"/>
      <c r="BG230" s="7"/>
      <c r="BH230" s="7"/>
    </row>
    <row r="231" spans="1:60" s="17" customFormat="1" ht="15.75">
      <c r="A231" s="31" t="s">
        <v>367</v>
      </c>
      <c r="B231" s="30" t="s">
        <v>63</v>
      </c>
      <c r="C231" s="30" t="s">
        <v>52</v>
      </c>
      <c r="D231" s="30" t="s">
        <v>44</v>
      </c>
      <c r="E231" s="30" t="s">
        <v>45</v>
      </c>
      <c r="F231" s="8">
        <f>F234+F236+F238+F240+F243+F232+F245+F248+F250+F252</f>
        <v>1689705.4</v>
      </c>
      <c r="G231" s="8">
        <f>G234+G236+G238+G240+G243+G232+G245+G248+G250+G252</f>
        <v>1691324.7</v>
      </c>
      <c r="H231" s="8">
        <f>H234+H236+H238+H240+H243+H232+H245+H248+H250+H252</f>
        <v>1383.7999999999993</v>
      </c>
      <c r="I231" s="8">
        <f>I234+I236+I238+I240+I243+I232+I245+I248+I250+I252</f>
        <v>4318</v>
      </c>
      <c r="J231" s="8">
        <f>J234+J236+J238+J240+J243+J232+J245+J248+J250</f>
        <v>39.8</v>
      </c>
      <c r="K231" s="8">
        <f aca="true" t="shared" si="116" ref="K231:BD231">K234+K236+K238+K240+K243+K232+K245+K248+K250</f>
        <v>0</v>
      </c>
      <c r="L231" s="8">
        <f t="shared" si="116"/>
        <v>-13413.300000000001</v>
      </c>
      <c r="M231" s="8">
        <f t="shared" si="116"/>
        <v>0</v>
      </c>
      <c r="N231" s="8">
        <f t="shared" si="116"/>
        <v>0</v>
      </c>
      <c r="O231" s="8">
        <f t="shared" si="116"/>
        <v>0</v>
      </c>
      <c r="P231" s="8">
        <f t="shared" si="116"/>
        <v>10744.8</v>
      </c>
      <c r="Q231" s="8">
        <f t="shared" si="116"/>
        <v>0</v>
      </c>
      <c r="R231" s="8">
        <f>R234+R236+R238+R240+R243+R232+R245+R248+R250</f>
        <v>-70</v>
      </c>
      <c r="S231" s="8">
        <f>S234+S236+S238+S240+S243+S232+S245+S248+S250</f>
        <v>0</v>
      </c>
      <c r="T231" s="8">
        <f t="shared" si="116"/>
        <v>-235.5</v>
      </c>
      <c r="U231" s="8">
        <f t="shared" si="116"/>
        <v>0</v>
      </c>
      <c r="V231" s="8">
        <f t="shared" si="116"/>
        <v>0</v>
      </c>
      <c r="W231" s="8">
        <f t="shared" si="116"/>
        <v>0</v>
      </c>
      <c r="X231" s="8">
        <f t="shared" si="116"/>
        <v>0</v>
      </c>
      <c r="Y231" s="8">
        <f t="shared" si="116"/>
        <v>0</v>
      </c>
      <c r="Z231" s="8">
        <f t="shared" si="116"/>
        <v>0</v>
      </c>
      <c r="AA231" s="8">
        <f t="shared" si="116"/>
        <v>0</v>
      </c>
      <c r="AB231" s="8">
        <f t="shared" si="116"/>
        <v>0</v>
      </c>
      <c r="AC231" s="8">
        <f t="shared" si="116"/>
        <v>0</v>
      </c>
      <c r="AD231" s="8">
        <f t="shared" si="116"/>
        <v>0</v>
      </c>
      <c r="AE231" s="8">
        <f t="shared" si="116"/>
        <v>0</v>
      </c>
      <c r="AF231" s="8">
        <f t="shared" si="116"/>
        <v>0</v>
      </c>
      <c r="AG231" s="8">
        <f t="shared" si="116"/>
        <v>0</v>
      </c>
      <c r="AH231" s="8">
        <f t="shared" si="116"/>
        <v>0</v>
      </c>
      <c r="AI231" s="8">
        <f t="shared" si="116"/>
        <v>0</v>
      </c>
      <c r="AJ231" s="8">
        <f t="shared" si="116"/>
        <v>0</v>
      </c>
      <c r="AK231" s="8">
        <f t="shared" si="116"/>
        <v>0</v>
      </c>
      <c r="AL231" s="8">
        <f t="shared" si="116"/>
        <v>0</v>
      </c>
      <c r="AM231" s="8">
        <f t="shared" si="116"/>
        <v>0</v>
      </c>
      <c r="AN231" s="8">
        <f t="shared" si="116"/>
        <v>0</v>
      </c>
      <c r="AO231" s="8">
        <f t="shared" si="116"/>
        <v>0</v>
      </c>
      <c r="AP231" s="8">
        <f t="shared" si="116"/>
        <v>0</v>
      </c>
      <c r="AQ231" s="8">
        <f t="shared" si="116"/>
        <v>0</v>
      </c>
      <c r="AR231" s="8">
        <f t="shared" si="116"/>
        <v>0</v>
      </c>
      <c r="AS231" s="8">
        <f t="shared" si="116"/>
        <v>0</v>
      </c>
      <c r="AT231" s="8">
        <f t="shared" si="116"/>
        <v>0</v>
      </c>
      <c r="AU231" s="8">
        <f t="shared" si="116"/>
        <v>0</v>
      </c>
      <c r="AV231" s="8">
        <f t="shared" si="116"/>
        <v>0</v>
      </c>
      <c r="AW231" s="8">
        <f t="shared" si="116"/>
        <v>0</v>
      </c>
      <c r="AX231" s="8">
        <f t="shared" si="116"/>
        <v>0</v>
      </c>
      <c r="AY231" s="8">
        <f t="shared" si="116"/>
        <v>0</v>
      </c>
      <c r="AZ231" s="8">
        <f t="shared" si="116"/>
        <v>0</v>
      </c>
      <c r="BA231" s="8">
        <f t="shared" si="116"/>
        <v>0</v>
      </c>
      <c r="BB231" s="8">
        <f t="shared" si="116"/>
        <v>0</v>
      </c>
      <c r="BC231" s="8">
        <f t="shared" si="116"/>
        <v>0</v>
      </c>
      <c r="BD231" s="8">
        <f t="shared" si="116"/>
        <v>0</v>
      </c>
      <c r="BE231" s="65"/>
      <c r="BF231" s="8">
        <f>BF234+BF236+BF238+BF240+BF243+BF232+BF245+BF248+BF250</f>
        <v>1265230.9</v>
      </c>
      <c r="BG231" s="8">
        <f>BG234+BG236+BG238+BG240+BG243+BG232+BG245+BG248+BG250</f>
        <v>1261466.4</v>
      </c>
      <c r="BH231" s="8">
        <f>BH234+BH236+BH238+BH240+BH243+BH232+BH245+BH248+BH250</f>
        <v>-3764.500000000022</v>
      </c>
    </row>
    <row r="232" spans="1:60" ht="31.5" hidden="1">
      <c r="A232" s="14" t="s">
        <v>143</v>
      </c>
      <c r="B232" s="15" t="s">
        <v>63</v>
      </c>
      <c r="C232" s="15" t="s">
        <v>52</v>
      </c>
      <c r="D232" s="15" t="s">
        <v>190</v>
      </c>
      <c r="E232" s="15" t="s">
        <v>45</v>
      </c>
      <c r="F232" s="7">
        <f>F233</f>
        <v>0</v>
      </c>
      <c r="G232" s="7">
        <f>G233</f>
        <v>0</v>
      </c>
      <c r="H232" s="7">
        <f>H233</f>
        <v>0</v>
      </c>
      <c r="I232" s="7">
        <f>I233</f>
        <v>0</v>
      </c>
      <c r="J232" s="7">
        <f aca="true" t="shared" si="117" ref="J232:BG232">J233</f>
        <v>0</v>
      </c>
      <c r="K232" s="7">
        <f t="shared" si="117"/>
        <v>0</v>
      </c>
      <c r="L232" s="7">
        <f t="shared" si="117"/>
        <v>0</v>
      </c>
      <c r="M232" s="7">
        <f t="shared" si="117"/>
        <v>0</v>
      </c>
      <c r="N232" s="7">
        <f t="shared" si="117"/>
        <v>0</v>
      </c>
      <c r="O232" s="7">
        <f t="shared" si="117"/>
        <v>0</v>
      </c>
      <c r="P232" s="7">
        <f t="shared" si="117"/>
        <v>0</v>
      </c>
      <c r="Q232" s="7">
        <f t="shared" si="117"/>
        <v>0</v>
      </c>
      <c r="R232" s="7">
        <f t="shared" si="117"/>
        <v>0</v>
      </c>
      <c r="S232" s="7">
        <f t="shared" si="117"/>
        <v>0</v>
      </c>
      <c r="T232" s="7">
        <f t="shared" si="117"/>
        <v>0</v>
      </c>
      <c r="U232" s="7">
        <f t="shared" si="117"/>
        <v>0</v>
      </c>
      <c r="V232" s="7">
        <f t="shared" si="117"/>
        <v>0</v>
      </c>
      <c r="W232" s="7">
        <f t="shared" si="117"/>
        <v>0</v>
      </c>
      <c r="X232" s="7">
        <f t="shared" si="117"/>
        <v>0</v>
      </c>
      <c r="Y232" s="7">
        <f t="shared" si="117"/>
        <v>0</v>
      </c>
      <c r="Z232" s="7">
        <f t="shared" si="117"/>
        <v>0</v>
      </c>
      <c r="AA232" s="7">
        <f t="shared" si="117"/>
        <v>0</v>
      </c>
      <c r="AB232" s="7">
        <f t="shared" si="117"/>
        <v>0</v>
      </c>
      <c r="AC232" s="7">
        <f t="shared" si="117"/>
        <v>0</v>
      </c>
      <c r="AD232" s="7">
        <f t="shared" si="117"/>
        <v>0</v>
      </c>
      <c r="AE232" s="7">
        <f t="shared" si="117"/>
        <v>0</v>
      </c>
      <c r="AF232" s="7">
        <f t="shared" si="117"/>
        <v>0</v>
      </c>
      <c r="AG232" s="7">
        <f t="shared" si="117"/>
        <v>0</v>
      </c>
      <c r="AH232" s="7">
        <f t="shared" si="117"/>
        <v>0</v>
      </c>
      <c r="AI232" s="7">
        <f t="shared" si="117"/>
        <v>0</v>
      </c>
      <c r="AJ232" s="7">
        <f t="shared" si="117"/>
        <v>0</v>
      </c>
      <c r="AK232" s="7">
        <f t="shared" si="117"/>
        <v>0</v>
      </c>
      <c r="AL232" s="7">
        <f t="shared" si="117"/>
        <v>0</v>
      </c>
      <c r="AM232" s="7">
        <f t="shared" si="117"/>
        <v>0</v>
      </c>
      <c r="AN232" s="7">
        <f t="shared" si="117"/>
        <v>0</v>
      </c>
      <c r="AO232" s="7">
        <f t="shared" si="117"/>
        <v>0</v>
      </c>
      <c r="AP232" s="7">
        <f t="shared" si="117"/>
        <v>0</v>
      </c>
      <c r="AQ232" s="7">
        <f t="shared" si="117"/>
        <v>0</v>
      </c>
      <c r="AR232" s="7">
        <f t="shared" si="117"/>
        <v>0</v>
      </c>
      <c r="AS232" s="7">
        <f t="shared" si="117"/>
        <v>0</v>
      </c>
      <c r="AT232" s="7">
        <f t="shared" si="117"/>
        <v>0</v>
      </c>
      <c r="AU232" s="7">
        <f t="shared" si="117"/>
        <v>0</v>
      </c>
      <c r="AV232" s="7">
        <f t="shared" si="117"/>
        <v>0</v>
      </c>
      <c r="AW232" s="7">
        <f t="shared" si="117"/>
        <v>0</v>
      </c>
      <c r="AX232" s="7">
        <f t="shared" si="117"/>
        <v>0</v>
      </c>
      <c r="AY232" s="7">
        <f t="shared" si="117"/>
        <v>0</v>
      </c>
      <c r="AZ232" s="7">
        <f t="shared" si="117"/>
        <v>0</v>
      </c>
      <c r="BA232" s="7">
        <f t="shared" si="117"/>
        <v>0</v>
      </c>
      <c r="BB232" s="7">
        <f t="shared" si="117"/>
        <v>0</v>
      </c>
      <c r="BC232" s="7">
        <f t="shared" si="117"/>
        <v>0</v>
      </c>
      <c r="BD232" s="7">
        <f t="shared" si="117"/>
        <v>0</v>
      </c>
      <c r="BE232" s="16"/>
      <c r="BF232" s="7">
        <f t="shared" si="117"/>
        <v>2500</v>
      </c>
      <c r="BG232" s="7">
        <f t="shared" si="117"/>
        <v>2500</v>
      </c>
      <c r="BH232" s="7">
        <f>BG232-BF232</f>
        <v>0</v>
      </c>
    </row>
    <row r="233" spans="1:60" ht="31.5" hidden="1">
      <c r="A233" s="14" t="s">
        <v>145</v>
      </c>
      <c r="B233" s="15" t="s">
        <v>63</v>
      </c>
      <c r="C233" s="15" t="s">
        <v>52</v>
      </c>
      <c r="D233" s="15" t="s">
        <v>144</v>
      </c>
      <c r="E233" s="15" t="s">
        <v>146</v>
      </c>
      <c r="F233" s="7">
        <v>0</v>
      </c>
      <c r="G233" s="7">
        <f>F233+H233</f>
        <v>0</v>
      </c>
      <c r="H233" s="7">
        <f aca="true" t="shared" si="118" ref="H233:H257">SUM(I233:BD233)</f>
        <v>0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16"/>
      <c r="BF233" s="7">
        <v>2500</v>
      </c>
      <c r="BG233" s="7">
        <v>2500</v>
      </c>
      <c r="BH233" s="7">
        <f>BG233-BF233</f>
        <v>0</v>
      </c>
    </row>
    <row r="234" spans="1:60" ht="38.25" customHeight="1">
      <c r="A234" s="14" t="s">
        <v>192</v>
      </c>
      <c r="B234" s="15" t="s">
        <v>63</v>
      </c>
      <c r="C234" s="15" t="s">
        <v>52</v>
      </c>
      <c r="D234" s="15" t="s">
        <v>193</v>
      </c>
      <c r="E234" s="15" t="s">
        <v>45</v>
      </c>
      <c r="F234" s="7">
        <f>SUM(F235)</f>
        <v>1118013.4</v>
      </c>
      <c r="G234" s="7">
        <f>SUM(G235)</f>
        <v>1120737.0999999999</v>
      </c>
      <c r="H234" s="7">
        <f>H235</f>
        <v>2723.7</v>
      </c>
      <c r="I234" s="7">
        <f>SUM(I235)</f>
        <v>316.8</v>
      </c>
      <c r="J234" s="7">
        <f aca="true" t="shared" si="119" ref="J234:BG234">SUM(J235)</f>
        <v>117.7</v>
      </c>
      <c r="K234" s="7">
        <f t="shared" si="119"/>
        <v>0</v>
      </c>
      <c r="L234" s="7">
        <f t="shared" si="119"/>
        <v>-7041.8</v>
      </c>
      <c r="M234" s="7">
        <f t="shared" si="119"/>
        <v>0</v>
      </c>
      <c r="N234" s="7">
        <f t="shared" si="119"/>
        <v>0</v>
      </c>
      <c r="O234" s="7">
        <f t="shared" si="119"/>
        <v>0</v>
      </c>
      <c r="P234" s="7">
        <f t="shared" si="119"/>
        <v>9331</v>
      </c>
      <c r="Q234" s="7">
        <f t="shared" si="119"/>
        <v>0</v>
      </c>
      <c r="R234" s="7">
        <f t="shared" si="119"/>
        <v>0</v>
      </c>
      <c r="S234" s="7">
        <f t="shared" si="119"/>
        <v>0</v>
      </c>
      <c r="T234" s="7">
        <f t="shared" si="119"/>
        <v>0</v>
      </c>
      <c r="U234" s="7">
        <f t="shared" si="119"/>
        <v>0</v>
      </c>
      <c r="V234" s="7">
        <f t="shared" si="119"/>
        <v>0</v>
      </c>
      <c r="W234" s="7">
        <f t="shared" si="119"/>
        <v>0</v>
      </c>
      <c r="X234" s="7">
        <f t="shared" si="119"/>
        <v>0</v>
      </c>
      <c r="Y234" s="7">
        <f t="shared" si="119"/>
        <v>0</v>
      </c>
      <c r="Z234" s="7">
        <f t="shared" si="119"/>
        <v>0</v>
      </c>
      <c r="AA234" s="7">
        <f t="shared" si="119"/>
        <v>0</v>
      </c>
      <c r="AB234" s="7">
        <f t="shared" si="119"/>
        <v>0</v>
      </c>
      <c r="AC234" s="7">
        <f t="shared" si="119"/>
        <v>0</v>
      </c>
      <c r="AD234" s="7">
        <f t="shared" si="119"/>
        <v>0</v>
      </c>
      <c r="AE234" s="7">
        <f t="shared" si="119"/>
        <v>0</v>
      </c>
      <c r="AF234" s="7">
        <f t="shared" si="119"/>
        <v>0</v>
      </c>
      <c r="AG234" s="7">
        <f t="shared" si="119"/>
        <v>0</v>
      </c>
      <c r="AH234" s="7">
        <f t="shared" si="119"/>
        <v>0</v>
      </c>
      <c r="AI234" s="7">
        <f t="shared" si="119"/>
        <v>0</v>
      </c>
      <c r="AJ234" s="7">
        <f t="shared" si="119"/>
        <v>0</v>
      </c>
      <c r="AK234" s="7">
        <f t="shared" si="119"/>
        <v>0</v>
      </c>
      <c r="AL234" s="7">
        <f t="shared" si="119"/>
        <v>0</v>
      </c>
      <c r="AM234" s="7">
        <f t="shared" si="119"/>
        <v>0</v>
      </c>
      <c r="AN234" s="7">
        <f t="shared" si="119"/>
        <v>0</v>
      </c>
      <c r="AO234" s="7">
        <f t="shared" si="119"/>
        <v>0</v>
      </c>
      <c r="AP234" s="7">
        <f t="shared" si="119"/>
        <v>0</v>
      </c>
      <c r="AQ234" s="7">
        <f t="shared" si="119"/>
        <v>0</v>
      </c>
      <c r="AR234" s="7">
        <f t="shared" si="119"/>
        <v>0</v>
      </c>
      <c r="AS234" s="7">
        <f t="shared" si="119"/>
        <v>0</v>
      </c>
      <c r="AT234" s="7">
        <f t="shared" si="119"/>
        <v>0</v>
      </c>
      <c r="AU234" s="7">
        <f t="shared" si="119"/>
        <v>0</v>
      </c>
      <c r="AV234" s="7">
        <f t="shared" si="119"/>
        <v>0</v>
      </c>
      <c r="AW234" s="7">
        <f t="shared" si="119"/>
        <v>0</v>
      </c>
      <c r="AX234" s="7">
        <f t="shared" si="119"/>
        <v>0</v>
      </c>
      <c r="AY234" s="7">
        <f t="shared" si="119"/>
        <v>0</v>
      </c>
      <c r="AZ234" s="7">
        <f t="shared" si="119"/>
        <v>0</v>
      </c>
      <c r="BA234" s="7">
        <f t="shared" si="119"/>
        <v>0</v>
      </c>
      <c r="BB234" s="7">
        <f t="shared" si="119"/>
        <v>0</v>
      </c>
      <c r="BC234" s="7">
        <f t="shared" si="119"/>
        <v>0</v>
      </c>
      <c r="BD234" s="7">
        <f t="shared" si="119"/>
        <v>0</v>
      </c>
      <c r="BE234" s="16"/>
      <c r="BF234" s="7">
        <f t="shared" si="119"/>
        <v>867392.9</v>
      </c>
      <c r="BG234" s="7">
        <f t="shared" si="119"/>
        <v>864296</v>
      </c>
      <c r="BH234" s="7">
        <f t="shared" si="96"/>
        <v>-3096.9000000000233</v>
      </c>
    </row>
    <row r="235" spans="1:60" ht="31.5">
      <c r="A235" s="14" t="s">
        <v>77</v>
      </c>
      <c r="B235" s="15" t="s">
        <v>63</v>
      </c>
      <c r="C235" s="15" t="s">
        <v>52</v>
      </c>
      <c r="D235" s="15" t="s">
        <v>193</v>
      </c>
      <c r="E235" s="15">
        <v>327</v>
      </c>
      <c r="F235" s="7">
        <v>1118013.4</v>
      </c>
      <c r="G235" s="7">
        <f>F235+H235</f>
        <v>1120737.0999999999</v>
      </c>
      <c r="H235" s="7">
        <f>SUM(I235:BD235)</f>
        <v>2723.7</v>
      </c>
      <c r="I235" s="7">
        <v>316.8</v>
      </c>
      <c r="J235" s="7">
        <v>117.7</v>
      </c>
      <c r="K235" s="7"/>
      <c r="L235" s="7">
        <v>-7041.8</v>
      </c>
      <c r="M235" s="7"/>
      <c r="N235" s="7"/>
      <c r="O235" s="7"/>
      <c r="P235" s="7">
        <v>9331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16"/>
      <c r="BF235" s="7">
        <v>867392.9</v>
      </c>
      <c r="BG235" s="7">
        <v>864296</v>
      </c>
      <c r="BH235" s="7">
        <f t="shared" si="96"/>
        <v>-3096.9000000000233</v>
      </c>
    </row>
    <row r="236" spans="1:60" ht="15.75">
      <c r="A236" s="14" t="s">
        <v>194</v>
      </c>
      <c r="B236" s="15" t="s">
        <v>63</v>
      </c>
      <c r="C236" s="15" t="s">
        <v>52</v>
      </c>
      <c r="D236" s="15" t="s">
        <v>195</v>
      </c>
      <c r="E236" s="15" t="s">
        <v>45</v>
      </c>
      <c r="F236" s="7">
        <f>SUM(F237)</f>
        <v>83165.6</v>
      </c>
      <c r="G236" s="7">
        <f>SUM(G237)</f>
        <v>82443.1</v>
      </c>
      <c r="H236" s="7">
        <f>H237</f>
        <v>-722.5</v>
      </c>
      <c r="I236" s="7">
        <f>SUM(I237)</f>
        <v>0</v>
      </c>
      <c r="J236" s="7">
        <f aca="true" t="shared" si="120" ref="J236:BG236">SUM(J237)</f>
        <v>-43.2</v>
      </c>
      <c r="K236" s="7">
        <f t="shared" si="120"/>
        <v>0</v>
      </c>
      <c r="L236" s="7">
        <f t="shared" si="120"/>
        <v>-919.3</v>
      </c>
      <c r="M236" s="7">
        <f t="shared" si="120"/>
        <v>0</v>
      </c>
      <c r="N236" s="7">
        <f t="shared" si="120"/>
        <v>0</v>
      </c>
      <c r="O236" s="7">
        <f t="shared" si="120"/>
        <v>0</v>
      </c>
      <c r="P236" s="7">
        <f t="shared" si="120"/>
        <v>240</v>
      </c>
      <c r="Q236" s="7">
        <f t="shared" si="120"/>
        <v>0</v>
      </c>
      <c r="R236" s="7">
        <f t="shared" si="120"/>
        <v>0</v>
      </c>
      <c r="S236" s="7">
        <f t="shared" si="120"/>
        <v>0</v>
      </c>
      <c r="T236" s="7">
        <f t="shared" si="120"/>
        <v>0</v>
      </c>
      <c r="U236" s="7">
        <f t="shared" si="120"/>
        <v>0</v>
      </c>
      <c r="V236" s="7">
        <f t="shared" si="120"/>
        <v>0</v>
      </c>
      <c r="W236" s="7">
        <f t="shared" si="120"/>
        <v>0</v>
      </c>
      <c r="X236" s="7">
        <f t="shared" si="120"/>
        <v>0</v>
      </c>
      <c r="Y236" s="7">
        <f t="shared" si="120"/>
        <v>0</v>
      </c>
      <c r="Z236" s="7">
        <f t="shared" si="120"/>
        <v>0</v>
      </c>
      <c r="AA236" s="7">
        <f t="shared" si="120"/>
        <v>0</v>
      </c>
      <c r="AB236" s="7">
        <f t="shared" si="120"/>
        <v>0</v>
      </c>
      <c r="AC236" s="7">
        <f t="shared" si="120"/>
        <v>0</v>
      </c>
      <c r="AD236" s="7">
        <f t="shared" si="120"/>
        <v>0</v>
      </c>
      <c r="AE236" s="7">
        <f t="shared" si="120"/>
        <v>0</v>
      </c>
      <c r="AF236" s="7">
        <f t="shared" si="120"/>
        <v>0</v>
      </c>
      <c r="AG236" s="7">
        <f t="shared" si="120"/>
        <v>0</v>
      </c>
      <c r="AH236" s="7">
        <f t="shared" si="120"/>
        <v>0</v>
      </c>
      <c r="AI236" s="7">
        <f t="shared" si="120"/>
        <v>0</v>
      </c>
      <c r="AJ236" s="7">
        <f t="shared" si="120"/>
        <v>0</v>
      </c>
      <c r="AK236" s="7">
        <f t="shared" si="120"/>
        <v>0</v>
      </c>
      <c r="AL236" s="7">
        <f t="shared" si="120"/>
        <v>0</v>
      </c>
      <c r="AM236" s="7">
        <f t="shared" si="120"/>
        <v>0</v>
      </c>
      <c r="AN236" s="7">
        <f t="shared" si="120"/>
        <v>0</v>
      </c>
      <c r="AO236" s="7">
        <f t="shared" si="120"/>
        <v>0</v>
      </c>
      <c r="AP236" s="7">
        <f t="shared" si="120"/>
        <v>0</v>
      </c>
      <c r="AQ236" s="7">
        <f t="shared" si="120"/>
        <v>0</v>
      </c>
      <c r="AR236" s="7">
        <f t="shared" si="120"/>
        <v>0</v>
      </c>
      <c r="AS236" s="7">
        <f t="shared" si="120"/>
        <v>0</v>
      </c>
      <c r="AT236" s="7">
        <f t="shared" si="120"/>
        <v>0</v>
      </c>
      <c r="AU236" s="7">
        <f t="shared" si="120"/>
        <v>0</v>
      </c>
      <c r="AV236" s="7">
        <f t="shared" si="120"/>
        <v>0</v>
      </c>
      <c r="AW236" s="7">
        <f t="shared" si="120"/>
        <v>0</v>
      </c>
      <c r="AX236" s="7">
        <f t="shared" si="120"/>
        <v>0</v>
      </c>
      <c r="AY236" s="7">
        <f t="shared" si="120"/>
        <v>0</v>
      </c>
      <c r="AZ236" s="7">
        <f t="shared" si="120"/>
        <v>0</v>
      </c>
      <c r="BA236" s="7">
        <f t="shared" si="120"/>
        <v>0</v>
      </c>
      <c r="BB236" s="7">
        <f t="shared" si="120"/>
        <v>0</v>
      </c>
      <c r="BC236" s="7">
        <f t="shared" si="120"/>
        <v>0</v>
      </c>
      <c r="BD236" s="7">
        <f t="shared" si="120"/>
        <v>0</v>
      </c>
      <c r="BE236" s="16"/>
      <c r="BF236" s="7">
        <f t="shared" si="120"/>
        <v>60525.1</v>
      </c>
      <c r="BG236" s="7">
        <f t="shared" si="120"/>
        <v>59903</v>
      </c>
      <c r="BH236" s="7">
        <f t="shared" si="96"/>
        <v>-622.0999999999985</v>
      </c>
    </row>
    <row r="237" spans="1:60" ht="31.5">
      <c r="A237" s="14" t="s">
        <v>77</v>
      </c>
      <c r="B237" s="15" t="s">
        <v>63</v>
      </c>
      <c r="C237" s="15" t="s">
        <v>52</v>
      </c>
      <c r="D237" s="15" t="s">
        <v>195</v>
      </c>
      <c r="E237" s="15">
        <v>327</v>
      </c>
      <c r="F237" s="7">
        <v>83165.6</v>
      </c>
      <c r="G237" s="7">
        <f>F237+H237</f>
        <v>82443.1</v>
      </c>
      <c r="H237" s="7">
        <f t="shared" si="118"/>
        <v>-722.5</v>
      </c>
      <c r="I237" s="7"/>
      <c r="J237" s="7">
        <v>-43.2</v>
      </c>
      <c r="K237" s="7"/>
      <c r="L237" s="7">
        <v>-919.3</v>
      </c>
      <c r="M237" s="7"/>
      <c r="N237" s="7"/>
      <c r="O237" s="7"/>
      <c r="P237" s="7">
        <v>240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16"/>
      <c r="BF237" s="7">
        <v>60525.1</v>
      </c>
      <c r="BG237" s="7">
        <v>59903</v>
      </c>
      <c r="BH237" s="7">
        <f t="shared" si="96"/>
        <v>-622.0999999999985</v>
      </c>
    </row>
    <row r="238" spans="1:60" ht="31.5">
      <c r="A238" s="14" t="s">
        <v>196</v>
      </c>
      <c r="B238" s="15" t="s">
        <v>63</v>
      </c>
      <c r="C238" s="15" t="s">
        <v>52</v>
      </c>
      <c r="D238" s="15" t="s">
        <v>197</v>
      </c>
      <c r="E238" s="15" t="s">
        <v>45</v>
      </c>
      <c r="F238" s="7">
        <f>SUM(F239)</f>
        <v>322416.9</v>
      </c>
      <c r="G238" s="7">
        <f>SUM(G239)</f>
        <v>318596.10000000003</v>
      </c>
      <c r="H238" s="7">
        <f>H239</f>
        <v>-3820.8</v>
      </c>
      <c r="I238" s="7">
        <f>SUM(I239)</f>
        <v>465.2</v>
      </c>
      <c r="J238" s="7">
        <f>SUM(J239)</f>
        <v>-34.7</v>
      </c>
      <c r="K238" s="7">
        <f aca="true" t="shared" si="121" ref="K238:BG238">SUM(K239)</f>
        <v>0</v>
      </c>
      <c r="L238" s="7">
        <f t="shared" si="121"/>
        <v>-4181.3</v>
      </c>
      <c r="M238" s="7">
        <f t="shared" si="121"/>
        <v>0</v>
      </c>
      <c r="N238" s="7">
        <f t="shared" si="121"/>
        <v>0</v>
      </c>
      <c r="O238" s="7">
        <f t="shared" si="121"/>
        <v>0</v>
      </c>
      <c r="P238" s="7">
        <f t="shared" si="121"/>
        <v>0</v>
      </c>
      <c r="Q238" s="7">
        <f>SUM(Q239)</f>
        <v>0</v>
      </c>
      <c r="R238" s="7">
        <f t="shared" si="121"/>
        <v>-70</v>
      </c>
      <c r="S238" s="7">
        <f t="shared" si="121"/>
        <v>0</v>
      </c>
      <c r="T238" s="7">
        <f t="shared" si="121"/>
        <v>0</v>
      </c>
      <c r="U238" s="7">
        <f t="shared" si="121"/>
        <v>0</v>
      </c>
      <c r="V238" s="7">
        <f t="shared" si="121"/>
        <v>0</v>
      </c>
      <c r="W238" s="7">
        <f t="shared" si="121"/>
        <v>0</v>
      </c>
      <c r="X238" s="7">
        <f t="shared" si="121"/>
        <v>0</v>
      </c>
      <c r="Y238" s="7">
        <f t="shared" si="121"/>
        <v>0</v>
      </c>
      <c r="Z238" s="7">
        <f t="shared" si="121"/>
        <v>0</v>
      </c>
      <c r="AA238" s="7">
        <f t="shared" si="121"/>
        <v>0</v>
      </c>
      <c r="AB238" s="7">
        <f t="shared" si="121"/>
        <v>0</v>
      </c>
      <c r="AC238" s="7">
        <f t="shared" si="121"/>
        <v>0</v>
      </c>
      <c r="AD238" s="7">
        <f t="shared" si="121"/>
        <v>0</v>
      </c>
      <c r="AE238" s="7">
        <f t="shared" si="121"/>
        <v>0</v>
      </c>
      <c r="AF238" s="7">
        <f t="shared" si="121"/>
        <v>0</v>
      </c>
      <c r="AG238" s="7">
        <f t="shared" si="121"/>
        <v>0</v>
      </c>
      <c r="AH238" s="7">
        <f t="shared" si="121"/>
        <v>0</v>
      </c>
      <c r="AI238" s="7">
        <f t="shared" si="121"/>
        <v>0</v>
      </c>
      <c r="AJ238" s="7">
        <f t="shared" si="121"/>
        <v>0</v>
      </c>
      <c r="AK238" s="7">
        <f t="shared" si="121"/>
        <v>0</v>
      </c>
      <c r="AL238" s="7">
        <f t="shared" si="121"/>
        <v>0</v>
      </c>
      <c r="AM238" s="7">
        <f t="shared" si="121"/>
        <v>0</v>
      </c>
      <c r="AN238" s="7">
        <f t="shared" si="121"/>
        <v>0</v>
      </c>
      <c r="AO238" s="7">
        <f t="shared" si="121"/>
        <v>0</v>
      </c>
      <c r="AP238" s="7">
        <f t="shared" si="121"/>
        <v>0</v>
      </c>
      <c r="AQ238" s="7">
        <f t="shared" si="121"/>
        <v>0</v>
      </c>
      <c r="AR238" s="7">
        <f t="shared" si="121"/>
        <v>0</v>
      </c>
      <c r="AS238" s="7">
        <f>SUM(AS239)</f>
        <v>0</v>
      </c>
      <c r="AT238" s="7">
        <f t="shared" si="121"/>
        <v>0</v>
      </c>
      <c r="AU238" s="7">
        <f t="shared" si="121"/>
        <v>0</v>
      </c>
      <c r="AV238" s="7">
        <f t="shared" si="121"/>
        <v>0</v>
      </c>
      <c r="AW238" s="7">
        <f t="shared" si="121"/>
        <v>0</v>
      </c>
      <c r="AX238" s="7">
        <f t="shared" si="121"/>
        <v>0</v>
      </c>
      <c r="AY238" s="7">
        <f t="shared" si="121"/>
        <v>0</v>
      </c>
      <c r="AZ238" s="7">
        <f t="shared" si="121"/>
        <v>0</v>
      </c>
      <c r="BA238" s="7">
        <f t="shared" si="121"/>
        <v>0</v>
      </c>
      <c r="BB238" s="7">
        <f t="shared" si="121"/>
        <v>0</v>
      </c>
      <c r="BC238" s="7">
        <f t="shared" si="121"/>
        <v>0</v>
      </c>
      <c r="BD238" s="7">
        <f t="shared" si="121"/>
        <v>0</v>
      </c>
      <c r="BE238" s="16"/>
      <c r="BF238" s="7">
        <f t="shared" si="121"/>
        <v>226473.9</v>
      </c>
      <c r="BG238" s="7">
        <f t="shared" si="121"/>
        <v>226541.4</v>
      </c>
      <c r="BH238" s="7">
        <f t="shared" si="96"/>
        <v>67.5</v>
      </c>
    </row>
    <row r="239" spans="1:60" ht="31.5">
      <c r="A239" s="14" t="s">
        <v>77</v>
      </c>
      <c r="B239" s="15" t="s">
        <v>63</v>
      </c>
      <c r="C239" s="15" t="s">
        <v>52</v>
      </c>
      <c r="D239" s="15" t="s">
        <v>197</v>
      </c>
      <c r="E239" s="15">
        <v>327</v>
      </c>
      <c r="F239" s="7">
        <v>322416.9</v>
      </c>
      <c r="G239" s="7">
        <f>F239+H239</f>
        <v>318596.10000000003</v>
      </c>
      <c r="H239" s="7">
        <f>SUM(I239:BD239)</f>
        <v>-3820.8</v>
      </c>
      <c r="I239" s="7">
        <v>465.2</v>
      </c>
      <c r="J239" s="7">
        <v>-34.7</v>
      </c>
      <c r="K239" s="7"/>
      <c r="L239" s="7">
        <v>-4181.3</v>
      </c>
      <c r="M239" s="7"/>
      <c r="N239" s="7"/>
      <c r="O239" s="7"/>
      <c r="P239" s="7"/>
      <c r="Q239" s="7"/>
      <c r="R239" s="7">
        <v>-70</v>
      </c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16"/>
      <c r="BF239" s="7">
        <v>226473.9</v>
      </c>
      <c r="BG239" s="7">
        <v>226541.4</v>
      </c>
      <c r="BH239" s="7">
        <f t="shared" si="96"/>
        <v>67.5</v>
      </c>
    </row>
    <row r="240" spans="1:60" ht="15.75">
      <c r="A240" s="14" t="s">
        <v>198</v>
      </c>
      <c r="B240" s="15" t="s">
        <v>63</v>
      </c>
      <c r="C240" s="15" t="s">
        <v>52</v>
      </c>
      <c r="D240" s="15" t="s">
        <v>199</v>
      </c>
      <c r="E240" s="15" t="s">
        <v>45</v>
      </c>
      <c r="F240" s="7">
        <f>F241</f>
        <v>90163</v>
      </c>
      <c r="G240" s="7">
        <f>G241+G242</f>
        <v>89980</v>
      </c>
      <c r="H240" s="7">
        <f>H241+H242</f>
        <v>-418.5</v>
      </c>
      <c r="I240" s="7">
        <f>I241+I242</f>
        <v>0</v>
      </c>
      <c r="J240" s="7">
        <f aca="true" t="shared" si="122" ref="J240:BH240">J241+J242</f>
        <v>0</v>
      </c>
      <c r="K240" s="7">
        <f t="shared" si="122"/>
        <v>0</v>
      </c>
      <c r="L240" s="7">
        <f t="shared" si="122"/>
        <v>-303</v>
      </c>
      <c r="M240" s="7">
        <f t="shared" si="122"/>
        <v>0</v>
      </c>
      <c r="N240" s="7">
        <f t="shared" si="122"/>
        <v>0</v>
      </c>
      <c r="O240" s="7">
        <f t="shared" si="122"/>
        <v>0</v>
      </c>
      <c r="P240" s="7">
        <f t="shared" si="122"/>
        <v>120</v>
      </c>
      <c r="Q240" s="7">
        <f t="shared" si="122"/>
        <v>0</v>
      </c>
      <c r="R240" s="7">
        <f t="shared" si="122"/>
        <v>0</v>
      </c>
      <c r="S240" s="7">
        <f t="shared" si="122"/>
        <v>0</v>
      </c>
      <c r="T240" s="7">
        <f t="shared" si="122"/>
        <v>-235.5</v>
      </c>
      <c r="U240" s="7">
        <f t="shared" si="122"/>
        <v>0</v>
      </c>
      <c r="V240" s="7">
        <f t="shared" si="122"/>
        <v>0</v>
      </c>
      <c r="W240" s="7">
        <f t="shared" si="122"/>
        <v>0</v>
      </c>
      <c r="X240" s="7">
        <f t="shared" si="122"/>
        <v>0</v>
      </c>
      <c r="Y240" s="7">
        <f t="shared" si="122"/>
        <v>0</v>
      </c>
      <c r="Z240" s="7">
        <f t="shared" si="122"/>
        <v>0</v>
      </c>
      <c r="AA240" s="7">
        <f t="shared" si="122"/>
        <v>0</v>
      </c>
      <c r="AB240" s="7">
        <f t="shared" si="122"/>
        <v>0</v>
      </c>
      <c r="AC240" s="7">
        <f t="shared" si="122"/>
        <v>0</v>
      </c>
      <c r="AD240" s="7">
        <f t="shared" si="122"/>
        <v>0</v>
      </c>
      <c r="AE240" s="7">
        <f t="shared" si="122"/>
        <v>0</v>
      </c>
      <c r="AF240" s="7">
        <f t="shared" si="122"/>
        <v>0</v>
      </c>
      <c r="AG240" s="7">
        <f t="shared" si="122"/>
        <v>0</v>
      </c>
      <c r="AH240" s="7">
        <f t="shared" si="122"/>
        <v>0</v>
      </c>
      <c r="AI240" s="7">
        <f t="shared" si="122"/>
        <v>0</v>
      </c>
      <c r="AJ240" s="7">
        <f t="shared" si="122"/>
        <v>0</v>
      </c>
      <c r="AK240" s="7">
        <f t="shared" si="122"/>
        <v>0</v>
      </c>
      <c r="AL240" s="7">
        <f t="shared" si="122"/>
        <v>0</v>
      </c>
      <c r="AM240" s="7">
        <f t="shared" si="122"/>
        <v>0</v>
      </c>
      <c r="AN240" s="7">
        <f t="shared" si="122"/>
        <v>0</v>
      </c>
      <c r="AO240" s="7">
        <f t="shared" si="122"/>
        <v>0</v>
      </c>
      <c r="AP240" s="7">
        <f t="shared" si="122"/>
        <v>0</v>
      </c>
      <c r="AQ240" s="7">
        <f t="shared" si="122"/>
        <v>0</v>
      </c>
      <c r="AR240" s="7">
        <f t="shared" si="122"/>
        <v>0</v>
      </c>
      <c r="AS240" s="7">
        <f t="shared" si="122"/>
        <v>0</v>
      </c>
      <c r="AT240" s="7">
        <f t="shared" si="122"/>
        <v>0</v>
      </c>
      <c r="AU240" s="7">
        <f t="shared" si="122"/>
        <v>0</v>
      </c>
      <c r="AV240" s="7">
        <f t="shared" si="122"/>
        <v>0</v>
      </c>
      <c r="AW240" s="7">
        <f t="shared" si="122"/>
        <v>0</v>
      </c>
      <c r="AX240" s="7">
        <f t="shared" si="122"/>
        <v>0</v>
      </c>
      <c r="AY240" s="7">
        <f t="shared" si="122"/>
        <v>0</v>
      </c>
      <c r="AZ240" s="7">
        <f t="shared" si="122"/>
        <v>0</v>
      </c>
      <c r="BA240" s="7">
        <f t="shared" si="122"/>
        <v>0</v>
      </c>
      <c r="BB240" s="7">
        <f t="shared" si="122"/>
        <v>0</v>
      </c>
      <c r="BC240" s="7">
        <f t="shared" si="122"/>
        <v>0</v>
      </c>
      <c r="BD240" s="7">
        <f t="shared" si="122"/>
        <v>0</v>
      </c>
      <c r="BE240" s="7">
        <f t="shared" si="122"/>
        <v>0</v>
      </c>
      <c r="BF240" s="7">
        <f t="shared" si="122"/>
        <v>73151</v>
      </c>
      <c r="BG240" s="7">
        <f t="shared" si="122"/>
        <v>73038</v>
      </c>
      <c r="BH240" s="7">
        <f t="shared" si="122"/>
        <v>-113</v>
      </c>
    </row>
    <row r="241" spans="1:60" ht="31.5">
      <c r="A241" s="14" t="s">
        <v>77</v>
      </c>
      <c r="B241" s="15" t="s">
        <v>63</v>
      </c>
      <c r="C241" s="15" t="s">
        <v>52</v>
      </c>
      <c r="D241" s="15" t="s">
        <v>199</v>
      </c>
      <c r="E241" s="15">
        <v>327</v>
      </c>
      <c r="F241" s="7">
        <v>90163</v>
      </c>
      <c r="G241" s="7">
        <v>89980</v>
      </c>
      <c r="H241" s="7">
        <f>SUM(I241:BD241)</f>
        <v>-418.5</v>
      </c>
      <c r="I241" s="7"/>
      <c r="J241" s="7"/>
      <c r="K241" s="7"/>
      <c r="L241" s="7">
        <v>-303</v>
      </c>
      <c r="M241" s="7"/>
      <c r="N241" s="7"/>
      <c r="O241" s="7"/>
      <c r="P241" s="7">
        <v>120</v>
      </c>
      <c r="Q241" s="7"/>
      <c r="R241" s="7"/>
      <c r="S241" s="7"/>
      <c r="T241" s="7">
        <v>-235.5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16"/>
      <c r="BF241" s="7">
        <v>73151</v>
      </c>
      <c r="BG241" s="7">
        <v>73038</v>
      </c>
      <c r="BH241" s="7">
        <f t="shared" si="96"/>
        <v>-113</v>
      </c>
    </row>
    <row r="242" spans="1:60" ht="31.5" hidden="1">
      <c r="A242" s="14" t="s">
        <v>318</v>
      </c>
      <c r="B242" s="15" t="s">
        <v>63</v>
      </c>
      <c r="C242" s="15" t="s">
        <v>52</v>
      </c>
      <c r="D242" s="15" t="s">
        <v>199</v>
      </c>
      <c r="E242" s="15" t="s">
        <v>317</v>
      </c>
      <c r="F242" s="7"/>
      <c r="G242" s="7">
        <f>F242+H242</f>
        <v>0</v>
      </c>
      <c r="H242" s="7">
        <f>SUM(I242:BD242)</f>
        <v>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16"/>
      <c r="BF242" s="7"/>
      <c r="BG242" s="7"/>
      <c r="BH242" s="7"/>
    </row>
    <row r="243" spans="1:60" ht="19.5" customHeight="1">
      <c r="A243" s="14" t="s">
        <v>200</v>
      </c>
      <c r="B243" s="15" t="s">
        <v>63</v>
      </c>
      <c r="C243" s="15" t="s">
        <v>52</v>
      </c>
      <c r="D243" s="15" t="s">
        <v>201</v>
      </c>
      <c r="E243" s="15" t="s">
        <v>45</v>
      </c>
      <c r="F243" s="7">
        <f>F244</f>
        <v>17381</v>
      </c>
      <c r="G243" s="7">
        <f>G244</f>
        <v>17514.2</v>
      </c>
      <c r="H243" s="7">
        <f>H244</f>
        <v>133.19999999999993</v>
      </c>
      <c r="I243" s="7">
        <f>I244</f>
        <v>0</v>
      </c>
      <c r="J243" s="7">
        <f aca="true" t="shared" si="123" ref="J243:BD243">J244</f>
        <v>0</v>
      </c>
      <c r="K243" s="7">
        <f t="shared" si="123"/>
        <v>0</v>
      </c>
      <c r="L243" s="7">
        <f t="shared" si="123"/>
        <v>-920.6</v>
      </c>
      <c r="M243" s="7">
        <f t="shared" si="123"/>
        <v>0</v>
      </c>
      <c r="N243" s="7">
        <f t="shared" si="123"/>
        <v>0</v>
      </c>
      <c r="O243" s="7">
        <f t="shared" si="123"/>
        <v>0</v>
      </c>
      <c r="P243" s="7">
        <f t="shared" si="123"/>
        <v>1053.8</v>
      </c>
      <c r="Q243" s="7">
        <f t="shared" si="123"/>
        <v>0</v>
      </c>
      <c r="R243" s="7">
        <f t="shared" si="123"/>
        <v>0</v>
      </c>
      <c r="S243" s="7">
        <f t="shared" si="123"/>
        <v>0</v>
      </c>
      <c r="T243" s="7">
        <f t="shared" si="123"/>
        <v>0</v>
      </c>
      <c r="U243" s="7">
        <f t="shared" si="123"/>
        <v>0</v>
      </c>
      <c r="V243" s="7">
        <f t="shared" si="123"/>
        <v>0</v>
      </c>
      <c r="W243" s="7">
        <f t="shared" si="123"/>
        <v>0</v>
      </c>
      <c r="X243" s="7">
        <f t="shared" si="123"/>
        <v>0</v>
      </c>
      <c r="Y243" s="7">
        <f t="shared" si="123"/>
        <v>0</v>
      </c>
      <c r="Z243" s="7">
        <f t="shared" si="123"/>
        <v>0</v>
      </c>
      <c r="AA243" s="7">
        <f t="shared" si="123"/>
        <v>0</v>
      </c>
      <c r="AB243" s="7">
        <f t="shared" si="123"/>
        <v>0</v>
      </c>
      <c r="AC243" s="7">
        <f t="shared" si="123"/>
        <v>0</v>
      </c>
      <c r="AD243" s="7">
        <f t="shared" si="123"/>
        <v>0</v>
      </c>
      <c r="AE243" s="7">
        <f t="shared" si="123"/>
        <v>0</v>
      </c>
      <c r="AF243" s="7">
        <f t="shared" si="123"/>
        <v>0</v>
      </c>
      <c r="AG243" s="7">
        <f t="shared" si="123"/>
        <v>0</v>
      </c>
      <c r="AH243" s="7">
        <f t="shared" si="123"/>
        <v>0</v>
      </c>
      <c r="AI243" s="7">
        <f t="shared" si="123"/>
        <v>0</v>
      </c>
      <c r="AJ243" s="7">
        <f t="shared" si="123"/>
        <v>0</v>
      </c>
      <c r="AK243" s="7">
        <f t="shared" si="123"/>
        <v>0</v>
      </c>
      <c r="AL243" s="7">
        <f t="shared" si="123"/>
        <v>0</v>
      </c>
      <c r="AM243" s="7">
        <f t="shared" si="123"/>
        <v>0</v>
      </c>
      <c r="AN243" s="7">
        <f t="shared" si="123"/>
        <v>0</v>
      </c>
      <c r="AO243" s="7">
        <f t="shared" si="123"/>
        <v>0</v>
      </c>
      <c r="AP243" s="7">
        <f t="shared" si="123"/>
        <v>0</v>
      </c>
      <c r="AQ243" s="7">
        <f t="shared" si="123"/>
        <v>0</v>
      </c>
      <c r="AR243" s="7">
        <f t="shared" si="123"/>
        <v>0</v>
      </c>
      <c r="AS243" s="7">
        <f t="shared" si="123"/>
        <v>0</v>
      </c>
      <c r="AT243" s="7">
        <f t="shared" si="123"/>
        <v>0</v>
      </c>
      <c r="AU243" s="7">
        <f t="shared" si="123"/>
        <v>0</v>
      </c>
      <c r="AV243" s="7">
        <f t="shared" si="123"/>
        <v>0</v>
      </c>
      <c r="AW243" s="7">
        <f t="shared" si="123"/>
        <v>0</v>
      </c>
      <c r="AX243" s="7">
        <f t="shared" si="123"/>
        <v>0</v>
      </c>
      <c r="AY243" s="7">
        <f t="shared" si="123"/>
        <v>0</v>
      </c>
      <c r="AZ243" s="7">
        <f t="shared" si="123"/>
        <v>0</v>
      </c>
      <c r="BA243" s="7">
        <f t="shared" si="123"/>
        <v>0</v>
      </c>
      <c r="BB243" s="7">
        <f t="shared" si="123"/>
        <v>0</v>
      </c>
      <c r="BC243" s="7">
        <f t="shared" si="123"/>
        <v>0</v>
      </c>
      <c r="BD243" s="7">
        <f t="shared" si="123"/>
        <v>0</v>
      </c>
      <c r="BE243" s="16"/>
      <c r="BF243" s="7">
        <f>BF244</f>
        <v>17594</v>
      </c>
      <c r="BG243" s="7">
        <f>BG244</f>
        <v>17594</v>
      </c>
      <c r="BH243" s="7">
        <f t="shared" si="96"/>
        <v>0</v>
      </c>
    </row>
    <row r="244" spans="1:60" ht="31.5">
      <c r="A244" s="14" t="s">
        <v>77</v>
      </c>
      <c r="B244" s="15" t="s">
        <v>63</v>
      </c>
      <c r="C244" s="15" t="s">
        <v>52</v>
      </c>
      <c r="D244" s="15" t="s">
        <v>201</v>
      </c>
      <c r="E244" s="15">
        <v>327</v>
      </c>
      <c r="F244" s="7">
        <v>17381</v>
      </c>
      <c r="G244" s="7">
        <f>F244+H244</f>
        <v>17514.2</v>
      </c>
      <c r="H244" s="7">
        <f t="shared" si="118"/>
        <v>133.19999999999993</v>
      </c>
      <c r="I244" s="7"/>
      <c r="J244" s="7"/>
      <c r="K244" s="7"/>
      <c r="L244" s="7">
        <v>-920.6</v>
      </c>
      <c r="M244" s="7"/>
      <c r="N244" s="7"/>
      <c r="O244" s="7"/>
      <c r="P244" s="7">
        <v>1053.8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16"/>
      <c r="BF244" s="7">
        <v>17594</v>
      </c>
      <c r="BG244" s="7">
        <v>17594</v>
      </c>
      <c r="BH244" s="7">
        <f t="shared" si="96"/>
        <v>0</v>
      </c>
    </row>
    <row r="245" spans="1:60" ht="15.75">
      <c r="A245" s="14" t="s">
        <v>90</v>
      </c>
      <c r="B245" s="15" t="s">
        <v>63</v>
      </c>
      <c r="C245" s="15" t="s">
        <v>52</v>
      </c>
      <c r="D245" s="15" t="s">
        <v>91</v>
      </c>
      <c r="E245" s="15" t="s">
        <v>45</v>
      </c>
      <c r="F245" s="7">
        <f>F247+F246</f>
        <v>32869</v>
      </c>
      <c r="G245" s="7">
        <f>G247+G246</f>
        <v>32664.7</v>
      </c>
      <c r="H245" s="7">
        <f>SUM(H246:H247)</f>
        <v>-204.3</v>
      </c>
      <c r="I245" s="7">
        <f>I247+I246</f>
        <v>-157</v>
      </c>
      <c r="J245" s="7">
        <f aca="true" t="shared" si="124" ref="J245:BH245">J247+J246</f>
        <v>0</v>
      </c>
      <c r="K245" s="7">
        <f t="shared" si="124"/>
        <v>0</v>
      </c>
      <c r="L245" s="7">
        <f t="shared" si="124"/>
        <v>-47.3</v>
      </c>
      <c r="M245" s="7">
        <f t="shared" si="124"/>
        <v>0</v>
      </c>
      <c r="N245" s="7">
        <f t="shared" si="124"/>
        <v>0</v>
      </c>
      <c r="O245" s="7">
        <f t="shared" si="124"/>
        <v>0</v>
      </c>
      <c r="P245" s="7">
        <f t="shared" si="124"/>
        <v>0</v>
      </c>
      <c r="Q245" s="7">
        <f t="shared" si="124"/>
        <v>0</v>
      </c>
      <c r="R245" s="7">
        <f t="shared" si="124"/>
        <v>0</v>
      </c>
      <c r="S245" s="7">
        <f t="shared" si="124"/>
        <v>0</v>
      </c>
      <c r="T245" s="7">
        <f t="shared" si="124"/>
        <v>0</v>
      </c>
      <c r="U245" s="7">
        <f t="shared" si="124"/>
        <v>0</v>
      </c>
      <c r="V245" s="7">
        <f t="shared" si="124"/>
        <v>0</v>
      </c>
      <c r="W245" s="7">
        <f t="shared" si="124"/>
        <v>0</v>
      </c>
      <c r="X245" s="7">
        <f t="shared" si="124"/>
        <v>0</v>
      </c>
      <c r="Y245" s="7">
        <f t="shared" si="124"/>
        <v>0</v>
      </c>
      <c r="Z245" s="7">
        <f t="shared" si="124"/>
        <v>0</v>
      </c>
      <c r="AA245" s="7">
        <f t="shared" si="124"/>
        <v>0</v>
      </c>
      <c r="AB245" s="7">
        <f t="shared" si="124"/>
        <v>0</v>
      </c>
      <c r="AC245" s="7">
        <f t="shared" si="124"/>
        <v>0</v>
      </c>
      <c r="AD245" s="7">
        <f t="shared" si="124"/>
        <v>0</v>
      </c>
      <c r="AE245" s="7">
        <f t="shared" si="124"/>
        <v>0</v>
      </c>
      <c r="AF245" s="7">
        <f t="shared" si="124"/>
        <v>0</v>
      </c>
      <c r="AG245" s="7">
        <f t="shared" si="124"/>
        <v>0</v>
      </c>
      <c r="AH245" s="7">
        <f t="shared" si="124"/>
        <v>0</v>
      </c>
      <c r="AI245" s="7">
        <f t="shared" si="124"/>
        <v>0</v>
      </c>
      <c r="AJ245" s="7">
        <f t="shared" si="124"/>
        <v>0</v>
      </c>
      <c r="AK245" s="7">
        <f t="shared" si="124"/>
        <v>0</v>
      </c>
      <c r="AL245" s="7">
        <f t="shared" si="124"/>
        <v>0</v>
      </c>
      <c r="AM245" s="7">
        <f t="shared" si="124"/>
        <v>0</v>
      </c>
      <c r="AN245" s="7">
        <f t="shared" si="124"/>
        <v>0</v>
      </c>
      <c r="AO245" s="7">
        <f t="shared" si="124"/>
        <v>0</v>
      </c>
      <c r="AP245" s="7">
        <f t="shared" si="124"/>
        <v>0</v>
      </c>
      <c r="AQ245" s="7">
        <f t="shared" si="124"/>
        <v>0</v>
      </c>
      <c r="AR245" s="7">
        <f t="shared" si="124"/>
        <v>0</v>
      </c>
      <c r="AS245" s="7">
        <f t="shared" si="124"/>
        <v>0</v>
      </c>
      <c r="AT245" s="7">
        <f t="shared" si="124"/>
        <v>0</v>
      </c>
      <c r="AU245" s="7">
        <f t="shared" si="124"/>
        <v>0</v>
      </c>
      <c r="AV245" s="7">
        <f t="shared" si="124"/>
        <v>0</v>
      </c>
      <c r="AW245" s="7">
        <f t="shared" si="124"/>
        <v>0</v>
      </c>
      <c r="AX245" s="7">
        <f t="shared" si="124"/>
        <v>0</v>
      </c>
      <c r="AY245" s="7">
        <f t="shared" si="124"/>
        <v>0</v>
      </c>
      <c r="AZ245" s="7">
        <f t="shared" si="124"/>
        <v>0</v>
      </c>
      <c r="BA245" s="7">
        <f t="shared" si="124"/>
        <v>0</v>
      </c>
      <c r="BB245" s="7">
        <f t="shared" si="124"/>
        <v>0</v>
      </c>
      <c r="BC245" s="7">
        <f t="shared" si="124"/>
        <v>0</v>
      </c>
      <c r="BD245" s="7">
        <f t="shared" si="124"/>
        <v>0</v>
      </c>
      <c r="BE245" s="7">
        <f t="shared" si="124"/>
        <v>0</v>
      </c>
      <c r="BF245" s="7">
        <f t="shared" si="124"/>
        <v>17594</v>
      </c>
      <c r="BG245" s="7">
        <f t="shared" si="124"/>
        <v>17594</v>
      </c>
      <c r="BH245" s="7">
        <f t="shared" si="124"/>
        <v>0</v>
      </c>
    </row>
    <row r="246" spans="1:60" ht="23.25" customHeight="1">
      <c r="A246" s="14" t="s">
        <v>318</v>
      </c>
      <c r="B246" s="15" t="s">
        <v>63</v>
      </c>
      <c r="C246" s="15" t="s">
        <v>52</v>
      </c>
      <c r="D246" s="15" t="s">
        <v>91</v>
      </c>
      <c r="E246" s="15" t="s">
        <v>317</v>
      </c>
      <c r="F246" s="7">
        <v>8256.8</v>
      </c>
      <c r="G246" s="7">
        <f>F246+H246</f>
        <v>8209.5</v>
      </c>
      <c r="H246" s="7">
        <f t="shared" si="118"/>
        <v>-47.3</v>
      </c>
      <c r="I246" s="7"/>
      <c r="J246" s="7"/>
      <c r="K246" s="7"/>
      <c r="L246" s="7">
        <v>-47.3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16"/>
      <c r="BF246" s="7"/>
      <c r="BG246" s="7"/>
      <c r="BH246" s="7"/>
    </row>
    <row r="247" spans="1:60" ht="39" customHeight="1">
      <c r="A247" s="14" t="s">
        <v>202</v>
      </c>
      <c r="B247" s="15" t="s">
        <v>63</v>
      </c>
      <c r="C247" s="15" t="s">
        <v>52</v>
      </c>
      <c r="D247" s="15" t="s">
        <v>91</v>
      </c>
      <c r="E247" s="15" t="s">
        <v>203</v>
      </c>
      <c r="F247" s="7">
        <v>24612.2</v>
      </c>
      <c r="G247" s="7">
        <f>F247+H247</f>
        <v>24455.2</v>
      </c>
      <c r="H247" s="7">
        <f t="shared" si="118"/>
        <v>-157</v>
      </c>
      <c r="I247" s="7">
        <v>-157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16"/>
      <c r="BF247" s="7">
        <v>17594</v>
      </c>
      <c r="BG247" s="7">
        <v>17594</v>
      </c>
      <c r="BH247" s="7">
        <f>BG247-BF247</f>
        <v>0</v>
      </c>
    </row>
    <row r="248" spans="1:60" ht="31.5" hidden="1">
      <c r="A248" s="14" t="s">
        <v>175</v>
      </c>
      <c r="B248" s="15" t="s">
        <v>63</v>
      </c>
      <c r="C248" s="15" t="s">
        <v>52</v>
      </c>
      <c r="D248" s="15" t="s">
        <v>176</v>
      </c>
      <c r="E248" s="15" t="s">
        <v>45</v>
      </c>
      <c r="F248" s="7">
        <f>F249</f>
        <v>0</v>
      </c>
      <c r="G248" s="7">
        <f>G249</f>
        <v>0</v>
      </c>
      <c r="H248" s="7">
        <f t="shared" si="118"/>
        <v>0</v>
      </c>
      <c r="I248" s="7">
        <f>I249</f>
        <v>0</v>
      </c>
      <c r="J248" s="7">
        <f aca="true" t="shared" si="125" ref="J248:BD248">J249</f>
        <v>0</v>
      </c>
      <c r="K248" s="7">
        <f t="shared" si="125"/>
        <v>0</v>
      </c>
      <c r="L248" s="7">
        <f t="shared" si="125"/>
        <v>0</v>
      </c>
      <c r="M248" s="7">
        <f t="shared" si="125"/>
        <v>0</v>
      </c>
      <c r="N248" s="7">
        <f t="shared" si="125"/>
        <v>0</v>
      </c>
      <c r="O248" s="7">
        <f t="shared" si="125"/>
        <v>0</v>
      </c>
      <c r="P248" s="7">
        <f t="shared" si="125"/>
        <v>0</v>
      </c>
      <c r="Q248" s="7">
        <f t="shared" si="125"/>
        <v>0</v>
      </c>
      <c r="R248" s="7"/>
      <c r="S248" s="7">
        <f t="shared" si="125"/>
        <v>0</v>
      </c>
      <c r="T248" s="7">
        <f t="shared" si="125"/>
        <v>0</v>
      </c>
      <c r="U248" s="7">
        <f t="shared" si="125"/>
        <v>0</v>
      </c>
      <c r="V248" s="7">
        <f t="shared" si="125"/>
        <v>0</v>
      </c>
      <c r="W248" s="7">
        <f t="shared" si="125"/>
        <v>0</v>
      </c>
      <c r="X248" s="7">
        <f t="shared" si="125"/>
        <v>0</v>
      </c>
      <c r="Y248" s="7">
        <f t="shared" si="125"/>
        <v>0</v>
      </c>
      <c r="Z248" s="7">
        <f t="shared" si="125"/>
        <v>0</v>
      </c>
      <c r="AA248" s="7">
        <f t="shared" si="125"/>
        <v>0</v>
      </c>
      <c r="AB248" s="7">
        <f t="shared" si="125"/>
        <v>0</v>
      </c>
      <c r="AC248" s="7">
        <f t="shared" si="125"/>
        <v>0</v>
      </c>
      <c r="AD248" s="7">
        <f t="shared" si="125"/>
        <v>0</v>
      </c>
      <c r="AE248" s="7">
        <f t="shared" si="125"/>
        <v>0</v>
      </c>
      <c r="AF248" s="7">
        <f t="shared" si="125"/>
        <v>0</v>
      </c>
      <c r="AG248" s="7">
        <f t="shared" si="125"/>
        <v>0</v>
      </c>
      <c r="AH248" s="7">
        <f t="shared" si="125"/>
        <v>0</v>
      </c>
      <c r="AI248" s="7">
        <f t="shared" si="125"/>
        <v>0</v>
      </c>
      <c r="AJ248" s="7">
        <f t="shared" si="125"/>
        <v>0</v>
      </c>
      <c r="AK248" s="7">
        <f t="shared" si="125"/>
        <v>0</v>
      </c>
      <c r="AL248" s="7">
        <f t="shared" si="125"/>
        <v>0</v>
      </c>
      <c r="AM248" s="7">
        <f t="shared" si="125"/>
        <v>0</v>
      </c>
      <c r="AN248" s="7">
        <f t="shared" si="125"/>
        <v>0</v>
      </c>
      <c r="AO248" s="7">
        <f t="shared" si="125"/>
        <v>0</v>
      </c>
      <c r="AP248" s="7">
        <f t="shared" si="125"/>
        <v>0</v>
      </c>
      <c r="AQ248" s="7">
        <f t="shared" si="125"/>
        <v>0</v>
      </c>
      <c r="AR248" s="7">
        <f t="shared" si="125"/>
        <v>0</v>
      </c>
      <c r="AS248" s="7">
        <f t="shared" si="125"/>
        <v>0</v>
      </c>
      <c r="AT248" s="7">
        <f t="shared" si="125"/>
        <v>0</v>
      </c>
      <c r="AU248" s="7">
        <f t="shared" si="125"/>
        <v>0</v>
      </c>
      <c r="AV248" s="7">
        <f t="shared" si="125"/>
        <v>0</v>
      </c>
      <c r="AW248" s="7">
        <f t="shared" si="125"/>
        <v>0</v>
      </c>
      <c r="AX248" s="7">
        <f t="shared" si="125"/>
        <v>0</v>
      </c>
      <c r="AY248" s="7">
        <f t="shared" si="125"/>
        <v>0</v>
      </c>
      <c r="AZ248" s="7">
        <f t="shared" si="125"/>
        <v>0</v>
      </c>
      <c r="BA248" s="7">
        <f t="shared" si="125"/>
        <v>0</v>
      </c>
      <c r="BB248" s="7">
        <f t="shared" si="125"/>
        <v>0</v>
      </c>
      <c r="BC248" s="7">
        <f t="shared" si="125"/>
        <v>0</v>
      </c>
      <c r="BD248" s="7">
        <f t="shared" si="125"/>
        <v>0</v>
      </c>
      <c r="BE248" s="16"/>
      <c r="BF248" s="7">
        <f>BF249</f>
        <v>0</v>
      </c>
      <c r="BG248" s="7">
        <f>BG249</f>
        <v>0</v>
      </c>
      <c r="BH248" s="7">
        <f>BG248-BF248</f>
        <v>0</v>
      </c>
    </row>
    <row r="249" spans="1:60" s="66" customFormat="1" ht="60" customHeight="1" hidden="1">
      <c r="A249" s="14" t="s">
        <v>204</v>
      </c>
      <c r="B249" s="15" t="s">
        <v>63</v>
      </c>
      <c r="C249" s="15" t="s">
        <v>52</v>
      </c>
      <c r="D249" s="15" t="s">
        <v>176</v>
      </c>
      <c r="E249" s="15" t="s">
        <v>205</v>
      </c>
      <c r="F249" s="7"/>
      <c r="G249" s="7">
        <f>F249+H249</f>
        <v>0</v>
      </c>
      <c r="H249" s="7">
        <f t="shared" si="118"/>
        <v>0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16"/>
      <c r="BF249" s="7"/>
      <c r="BG249" s="7"/>
      <c r="BH249" s="7"/>
    </row>
    <row r="250" spans="1:60" ht="15.75" hidden="1">
      <c r="A250" s="12" t="s">
        <v>139</v>
      </c>
      <c r="B250" s="15" t="s">
        <v>63</v>
      </c>
      <c r="C250" s="15" t="s">
        <v>52</v>
      </c>
      <c r="D250" s="15" t="s">
        <v>140</v>
      </c>
      <c r="E250" s="15" t="s">
        <v>45</v>
      </c>
      <c r="F250" s="7">
        <f>F251</f>
        <v>0</v>
      </c>
      <c r="G250" s="7">
        <f>G251</f>
        <v>0</v>
      </c>
      <c r="H250" s="7">
        <f t="shared" si="118"/>
        <v>0</v>
      </c>
      <c r="I250" s="7">
        <f>I251</f>
        <v>0</v>
      </c>
      <c r="J250" s="7">
        <f aca="true" t="shared" si="126" ref="J250:BD250">J251</f>
        <v>0</v>
      </c>
      <c r="K250" s="7">
        <f t="shared" si="126"/>
        <v>0</v>
      </c>
      <c r="L250" s="7">
        <f t="shared" si="126"/>
        <v>0</v>
      </c>
      <c r="M250" s="7">
        <f t="shared" si="126"/>
        <v>0</v>
      </c>
      <c r="N250" s="7">
        <f t="shared" si="126"/>
        <v>0</v>
      </c>
      <c r="O250" s="7">
        <f t="shared" si="126"/>
        <v>0</v>
      </c>
      <c r="P250" s="7">
        <f t="shared" si="126"/>
        <v>0</v>
      </c>
      <c r="Q250" s="7">
        <f t="shared" si="126"/>
        <v>0</v>
      </c>
      <c r="R250" s="7"/>
      <c r="S250" s="7">
        <f t="shared" si="126"/>
        <v>0</v>
      </c>
      <c r="T250" s="7">
        <f t="shared" si="126"/>
        <v>0</v>
      </c>
      <c r="U250" s="7">
        <f t="shared" si="126"/>
        <v>0</v>
      </c>
      <c r="V250" s="7">
        <f t="shared" si="126"/>
        <v>0</v>
      </c>
      <c r="W250" s="7">
        <f t="shared" si="126"/>
        <v>0</v>
      </c>
      <c r="X250" s="7">
        <f t="shared" si="126"/>
        <v>0</v>
      </c>
      <c r="Y250" s="7">
        <f t="shared" si="126"/>
        <v>0</v>
      </c>
      <c r="Z250" s="7">
        <f t="shared" si="126"/>
        <v>0</v>
      </c>
      <c r="AA250" s="7">
        <f t="shared" si="126"/>
        <v>0</v>
      </c>
      <c r="AB250" s="7">
        <f t="shared" si="126"/>
        <v>0</v>
      </c>
      <c r="AC250" s="7">
        <f t="shared" si="126"/>
        <v>0</v>
      </c>
      <c r="AD250" s="7">
        <f t="shared" si="126"/>
        <v>0</v>
      </c>
      <c r="AE250" s="7">
        <f t="shared" si="126"/>
        <v>0</v>
      </c>
      <c r="AF250" s="7">
        <f t="shared" si="126"/>
        <v>0</v>
      </c>
      <c r="AG250" s="7">
        <f t="shared" si="126"/>
        <v>0</v>
      </c>
      <c r="AH250" s="7">
        <f t="shared" si="126"/>
        <v>0</v>
      </c>
      <c r="AI250" s="7">
        <f t="shared" si="126"/>
        <v>0</v>
      </c>
      <c r="AJ250" s="7">
        <f t="shared" si="126"/>
        <v>0</v>
      </c>
      <c r="AK250" s="7">
        <f t="shared" si="126"/>
        <v>0</v>
      </c>
      <c r="AL250" s="7">
        <f t="shared" si="126"/>
        <v>0</v>
      </c>
      <c r="AM250" s="7">
        <f t="shared" si="126"/>
        <v>0</v>
      </c>
      <c r="AN250" s="7">
        <f t="shared" si="126"/>
        <v>0</v>
      </c>
      <c r="AO250" s="7">
        <f t="shared" si="126"/>
        <v>0</v>
      </c>
      <c r="AP250" s="7">
        <f t="shared" si="126"/>
        <v>0</v>
      </c>
      <c r="AQ250" s="7">
        <f t="shared" si="126"/>
        <v>0</v>
      </c>
      <c r="AR250" s="7">
        <f t="shared" si="126"/>
        <v>0</v>
      </c>
      <c r="AS250" s="7">
        <f t="shared" si="126"/>
        <v>0</v>
      </c>
      <c r="AT250" s="7">
        <f t="shared" si="126"/>
        <v>0</v>
      </c>
      <c r="AU250" s="7">
        <f t="shared" si="126"/>
        <v>0</v>
      </c>
      <c r="AV250" s="7">
        <f t="shared" si="126"/>
        <v>0</v>
      </c>
      <c r="AW250" s="7">
        <f t="shared" si="126"/>
        <v>0</v>
      </c>
      <c r="AX250" s="7">
        <f t="shared" si="126"/>
        <v>0</v>
      </c>
      <c r="AY250" s="7">
        <f t="shared" si="126"/>
        <v>0</v>
      </c>
      <c r="AZ250" s="7">
        <f t="shared" si="126"/>
        <v>0</v>
      </c>
      <c r="BA250" s="7">
        <f t="shared" si="126"/>
        <v>0</v>
      </c>
      <c r="BB250" s="7">
        <f t="shared" si="126"/>
        <v>0</v>
      </c>
      <c r="BC250" s="7">
        <f t="shared" si="126"/>
        <v>0</v>
      </c>
      <c r="BD250" s="7">
        <f t="shared" si="126"/>
        <v>0</v>
      </c>
      <c r="BE250" s="16"/>
      <c r="BF250" s="7">
        <f>BF251</f>
        <v>0</v>
      </c>
      <c r="BG250" s="7">
        <f>BG251</f>
        <v>0</v>
      </c>
      <c r="BH250" s="7">
        <f>BG250-BF250</f>
        <v>0</v>
      </c>
    </row>
    <row r="251" spans="1:60" s="66" customFormat="1" ht="15.75" hidden="1">
      <c r="A251" s="12" t="s">
        <v>154</v>
      </c>
      <c r="B251" s="15" t="s">
        <v>63</v>
      </c>
      <c r="C251" s="15" t="s">
        <v>52</v>
      </c>
      <c r="D251" s="15" t="s">
        <v>140</v>
      </c>
      <c r="E251" s="15" t="s">
        <v>156</v>
      </c>
      <c r="F251" s="7"/>
      <c r="G251" s="7">
        <f>F251+H251</f>
        <v>0</v>
      </c>
      <c r="H251" s="7">
        <f t="shared" si="118"/>
        <v>0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16"/>
      <c r="BF251" s="7"/>
      <c r="BG251" s="7"/>
      <c r="BH251" s="7"/>
    </row>
    <row r="252" spans="1:60" s="68" customFormat="1" ht="31.5">
      <c r="A252" s="83" t="s">
        <v>175</v>
      </c>
      <c r="B252" s="15" t="s">
        <v>63</v>
      </c>
      <c r="C252" s="15" t="s">
        <v>52</v>
      </c>
      <c r="D252" s="15" t="s">
        <v>176</v>
      </c>
      <c r="E252" s="15" t="s">
        <v>45</v>
      </c>
      <c r="F252" s="7">
        <f>F253+F254+F255</f>
        <v>25696.5</v>
      </c>
      <c r="G252" s="7">
        <f>+G253+G254+G255</f>
        <v>29389.5</v>
      </c>
      <c r="H252" s="7">
        <f>SUM(I252:BD252)</f>
        <v>3693</v>
      </c>
      <c r="I252" s="7">
        <f>I253+I254+I255</f>
        <v>3693</v>
      </c>
      <c r="J252" s="7">
        <f aca="true" t="shared" si="127" ref="J252:BD252">J253+J254+J255</f>
        <v>0</v>
      </c>
      <c r="K252" s="7">
        <f t="shared" si="127"/>
        <v>0</v>
      </c>
      <c r="L252" s="7">
        <f t="shared" si="127"/>
        <v>0</v>
      </c>
      <c r="M252" s="7">
        <f t="shared" si="127"/>
        <v>0</v>
      </c>
      <c r="N252" s="7">
        <f t="shared" si="127"/>
        <v>0</v>
      </c>
      <c r="O252" s="7">
        <f t="shared" si="127"/>
        <v>0</v>
      </c>
      <c r="P252" s="7">
        <f t="shared" si="127"/>
        <v>0</v>
      </c>
      <c r="Q252" s="7">
        <f t="shared" si="127"/>
        <v>0</v>
      </c>
      <c r="R252" s="7">
        <f t="shared" si="127"/>
        <v>0</v>
      </c>
      <c r="S252" s="7">
        <f t="shared" si="127"/>
        <v>0</v>
      </c>
      <c r="T252" s="7">
        <f t="shared" si="127"/>
        <v>0</v>
      </c>
      <c r="U252" s="7">
        <f t="shared" si="127"/>
        <v>0</v>
      </c>
      <c r="V252" s="7">
        <f t="shared" si="127"/>
        <v>0</v>
      </c>
      <c r="W252" s="7">
        <f t="shared" si="127"/>
        <v>0</v>
      </c>
      <c r="X252" s="7">
        <f t="shared" si="127"/>
        <v>0</v>
      </c>
      <c r="Y252" s="7">
        <f t="shared" si="127"/>
        <v>0</v>
      </c>
      <c r="Z252" s="7">
        <f t="shared" si="127"/>
        <v>0</v>
      </c>
      <c r="AA252" s="7">
        <f t="shared" si="127"/>
        <v>0</v>
      </c>
      <c r="AB252" s="7">
        <f t="shared" si="127"/>
        <v>0</v>
      </c>
      <c r="AC252" s="7">
        <f t="shared" si="127"/>
        <v>0</v>
      </c>
      <c r="AD252" s="7">
        <f t="shared" si="127"/>
        <v>0</v>
      </c>
      <c r="AE252" s="7">
        <f t="shared" si="127"/>
        <v>0</v>
      </c>
      <c r="AF252" s="7">
        <f t="shared" si="127"/>
        <v>0</v>
      </c>
      <c r="AG252" s="7">
        <f t="shared" si="127"/>
        <v>0</v>
      </c>
      <c r="AH252" s="7">
        <f t="shared" si="127"/>
        <v>0</v>
      </c>
      <c r="AI252" s="7">
        <f t="shared" si="127"/>
        <v>0</v>
      </c>
      <c r="AJ252" s="7">
        <f t="shared" si="127"/>
        <v>0</v>
      </c>
      <c r="AK252" s="7">
        <f t="shared" si="127"/>
        <v>0</v>
      </c>
      <c r="AL252" s="7">
        <f t="shared" si="127"/>
        <v>0</v>
      </c>
      <c r="AM252" s="7">
        <f t="shared" si="127"/>
        <v>0</v>
      </c>
      <c r="AN252" s="7">
        <f t="shared" si="127"/>
        <v>0</v>
      </c>
      <c r="AO252" s="7">
        <f t="shared" si="127"/>
        <v>0</v>
      </c>
      <c r="AP252" s="7">
        <f t="shared" si="127"/>
        <v>0</v>
      </c>
      <c r="AQ252" s="7">
        <f t="shared" si="127"/>
        <v>0</v>
      </c>
      <c r="AR252" s="7">
        <f t="shared" si="127"/>
        <v>0</v>
      </c>
      <c r="AS252" s="7">
        <f t="shared" si="127"/>
        <v>0</v>
      </c>
      <c r="AT252" s="7">
        <f t="shared" si="127"/>
        <v>0</v>
      </c>
      <c r="AU252" s="7">
        <f t="shared" si="127"/>
        <v>0</v>
      </c>
      <c r="AV252" s="7">
        <f t="shared" si="127"/>
        <v>0</v>
      </c>
      <c r="AW252" s="7">
        <f t="shared" si="127"/>
        <v>0</v>
      </c>
      <c r="AX252" s="7">
        <f t="shared" si="127"/>
        <v>0</v>
      </c>
      <c r="AY252" s="7">
        <f t="shared" si="127"/>
        <v>0</v>
      </c>
      <c r="AZ252" s="7">
        <f t="shared" si="127"/>
        <v>0</v>
      </c>
      <c r="BA252" s="7">
        <f t="shared" si="127"/>
        <v>0</v>
      </c>
      <c r="BB252" s="7">
        <f t="shared" si="127"/>
        <v>0</v>
      </c>
      <c r="BC252" s="7">
        <f t="shared" si="127"/>
        <v>0</v>
      </c>
      <c r="BD252" s="7">
        <f t="shared" si="127"/>
        <v>0</v>
      </c>
      <c r="BE252" s="16"/>
      <c r="BF252" s="7"/>
      <c r="BG252" s="7"/>
      <c r="BH252" s="7"/>
    </row>
    <row r="253" spans="1:60" s="66" customFormat="1" ht="47.25">
      <c r="A253" s="83" t="s">
        <v>417</v>
      </c>
      <c r="B253" s="15" t="s">
        <v>63</v>
      </c>
      <c r="C253" s="15" t="s">
        <v>52</v>
      </c>
      <c r="D253" s="15" t="s">
        <v>176</v>
      </c>
      <c r="E253" s="15" t="s">
        <v>399</v>
      </c>
      <c r="F253" s="7">
        <v>17274.7</v>
      </c>
      <c r="G253" s="7">
        <f>F253+H253</f>
        <v>20967.7</v>
      </c>
      <c r="H253" s="7">
        <f t="shared" si="118"/>
        <v>3693</v>
      </c>
      <c r="I253" s="7">
        <v>3693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16"/>
      <c r="BF253" s="7"/>
      <c r="BG253" s="7"/>
      <c r="BH253" s="7"/>
    </row>
    <row r="254" spans="1:60" s="66" customFormat="1" ht="72.75" customHeight="1">
      <c r="A254" s="83" t="s">
        <v>418</v>
      </c>
      <c r="B254" s="15" t="s">
        <v>63</v>
      </c>
      <c r="C254" s="15" t="s">
        <v>52</v>
      </c>
      <c r="D254" s="15" t="s">
        <v>176</v>
      </c>
      <c r="E254" s="15" t="s">
        <v>205</v>
      </c>
      <c r="F254" s="7">
        <v>7621.8</v>
      </c>
      <c r="G254" s="7">
        <f>F254+H254</f>
        <v>7621.8</v>
      </c>
      <c r="H254" s="7">
        <f t="shared" si="118"/>
        <v>0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16"/>
      <c r="BF254" s="7"/>
      <c r="BG254" s="7"/>
      <c r="BH254" s="7"/>
    </row>
    <row r="255" spans="1:60" s="66" customFormat="1" ht="15.75">
      <c r="A255" s="83" t="s">
        <v>419</v>
      </c>
      <c r="B255" s="15" t="s">
        <v>63</v>
      </c>
      <c r="C255" s="15" t="s">
        <v>52</v>
      </c>
      <c r="D255" s="15" t="s">
        <v>176</v>
      </c>
      <c r="E255" s="15" t="s">
        <v>400</v>
      </c>
      <c r="F255" s="7">
        <v>800</v>
      </c>
      <c r="G255" s="7">
        <f>F255+H255</f>
        <v>800</v>
      </c>
      <c r="H255" s="7">
        <f t="shared" si="118"/>
        <v>0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16"/>
      <c r="BF255" s="7"/>
      <c r="BG255" s="7"/>
      <c r="BH255" s="7"/>
    </row>
    <row r="256" spans="1:60" s="17" customFormat="1" ht="31.5" hidden="1">
      <c r="A256" s="31" t="s">
        <v>73</v>
      </c>
      <c r="B256" s="30" t="s">
        <v>63</v>
      </c>
      <c r="C256" s="30" t="s">
        <v>119</v>
      </c>
      <c r="D256" s="35" t="s">
        <v>206</v>
      </c>
      <c r="E256" s="30" t="s">
        <v>45</v>
      </c>
      <c r="F256" s="8">
        <f>SUM(F257)</f>
        <v>370</v>
      </c>
      <c r="G256" s="8">
        <f>SUM(G257)</f>
        <v>0</v>
      </c>
      <c r="H256" s="7">
        <f t="shared" si="118"/>
        <v>-370</v>
      </c>
      <c r="I256" s="8">
        <f>SUM(I257)</f>
        <v>0</v>
      </c>
      <c r="J256" s="8">
        <f aca="true" t="shared" si="128" ref="J256:BG256">SUM(J257)</f>
        <v>0</v>
      </c>
      <c r="K256" s="8">
        <f t="shared" si="128"/>
        <v>0</v>
      </c>
      <c r="L256" s="8">
        <f t="shared" si="128"/>
        <v>-253.9</v>
      </c>
      <c r="M256" s="8">
        <f t="shared" si="128"/>
        <v>0</v>
      </c>
      <c r="N256" s="8">
        <f t="shared" si="128"/>
        <v>0</v>
      </c>
      <c r="O256" s="8">
        <f t="shared" si="128"/>
        <v>0</v>
      </c>
      <c r="P256" s="8">
        <f t="shared" si="128"/>
        <v>0</v>
      </c>
      <c r="Q256" s="8">
        <f t="shared" si="128"/>
        <v>0</v>
      </c>
      <c r="R256" s="8">
        <f t="shared" si="128"/>
        <v>-116.1</v>
      </c>
      <c r="S256" s="8">
        <f t="shared" si="128"/>
        <v>0</v>
      </c>
      <c r="T256" s="8">
        <f t="shared" si="128"/>
        <v>0</v>
      </c>
      <c r="U256" s="8">
        <f t="shared" si="128"/>
        <v>0</v>
      </c>
      <c r="V256" s="8">
        <f t="shared" si="128"/>
        <v>0</v>
      </c>
      <c r="W256" s="8">
        <f t="shared" si="128"/>
        <v>0</v>
      </c>
      <c r="X256" s="8">
        <f t="shared" si="128"/>
        <v>0</v>
      </c>
      <c r="Y256" s="8">
        <f t="shared" si="128"/>
        <v>0</v>
      </c>
      <c r="Z256" s="8">
        <f t="shared" si="128"/>
        <v>0</v>
      </c>
      <c r="AA256" s="8">
        <f t="shared" si="128"/>
        <v>0</v>
      </c>
      <c r="AB256" s="8">
        <f t="shared" si="128"/>
        <v>0</v>
      </c>
      <c r="AC256" s="8">
        <f t="shared" si="128"/>
        <v>0</v>
      </c>
      <c r="AD256" s="8">
        <f t="shared" si="128"/>
        <v>0</v>
      </c>
      <c r="AE256" s="8">
        <f t="shared" si="128"/>
        <v>0</v>
      </c>
      <c r="AF256" s="8">
        <f t="shared" si="128"/>
        <v>0</v>
      </c>
      <c r="AG256" s="8">
        <f t="shared" si="128"/>
        <v>0</v>
      </c>
      <c r="AH256" s="8">
        <f t="shared" si="128"/>
        <v>0</v>
      </c>
      <c r="AI256" s="8">
        <f t="shared" si="128"/>
        <v>0</v>
      </c>
      <c r="AJ256" s="8">
        <f t="shared" si="128"/>
        <v>0</v>
      </c>
      <c r="AK256" s="8">
        <f t="shared" si="128"/>
        <v>0</v>
      </c>
      <c r="AL256" s="8">
        <f t="shared" si="128"/>
        <v>0</v>
      </c>
      <c r="AM256" s="8">
        <f t="shared" si="128"/>
        <v>0</v>
      </c>
      <c r="AN256" s="8">
        <f t="shared" si="128"/>
        <v>0</v>
      </c>
      <c r="AO256" s="8">
        <f t="shared" si="128"/>
        <v>0</v>
      </c>
      <c r="AP256" s="8">
        <f t="shared" si="128"/>
        <v>0</v>
      </c>
      <c r="AQ256" s="8">
        <f t="shared" si="128"/>
        <v>0</v>
      </c>
      <c r="AR256" s="8">
        <f t="shared" si="128"/>
        <v>0</v>
      </c>
      <c r="AS256" s="8">
        <f t="shared" si="128"/>
        <v>0</v>
      </c>
      <c r="AT256" s="8">
        <f t="shared" si="128"/>
        <v>0</v>
      </c>
      <c r="AU256" s="8">
        <f t="shared" si="128"/>
        <v>0</v>
      </c>
      <c r="AV256" s="8">
        <f t="shared" si="128"/>
        <v>0</v>
      </c>
      <c r="AW256" s="8">
        <f t="shared" si="128"/>
        <v>0</v>
      </c>
      <c r="AX256" s="8">
        <f t="shared" si="128"/>
        <v>0</v>
      </c>
      <c r="AY256" s="8">
        <f t="shared" si="128"/>
        <v>0</v>
      </c>
      <c r="AZ256" s="8">
        <f t="shared" si="128"/>
        <v>0</v>
      </c>
      <c r="BA256" s="8">
        <f t="shared" si="128"/>
        <v>0</v>
      </c>
      <c r="BB256" s="8">
        <f t="shared" si="128"/>
        <v>0</v>
      </c>
      <c r="BC256" s="8">
        <f t="shared" si="128"/>
        <v>0</v>
      </c>
      <c r="BD256" s="8">
        <f t="shared" si="128"/>
        <v>0</v>
      </c>
      <c r="BE256" s="65"/>
      <c r="BF256" s="8">
        <f t="shared" si="128"/>
        <v>452</v>
      </c>
      <c r="BG256" s="8">
        <f t="shared" si="128"/>
        <v>472</v>
      </c>
      <c r="BH256" s="7">
        <f t="shared" si="96"/>
        <v>20</v>
      </c>
    </row>
    <row r="257" spans="1:60" ht="31.5" hidden="1">
      <c r="A257" s="14" t="s">
        <v>207</v>
      </c>
      <c r="B257" s="15" t="s">
        <v>63</v>
      </c>
      <c r="C257" s="15" t="s">
        <v>119</v>
      </c>
      <c r="D257" s="15" t="s">
        <v>206</v>
      </c>
      <c r="E257" s="15">
        <v>450</v>
      </c>
      <c r="F257" s="7">
        <v>370</v>
      </c>
      <c r="G257" s="7">
        <f>F257+H257</f>
        <v>0</v>
      </c>
      <c r="H257" s="7">
        <f t="shared" si="118"/>
        <v>-370</v>
      </c>
      <c r="I257" s="7"/>
      <c r="J257" s="7"/>
      <c r="K257" s="7"/>
      <c r="L257" s="7">
        <v>-253.9</v>
      </c>
      <c r="M257" s="7"/>
      <c r="N257" s="7"/>
      <c r="O257" s="7"/>
      <c r="P257" s="7"/>
      <c r="Q257" s="7"/>
      <c r="R257" s="7">
        <v>-116.1</v>
      </c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16"/>
      <c r="BF257" s="7">
        <v>452</v>
      </c>
      <c r="BG257" s="7">
        <v>472</v>
      </c>
      <c r="BH257" s="7">
        <f t="shared" si="96"/>
        <v>20</v>
      </c>
    </row>
    <row r="258" spans="1:60" s="17" customFormat="1" ht="31.5">
      <c r="A258" s="31" t="s">
        <v>368</v>
      </c>
      <c r="B258" s="30" t="s">
        <v>63</v>
      </c>
      <c r="C258" s="30" t="s">
        <v>63</v>
      </c>
      <c r="D258" s="30" t="s">
        <v>44</v>
      </c>
      <c r="E258" s="30" t="s">
        <v>45</v>
      </c>
      <c r="F258" s="8">
        <f>F261+F263+F266+F270+F259+F268</f>
        <v>120333.40000000001</v>
      </c>
      <c r="G258" s="8">
        <f>G261+G263+G266+G270+G259+G268</f>
        <v>118208</v>
      </c>
      <c r="H258" s="8">
        <f>H261+H263+H266+H270+H259+H268</f>
        <v>-2125.4</v>
      </c>
      <c r="I258" s="8">
        <f>I261+I263+I266+I270+I259+I268</f>
        <v>0</v>
      </c>
      <c r="J258" s="8">
        <f aca="true" t="shared" si="129" ref="J258:BD258">J261+J263+J266+J270+J259+J268</f>
        <v>0</v>
      </c>
      <c r="K258" s="8">
        <f t="shared" si="129"/>
        <v>0</v>
      </c>
      <c r="L258" s="8">
        <f t="shared" si="129"/>
        <v>-1272.3</v>
      </c>
      <c r="M258" s="8">
        <f t="shared" si="129"/>
        <v>0</v>
      </c>
      <c r="N258" s="8">
        <f t="shared" si="129"/>
        <v>-554.5</v>
      </c>
      <c r="O258" s="8">
        <f t="shared" si="129"/>
        <v>0</v>
      </c>
      <c r="P258" s="8">
        <f t="shared" si="129"/>
        <v>101.4</v>
      </c>
      <c r="Q258" s="8">
        <f t="shared" si="129"/>
        <v>0</v>
      </c>
      <c r="R258" s="8">
        <f t="shared" si="129"/>
        <v>-400</v>
      </c>
      <c r="S258" s="8">
        <f>S261+S263+S266+S270+S259+S268</f>
        <v>0</v>
      </c>
      <c r="T258" s="8">
        <f t="shared" si="129"/>
        <v>0</v>
      </c>
      <c r="U258" s="8">
        <f t="shared" si="129"/>
        <v>0</v>
      </c>
      <c r="V258" s="8">
        <f t="shared" si="129"/>
        <v>0</v>
      </c>
      <c r="W258" s="8">
        <f t="shared" si="129"/>
        <v>0</v>
      </c>
      <c r="X258" s="8">
        <f t="shared" si="129"/>
        <v>0</v>
      </c>
      <c r="Y258" s="8">
        <f t="shared" si="129"/>
        <v>0</v>
      </c>
      <c r="Z258" s="8">
        <f t="shared" si="129"/>
        <v>0</v>
      </c>
      <c r="AA258" s="8">
        <f t="shared" si="129"/>
        <v>0</v>
      </c>
      <c r="AB258" s="8">
        <f t="shared" si="129"/>
        <v>0</v>
      </c>
      <c r="AC258" s="8">
        <f t="shared" si="129"/>
        <v>0</v>
      </c>
      <c r="AD258" s="8">
        <f t="shared" si="129"/>
        <v>0</v>
      </c>
      <c r="AE258" s="8">
        <f t="shared" si="129"/>
        <v>0</v>
      </c>
      <c r="AF258" s="8">
        <f t="shared" si="129"/>
        <v>0</v>
      </c>
      <c r="AG258" s="8">
        <f t="shared" si="129"/>
        <v>0</v>
      </c>
      <c r="AH258" s="8">
        <f t="shared" si="129"/>
        <v>0</v>
      </c>
      <c r="AI258" s="8">
        <f t="shared" si="129"/>
        <v>0</v>
      </c>
      <c r="AJ258" s="8">
        <f t="shared" si="129"/>
        <v>0</v>
      </c>
      <c r="AK258" s="8">
        <f t="shared" si="129"/>
        <v>0</v>
      </c>
      <c r="AL258" s="8">
        <f t="shared" si="129"/>
        <v>0</v>
      </c>
      <c r="AM258" s="8">
        <f t="shared" si="129"/>
        <v>0</v>
      </c>
      <c r="AN258" s="8">
        <f t="shared" si="129"/>
        <v>0</v>
      </c>
      <c r="AO258" s="8">
        <f t="shared" si="129"/>
        <v>0</v>
      </c>
      <c r="AP258" s="8">
        <f t="shared" si="129"/>
        <v>0</v>
      </c>
      <c r="AQ258" s="8">
        <f t="shared" si="129"/>
        <v>0</v>
      </c>
      <c r="AR258" s="8">
        <f t="shared" si="129"/>
        <v>0</v>
      </c>
      <c r="AS258" s="8">
        <f t="shared" si="129"/>
        <v>0</v>
      </c>
      <c r="AT258" s="8">
        <f t="shared" si="129"/>
        <v>0</v>
      </c>
      <c r="AU258" s="8">
        <f t="shared" si="129"/>
        <v>0</v>
      </c>
      <c r="AV258" s="8">
        <f t="shared" si="129"/>
        <v>0</v>
      </c>
      <c r="AW258" s="8">
        <f t="shared" si="129"/>
        <v>0</v>
      </c>
      <c r="AX258" s="8">
        <f t="shared" si="129"/>
        <v>0</v>
      </c>
      <c r="AY258" s="8">
        <f t="shared" si="129"/>
        <v>0</v>
      </c>
      <c r="AZ258" s="8">
        <f t="shared" si="129"/>
        <v>0</v>
      </c>
      <c r="BA258" s="8">
        <f t="shared" si="129"/>
        <v>0</v>
      </c>
      <c r="BB258" s="8">
        <f t="shared" si="129"/>
        <v>0</v>
      </c>
      <c r="BC258" s="8">
        <f t="shared" si="129"/>
        <v>0</v>
      </c>
      <c r="BD258" s="8">
        <f t="shared" si="129"/>
        <v>0</v>
      </c>
      <c r="BE258" s="65"/>
      <c r="BF258" s="8">
        <f>BF261+BF263+BF266+BF270+BF259+BF268</f>
        <v>122071.3</v>
      </c>
      <c r="BG258" s="8">
        <f>BG261+BG263+BG266+BG270+BG259+BG268</f>
        <v>121994</v>
      </c>
      <c r="BH258" s="8">
        <f>BH261+BH263+BH266+BH270+BH259+BH268</f>
        <v>-77.30000000000291</v>
      </c>
    </row>
    <row r="259" spans="1:60" ht="31.5" hidden="1">
      <c r="A259" s="14" t="s">
        <v>143</v>
      </c>
      <c r="B259" s="15" t="s">
        <v>63</v>
      </c>
      <c r="C259" s="15" t="s">
        <v>63</v>
      </c>
      <c r="D259" s="15" t="s">
        <v>190</v>
      </c>
      <c r="E259" s="15" t="s">
        <v>45</v>
      </c>
      <c r="F259" s="7">
        <f>F260</f>
        <v>0</v>
      </c>
      <c r="G259" s="7">
        <f>G260</f>
        <v>0</v>
      </c>
      <c r="H259" s="7">
        <f aca="true" t="shared" si="130" ref="H259:H271">SUM(I259:BD259)</f>
        <v>0</v>
      </c>
      <c r="I259" s="7">
        <f>I260</f>
        <v>0</v>
      </c>
      <c r="J259" s="7">
        <f aca="true" t="shared" si="131" ref="J259:BG259">J260</f>
        <v>0</v>
      </c>
      <c r="K259" s="7">
        <f t="shared" si="131"/>
        <v>0</v>
      </c>
      <c r="L259" s="7">
        <f t="shared" si="131"/>
        <v>0</v>
      </c>
      <c r="M259" s="7">
        <f t="shared" si="131"/>
        <v>0</v>
      </c>
      <c r="N259" s="7">
        <f t="shared" si="131"/>
        <v>0</v>
      </c>
      <c r="O259" s="7">
        <f t="shared" si="131"/>
        <v>0</v>
      </c>
      <c r="P259" s="7">
        <f t="shared" si="131"/>
        <v>0</v>
      </c>
      <c r="Q259" s="7">
        <f t="shared" si="131"/>
        <v>0</v>
      </c>
      <c r="R259" s="7">
        <f t="shared" si="131"/>
        <v>0</v>
      </c>
      <c r="S259" s="7">
        <f t="shared" si="131"/>
        <v>0</v>
      </c>
      <c r="T259" s="7">
        <f t="shared" si="131"/>
        <v>0</v>
      </c>
      <c r="U259" s="7">
        <f t="shared" si="131"/>
        <v>0</v>
      </c>
      <c r="V259" s="7">
        <f t="shared" si="131"/>
        <v>0</v>
      </c>
      <c r="W259" s="7">
        <f t="shared" si="131"/>
        <v>0</v>
      </c>
      <c r="X259" s="7">
        <f t="shared" si="131"/>
        <v>0</v>
      </c>
      <c r="Y259" s="7">
        <f t="shared" si="131"/>
        <v>0</v>
      </c>
      <c r="Z259" s="7">
        <f t="shared" si="131"/>
        <v>0</v>
      </c>
      <c r="AA259" s="7">
        <f t="shared" si="131"/>
        <v>0</v>
      </c>
      <c r="AB259" s="7">
        <f t="shared" si="131"/>
        <v>0</v>
      </c>
      <c r="AC259" s="7">
        <f t="shared" si="131"/>
        <v>0</v>
      </c>
      <c r="AD259" s="7">
        <f t="shared" si="131"/>
        <v>0</v>
      </c>
      <c r="AE259" s="7">
        <f t="shared" si="131"/>
        <v>0</v>
      </c>
      <c r="AF259" s="7">
        <f t="shared" si="131"/>
        <v>0</v>
      </c>
      <c r="AG259" s="7">
        <f t="shared" si="131"/>
        <v>0</v>
      </c>
      <c r="AH259" s="7">
        <f t="shared" si="131"/>
        <v>0</v>
      </c>
      <c r="AI259" s="7">
        <f t="shared" si="131"/>
        <v>0</v>
      </c>
      <c r="AJ259" s="7">
        <f t="shared" si="131"/>
        <v>0</v>
      </c>
      <c r="AK259" s="7">
        <f t="shared" si="131"/>
        <v>0</v>
      </c>
      <c r="AL259" s="7">
        <f t="shared" si="131"/>
        <v>0</v>
      </c>
      <c r="AM259" s="7">
        <f t="shared" si="131"/>
        <v>0</v>
      </c>
      <c r="AN259" s="7">
        <f t="shared" si="131"/>
        <v>0</v>
      </c>
      <c r="AO259" s="7">
        <f t="shared" si="131"/>
        <v>0</v>
      </c>
      <c r="AP259" s="7">
        <f t="shared" si="131"/>
        <v>0</v>
      </c>
      <c r="AQ259" s="7">
        <f t="shared" si="131"/>
        <v>0</v>
      </c>
      <c r="AR259" s="7">
        <f t="shared" si="131"/>
        <v>0</v>
      </c>
      <c r="AS259" s="7">
        <f t="shared" si="131"/>
        <v>0</v>
      </c>
      <c r="AT259" s="7">
        <f t="shared" si="131"/>
        <v>0</v>
      </c>
      <c r="AU259" s="7">
        <f t="shared" si="131"/>
        <v>0</v>
      </c>
      <c r="AV259" s="7">
        <f t="shared" si="131"/>
        <v>0</v>
      </c>
      <c r="AW259" s="7">
        <f t="shared" si="131"/>
        <v>0</v>
      </c>
      <c r="AX259" s="7">
        <f t="shared" si="131"/>
        <v>0</v>
      </c>
      <c r="AY259" s="7">
        <f t="shared" si="131"/>
        <v>0</v>
      </c>
      <c r="AZ259" s="7">
        <f t="shared" si="131"/>
        <v>0</v>
      </c>
      <c r="BA259" s="7">
        <f t="shared" si="131"/>
        <v>0</v>
      </c>
      <c r="BB259" s="7">
        <f t="shared" si="131"/>
        <v>0</v>
      </c>
      <c r="BC259" s="7">
        <f t="shared" si="131"/>
        <v>0</v>
      </c>
      <c r="BD259" s="7">
        <f t="shared" si="131"/>
        <v>0</v>
      </c>
      <c r="BE259" s="16"/>
      <c r="BF259" s="7">
        <f t="shared" si="131"/>
        <v>2500</v>
      </c>
      <c r="BG259" s="7">
        <f t="shared" si="131"/>
        <v>2500</v>
      </c>
      <c r="BH259" s="7">
        <f t="shared" si="96"/>
        <v>0</v>
      </c>
    </row>
    <row r="260" spans="1:60" ht="31.5" hidden="1">
      <c r="A260" s="14" t="s">
        <v>145</v>
      </c>
      <c r="B260" s="15" t="s">
        <v>63</v>
      </c>
      <c r="C260" s="15" t="s">
        <v>63</v>
      </c>
      <c r="D260" s="15" t="s">
        <v>144</v>
      </c>
      <c r="E260" s="15" t="s">
        <v>146</v>
      </c>
      <c r="F260" s="7">
        <v>0</v>
      </c>
      <c r="G260" s="7">
        <f>F260+H260</f>
        <v>0</v>
      </c>
      <c r="H260" s="7">
        <f t="shared" si="130"/>
        <v>0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16"/>
      <c r="BF260" s="7">
        <v>2500</v>
      </c>
      <c r="BG260" s="7">
        <v>2500</v>
      </c>
      <c r="BH260" s="7">
        <f t="shared" si="96"/>
        <v>0</v>
      </c>
    </row>
    <row r="261" spans="1:60" ht="31.5">
      <c r="A261" s="14" t="s">
        <v>353</v>
      </c>
      <c r="B261" s="15" t="s">
        <v>63</v>
      </c>
      <c r="C261" s="15" t="s">
        <v>63</v>
      </c>
      <c r="D261" s="15" t="s">
        <v>51</v>
      </c>
      <c r="E261" s="15" t="s">
        <v>45</v>
      </c>
      <c r="F261" s="7">
        <f>F262</f>
        <v>3749</v>
      </c>
      <c r="G261" s="7">
        <f>G262</f>
        <v>4145</v>
      </c>
      <c r="H261" s="7">
        <f t="shared" si="130"/>
        <v>396</v>
      </c>
      <c r="I261" s="7">
        <f>I262</f>
        <v>0</v>
      </c>
      <c r="J261" s="7">
        <f aca="true" t="shared" si="132" ref="J261:BG261">J262</f>
        <v>0</v>
      </c>
      <c r="K261" s="7">
        <f t="shared" si="132"/>
        <v>0</v>
      </c>
      <c r="L261" s="7">
        <f t="shared" si="132"/>
        <v>394.6</v>
      </c>
      <c r="M261" s="7">
        <f t="shared" si="132"/>
        <v>0</v>
      </c>
      <c r="N261" s="7">
        <f t="shared" si="132"/>
        <v>0</v>
      </c>
      <c r="O261" s="7">
        <f t="shared" si="132"/>
        <v>0</v>
      </c>
      <c r="P261" s="7">
        <f t="shared" si="132"/>
        <v>1.4</v>
      </c>
      <c r="Q261" s="7">
        <f t="shared" si="132"/>
        <v>0</v>
      </c>
      <c r="R261" s="7">
        <f t="shared" si="132"/>
        <v>0</v>
      </c>
      <c r="S261" s="7">
        <f t="shared" si="132"/>
        <v>0</v>
      </c>
      <c r="T261" s="7">
        <f t="shared" si="132"/>
        <v>0</v>
      </c>
      <c r="U261" s="7">
        <f t="shared" si="132"/>
        <v>0</v>
      </c>
      <c r="V261" s="7">
        <f t="shared" si="132"/>
        <v>0</v>
      </c>
      <c r="W261" s="7">
        <f t="shared" si="132"/>
        <v>0</v>
      </c>
      <c r="X261" s="7">
        <f t="shared" si="132"/>
        <v>0</v>
      </c>
      <c r="Y261" s="7">
        <f t="shared" si="132"/>
        <v>0</v>
      </c>
      <c r="Z261" s="7">
        <f t="shared" si="132"/>
        <v>0</v>
      </c>
      <c r="AA261" s="7">
        <f t="shared" si="132"/>
        <v>0</v>
      </c>
      <c r="AB261" s="7">
        <f t="shared" si="132"/>
        <v>0</v>
      </c>
      <c r="AC261" s="7">
        <f t="shared" si="132"/>
        <v>0</v>
      </c>
      <c r="AD261" s="7">
        <f t="shared" si="132"/>
        <v>0</v>
      </c>
      <c r="AE261" s="7">
        <f t="shared" si="132"/>
        <v>0</v>
      </c>
      <c r="AF261" s="7">
        <f t="shared" si="132"/>
        <v>0</v>
      </c>
      <c r="AG261" s="7">
        <f t="shared" si="132"/>
        <v>0</v>
      </c>
      <c r="AH261" s="7">
        <f t="shared" si="132"/>
        <v>0</v>
      </c>
      <c r="AI261" s="7">
        <f t="shared" si="132"/>
        <v>0</v>
      </c>
      <c r="AJ261" s="7">
        <f t="shared" si="132"/>
        <v>0</v>
      </c>
      <c r="AK261" s="7">
        <f t="shared" si="132"/>
        <v>0</v>
      </c>
      <c r="AL261" s="7">
        <f t="shared" si="132"/>
        <v>0</v>
      </c>
      <c r="AM261" s="7">
        <f t="shared" si="132"/>
        <v>0</v>
      </c>
      <c r="AN261" s="7">
        <f t="shared" si="132"/>
        <v>0</v>
      </c>
      <c r="AO261" s="7">
        <f t="shared" si="132"/>
        <v>0</v>
      </c>
      <c r="AP261" s="7">
        <f t="shared" si="132"/>
        <v>0</v>
      </c>
      <c r="AQ261" s="7">
        <f t="shared" si="132"/>
        <v>0</v>
      </c>
      <c r="AR261" s="7">
        <f t="shared" si="132"/>
        <v>0</v>
      </c>
      <c r="AS261" s="7">
        <f t="shared" si="132"/>
        <v>0</v>
      </c>
      <c r="AT261" s="7">
        <f t="shared" si="132"/>
        <v>0</v>
      </c>
      <c r="AU261" s="7">
        <f t="shared" si="132"/>
        <v>0</v>
      </c>
      <c r="AV261" s="7">
        <f t="shared" si="132"/>
        <v>0</v>
      </c>
      <c r="AW261" s="7">
        <f t="shared" si="132"/>
        <v>0</v>
      </c>
      <c r="AX261" s="7">
        <f t="shared" si="132"/>
        <v>0</v>
      </c>
      <c r="AY261" s="7">
        <f t="shared" si="132"/>
        <v>0</v>
      </c>
      <c r="AZ261" s="7">
        <f t="shared" si="132"/>
        <v>0</v>
      </c>
      <c r="BA261" s="7">
        <f t="shared" si="132"/>
        <v>0</v>
      </c>
      <c r="BB261" s="7">
        <f t="shared" si="132"/>
        <v>0</v>
      </c>
      <c r="BC261" s="7">
        <f t="shared" si="132"/>
        <v>0</v>
      </c>
      <c r="BD261" s="7">
        <f t="shared" si="132"/>
        <v>0</v>
      </c>
      <c r="BE261" s="16"/>
      <c r="BF261" s="7">
        <f t="shared" si="132"/>
        <v>2955</v>
      </c>
      <c r="BG261" s="7">
        <f t="shared" si="132"/>
        <v>2955</v>
      </c>
      <c r="BH261" s="7">
        <f t="shared" si="96"/>
        <v>0</v>
      </c>
    </row>
    <row r="262" spans="1:60" ht="15.75">
      <c r="A262" s="14" t="s">
        <v>55</v>
      </c>
      <c r="B262" s="15" t="s">
        <v>63</v>
      </c>
      <c r="C262" s="15" t="s">
        <v>63</v>
      </c>
      <c r="D262" s="15" t="s">
        <v>51</v>
      </c>
      <c r="E262" s="15" t="s">
        <v>56</v>
      </c>
      <c r="F262" s="7">
        <v>3749</v>
      </c>
      <c r="G262" s="7">
        <f>F262+H262</f>
        <v>4145</v>
      </c>
      <c r="H262" s="7">
        <f t="shared" si="130"/>
        <v>396</v>
      </c>
      <c r="I262" s="7"/>
      <c r="J262" s="7"/>
      <c r="K262" s="7"/>
      <c r="L262" s="7">
        <v>394.6</v>
      </c>
      <c r="M262" s="7"/>
      <c r="N262" s="7"/>
      <c r="O262" s="7"/>
      <c r="P262" s="7">
        <v>1.4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16"/>
      <c r="BF262" s="7">
        <v>2955</v>
      </c>
      <c r="BG262" s="7">
        <v>2955</v>
      </c>
      <c r="BH262" s="7">
        <f t="shared" si="96"/>
        <v>0</v>
      </c>
    </row>
    <row r="263" spans="1:60" ht="36" customHeight="1">
      <c r="A263" s="14" t="s">
        <v>208</v>
      </c>
      <c r="B263" s="15" t="s">
        <v>63</v>
      </c>
      <c r="C263" s="15" t="s">
        <v>63</v>
      </c>
      <c r="D263" s="15" t="s">
        <v>209</v>
      </c>
      <c r="E263" s="15" t="s">
        <v>45</v>
      </c>
      <c r="F263" s="7">
        <f>SUM(F264:F265)</f>
        <v>71568.8</v>
      </c>
      <c r="G263" s="7">
        <f>SUM(G264:G265)</f>
        <v>70580.8</v>
      </c>
      <c r="H263" s="7">
        <f t="shared" si="130"/>
        <v>-988</v>
      </c>
      <c r="I263" s="7">
        <f>SUM(I264:I265)</f>
        <v>0</v>
      </c>
      <c r="J263" s="7">
        <f aca="true" t="shared" si="133" ref="J263:BD263">SUM(J264:J265)</f>
        <v>0</v>
      </c>
      <c r="K263" s="7">
        <f t="shared" si="133"/>
        <v>0</v>
      </c>
      <c r="L263" s="7">
        <f t="shared" si="133"/>
        <v>-588</v>
      </c>
      <c r="M263" s="7">
        <f t="shared" si="133"/>
        <v>0</v>
      </c>
      <c r="N263" s="7">
        <f t="shared" si="133"/>
        <v>0</v>
      </c>
      <c r="O263" s="7">
        <f t="shared" si="133"/>
        <v>0</v>
      </c>
      <c r="P263" s="7">
        <f t="shared" si="133"/>
        <v>0</v>
      </c>
      <c r="Q263" s="7">
        <f t="shared" si="133"/>
        <v>0</v>
      </c>
      <c r="R263" s="7">
        <f t="shared" si="133"/>
        <v>-400</v>
      </c>
      <c r="S263" s="7">
        <f>SUM(S264:S265)</f>
        <v>0</v>
      </c>
      <c r="T263" s="7">
        <f t="shared" si="133"/>
        <v>0</v>
      </c>
      <c r="U263" s="7">
        <f t="shared" si="133"/>
        <v>0</v>
      </c>
      <c r="V263" s="7">
        <f t="shared" si="133"/>
        <v>0</v>
      </c>
      <c r="W263" s="7">
        <f t="shared" si="133"/>
        <v>0</v>
      </c>
      <c r="X263" s="7">
        <f t="shared" si="133"/>
        <v>0</v>
      </c>
      <c r="Y263" s="7">
        <f t="shared" si="133"/>
        <v>0</v>
      </c>
      <c r="Z263" s="7">
        <f t="shared" si="133"/>
        <v>0</v>
      </c>
      <c r="AA263" s="7">
        <f t="shared" si="133"/>
        <v>0</v>
      </c>
      <c r="AB263" s="7">
        <f t="shared" si="133"/>
        <v>0</v>
      </c>
      <c r="AC263" s="7">
        <f t="shared" si="133"/>
        <v>0</v>
      </c>
      <c r="AD263" s="7">
        <f t="shared" si="133"/>
        <v>0</v>
      </c>
      <c r="AE263" s="7">
        <f t="shared" si="133"/>
        <v>0</v>
      </c>
      <c r="AF263" s="7">
        <f t="shared" si="133"/>
        <v>0</v>
      </c>
      <c r="AG263" s="7">
        <f t="shared" si="133"/>
        <v>0</v>
      </c>
      <c r="AH263" s="7">
        <f t="shared" si="133"/>
        <v>0</v>
      </c>
      <c r="AI263" s="7">
        <f t="shared" si="133"/>
        <v>0</v>
      </c>
      <c r="AJ263" s="7">
        <f t="shared" si="133"/>
        <v>0</v>
      </c>
      <c r="AK263" s="7">
        <f t="shared" si="133"/>
        <v>0</v>
      </c>
      <c r="AL263" s="7">
        <f t="shared" si="133"/>
        <v>0</v>
      </c>
      <c r="AM263" s="7">
        <f t="shared" si="133"/>
        <v>0</v>
      </c>
      <c r="AN263" s="7">
        <f t="shared" si="133"/>
        <v>0</v>
      </c>
      <c r="AO263" s="7">
        <f t="shared" si="133"/>
        <v>0</v>
      </c>
      <c r="AP263" s="7">
        <f t="shared" si="133"/>
        <v>0</v>
      </c>
      <c r="AQ263" s="7">
        <f t="shared" si="133"/>
        <v>0</v>
      </c>
      <c r="AR263" s="7">
        <f t="shared" si="133"/>
        <v>0</v>
      </c>
      <c r="AS263" s="7">
        <f t="shared" si="133"/>
        <v>0</v>
      </c>
      <c r="AT263" s="7">
        <f t="shared" si="133"/>
        <v>0</v>
      </c>
      <c r="AU263" s="7">
        <f t="shared" si="133"/>
        <v>0</v>
      </c>
      <c r="AV263" s="7">
        <f t="shared" si="133"/>
        <v>0</v>
      </c>
      <c r="AW263" s="7">
        <f t="shared" si="133"/>
        <v>0</v>
      </c>
      <c r="AX263" s="7">
        <f t="shared" si="133"/>
        <v>0</v>
      </c>
      <c r="AY263" s="7">
        <f t="shared" si="133"/>
        <v>0</v>
      </c>
      <c r="AZ263" s="7">
        <f t="shared" si="133"/>
        <v>0</v>
      </c>
      <c r="BA263" s="7">
        <f t="shared" si="133"/>
        <v>0</v>
      </c>
      <c r="BB263" s="7">
        <f t="shared" si="133"/>
        <v>0</v>
      </c>
      <c r="BC263" s="7">
        <f t="shared" si="133"/>
        <v>0</v>
      </c>
      <c r="BD263" s="7">
        <f t="shared" si="133"/>
        <v>0</v>
      </c>
      <c r="BE263" s="16"/>
      <c r="BF263" s="7">
        <f>SUM(BF264:BF265)</f>
        <v>68505.3</v>
      </c>
      <c r="BG263" s="7">
        <f>SUM(BG264:BG265)</f>
        <v>68428</v>
      </c>
      <c r="BH263" s="7">
        <f t="shared" si="96"/>
        <v>-77.30000000000291</v>
      </c>
    </row>
    <row r="264" spans="1:60" ht="31.5">
      <c r="A264" s="14" t="s">
        <v>77</v>
      </c>
      <c r="B264" s="15" t="s">
        <v>63</v>
      </c>
      <c r="C264" s="15" t="s">
        <v>63</v>
      </c>
      <c r="D264" s="15" t="s">
        <v>209</v>
      </c>
      <c r="E264" s="15">
        <v>327</v>
      </c>
      <c r="F264" s="7">
        <v>52003.8</v>
      </c>
      <c r="G264" s="7">
        <f>F264+H264</f>
        <v>51552.700000000004</v>
      </c>
      <c r="H264" s="7">
        <f t="shared" si="130"/>
        <v>-451.1</v>
      </c>
      <c r="I264" s="7"/>
      <c r="J264" s="7"/>
      <c r="K264" s="7"/>
      <c r="L264" s="7">
        <v>-451.1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16"/>
      <c r="BF264" s="7">
        <v>47786</v>
      </c>
      <c r="BG264" s="7">
        <v>47828</v>
      </c>
      <c r="BH264" s="7">
        <f t="shared" si="96"/>
        <v>42</v>
      </c>
    </row>
    <row r="265" spans="1:60" ht="31.5">
      <c r="A265" s="14" t="s">
        <v>210</v>
      </c>
      <c r="B265" s="15" t="s">
        <v>63</v>
      </c>
      <c r="C265" s="15" t="s">
        <v>63</v>
      </c>
      <c r="D265" s="15" t="s">
        <v>209</v>
      </c>
      <c r="E265" s="15">
        <v>447</v>
      </c>
      <c r="F265" s="7">
        <v>19565</v>
      </c>
      <c r="G265" s="7">
        <f>F265+H265</f>
        <v>19028.1</v>
      </c>
      <c r="H265" s="7">
        <f t="shared" si="130"/>
        <v>-536.9</v>
      </c>
      <c r="I265" s="7"/>
      <c r="J265" s="7"/>
      <c r="K265" s="7"/>
      <c r="L265" s="7">
        <v>-136.9</v>
      </c>
      <c r="M265" s="7"/>
      <c r="N265" s="7"/>
      <c r="O265" s="7"/>
      <c r="P265" s="7"/>
      <c r="Q265" s="7"/>
      <c r="R265" s="7">
        <v>-400</v>
      </c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16"/>
      <c r="BF265" s="7">
        <v>20719.3</v>
      </c>
      <c r="BG265" s="7">
        <v>20600</v>
      </c>
      <c r="BH265" s="7">
        <f t="shared" si="96"/>
        <v>-119.29999999999927</v>
      </c>
    </row>
    <row r="266" spans="1:60" ht="31.5">
      <c r="A266" s="14" t="s">
        <v>9</v>
      </c>
      <c r="B266" s="15" t="s">
        <v>63</v>
      </c>
      <c r="C266" s="15" t="s">
        <v>63</v>
      </c>
      <c r="D266" s="15" t="s">
        <v>211</v>
      </c>
      <c r="E266" s="15" t="s">
        <v>45</v>
      </c>
      <c r="F266" s="7">
        <f>F267</f>
        <v>24945</v>
      </c>
      <c r="G266" s="7">
        <f>G267</f>
        <v>24284.1</v>
      </c>
      <c r="H266" s="7">
        <f t="shared" si="130"/>
        <v>-660.9</v>
      </c>
      <c r="I266" s="7">
        <f>I267</f>
        <v>0</v>
      </c>
      <c r="J266" s="7">
        <f aca="true" t="shared" si="134" ref="J266:BG270">J267</f>
        <v>0</v>
      </c>
      <c r="K266" s="7">
        <f t="shared" si="134"/>
        <v>0</v>
      </c>
      <c r="L266" s="7">
        <f t="shared" si="134"/>
        <v>-106.4</v>
      </c>
      <c r="M266" s="7">
        <f t="shared" si="134"/>
        <v>0</v>
      </c>
      <c r="N266" s="7">
        <f t="shared" si="134"/>
        <v>-554.5</v>
      </c>
      <c r="O266" s="7">
        <f t="shared" si="134"/>
        <v>0</v>
      </c>
      <c r="P266" s="7">
        <f t="shared" si="134"/>
        <v>0</v>
      </c>
      <c r="Q266" s="7">
        <f t="shared" si="134"/>
        <v>0</v>
      </c>
      <c r="R266" s="7">
        <f t="shared" si="134"/>
        <v>0</v>
      </c>
      <c r="S266" s="7">
        <f t="shared" si="134"/>
        <v>0</v>
      </c>
      <c r="T266" s="7">
        <f t="shared" si="134"/>
        <v>0</v>
      </c>
      <c r="U266" s="7">
        <f t="shared" si="134"/>
        <v>0</v>
      </c>
      <c r="V266" s="7">
        <f t="shared" si="134"/>
        <v>0</v>
      </c>
      <c r="W266" s="7">
        <f t="shared" si="134"/>
        <v>0</v>
      </c>
      <c r="X266" s="7">
        <f t="shared" si="134"/>
        <v>0</v>
      </c>
      <c r="Y266" s="7">
        <f t="shared" si="134"/>
        <v>0</v>
      </c>
      <c r="Z266" s="7">
        <f t="shared" si="134"/>
        <v>0</v>
      </c>
      <c r="AA266" s="7">
        <f t="shared" si="134"/>
        <v>0</v>
      </c>
      <c r="AB266" s="7">
        <f t="shared" si="134"/>
        <v>0</v>
      </c>
      <c r="AC266" s="7">
        <f t="shared" si="134"/>
        <v>0</v>
      </c>
      <c r="AD266" s="7">
        <f t="shared" si="134"/>
        <v>0</v>
      </c>
      <c r="AE266" s="7">
        <f t="shared" si="134"/>
        <v>0</v>
      </c>
      <c r="AF266" s="7">
        <f t="shared" si="134"/>
        <v>0</v>
      </c>
      <c r="AG266" s="7">
        <f t="shared" si="134"/>
        <v>0</v>
      </c>
      <c r="AH266" s="7">
        <f t="shared" si="134"/>
        <v>0</v>
      </c>
      <c r="AI266" s="7">
        <f t="shared" si="134"/>
        <v>0</v>
      </c>
      <c r="AJ266" s="7">
        <f t="shared" si="134"/>
        <v>0</v>
      </c>
      <c r="AK266" s="7">
        <f t="shared" si="134"/>
        <v>0</v>
      </c>
      <c r="AL266" s="7">
        <f t="shared" si="134"/>
        <v>0</v>
      </c>
      <c r="AM266" s="7">
        <f t="shared" si="134"/>
        <v>0</v>
      </c>
      <c r="AN266" s="7">
        <f t="shared" si="134"/>
        <v>0</v>
      </c>
      <c r="AO266" s="7">
        <f t="shared" si="134"/>
        <v>0</v>
      </c>
      <c r="AP266" s="7">
        <f t="shared" si="134"/>
        <v>0</v>
      </c>
      <c r="AQ266" s="7">
        <f t="shared" si="134"/>
        <v>0</v>
      </c>
      <c r="AR266" s="7">
        <f t="shared" si="134"/>
        <v>0</v>
      </c>
      <c r="AS266" s="7">
        <f t="shared" si="134"/>
        <v>0</v>
      </c>
      <c r="AT266" s="7">
        <f t="shared" si="134"/>
        <v>0</v>
      </c>
      <c r="AU266" s="7">
        <f t="shared" si="134"/>
        <v>0</v>
      </c>
      <c r="AV266" s="7">
        <f t="shared" si="134"/>
        <v>0</v>
      </c>
      <c r="AW266" s="7">
        <f t="shared" si="134"/>
        <v>0</v>
      </c>
      <c r="AX266" s="7">
        <f t="shared" si="134"/>
        <v>0</v>
      </c>
      <c r="AY266" s="7">
        <f t="shared" si="134"/>
        <v>0</v>
      </c>
      <c r="AZ266" s="7">
        <f t="shared" si="134"/>
        <v>0</v>
      </c>
      <c r="BA266" s="7">
        <f t="shared" si="134"/>
        <v>0</v>
      </c>
      <c r="BB266" s="7">
        <f t="shared" si="134"/>
        <v>0</v>
      </c>
      <c r="BC266" s="7">
        <f t="shared" si="134"/>
        <v>0</v>
      </c>
      <c r="BD266" s="7">
        <f t="shared" si="134"/>
        <v>0</v>
      </c>
      <c r="BE266" s="16"/>
      <c r="BF266" s="7">
        <f t="shared" si="134"/>
        <v>16037</v>
      </c>
      <c r="BG266" s="7">
        <f t="shared" si="134"/>
        <v>16037</v>
      </c>
      <c r="BH266" s="7">
        <f t="shared" si="96"/>
        <v>0</v>
      </c>
    </row>
    <row r="267" spans="1:60" ht="15.75">
      <c r="A267" s="14" t="s">
        <v>10</v>
      </c>
      <c r="B267" s="15" t="s">
        <v>63</v>
      </c>
      <c r="C267" s="15" t="s">
        <v>63</v>
      </c>
      <c r="D267" s="15" t="s">
        <v>212</v>
      </c>
      <c r="E267" s="15">
        <v>452</v>
      </c>
      <c r="F267" s="7">
        <v>24945</v>
      </c>
      <c r="G267" s="7">
        <f>F267+H267</f>
        <v>24284.1</v>
      </c>
      <c r="H267" s="7">
        <f t="shared" si="130"/>
        <v>-660.9</v>
      </c>
      <c r="I267" s="7"/>
      <c r="J267" s="7"/>
      <c r="K267" s="7"/>
      <c r="L267" s="7">
        <v>-106.4</v>
      </c>
      <c r="M267" s="7"/>
      <c r="N267" s="7">
        <v>-554.5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16"/>
      <c r="BF267" s="7">
        <v>16037</v>
      </c>
      <c r="BG267" s="7">
        <v>16037</v>
      </c>
      <c r="BH267" s="7">
        <f t="shared" si="96"/>
        <v>0</v>
      </c>
    </row>
    <row r="268" spans="1:60" ht="25.5" customHeight="1">
      <c r="A268" s="12" t="s">
        <v>139</v>
      </c>
      <c r="B268" s="15" t="s">
        <v>63</v>
      </c>
      <c r="C268" s="15" t="s">
        <v>63</v>
      </c>
      <c r="D268" s="15" t="s">
        <v>213</v>
      </c>
      <c r="E268" s="15" t="s">
        <v>45</v>
      </c>
      <c r="F268" s="7">
        <f>F269</f>
        <v>1225.3</v>
      </c>
      <c r="G268" s="7">
        <f>G269</f>
        <v>1225.3</v>
      </c>
      <c r="H268" s="7">
        <f t="shared" si="130"/>
        <v>0</v>
      </c>
      <c r="I268" s="7">
        <f>I269</f>
        <v>0</v>
      </c>
      <c r="J268" s="7">
        <f t="shared" si="134"/>
        <v>0</v>
      </c>
      <c r="K268" s="7">
        <f t="shared" si="134"/>
        <v>0</v>
      </c>
      <c r="L268" s="7">
        <f t="shared" si="134"/>
        <v>0</v>
      </c>
      <c r="M268" s="7">
        <f t="shared" si="134"/>
        <v>0</v>
      </c>
      <c r="N268" s="7">
        <f t="shared" si="134"/>
        <v>0</v>
      </c>
      <c r="O268" s="7">
        <f t="shared" si="134"/>
        <v>0</v>
      </c>
      <c r="P268" s="7">
        <f t="shared" si="134"/>
        <v>0</v>
      </c>
      <c r="Q268" s="7">
        <f t="shared" si="134"/>
        <v>0</v>
      </c>
      <c r="R268" s="7"/>
      <c r="S268" s="7">
        <f t="shared" si="134"/>
        <v>0</v>
      </c>
      <c r="T268" s="7">
        <f t="shared" si="134"/>
        <v>0</v>
      </c>
      <c r="U268" s="7">
        <f t="shared" si="134"/>
        <v>0</v>
      </c>
      <c r="V268" s="7">
        <f t="shared" si="134"/>
        <v>0</v>
      </c>
      <c r="W268" s="7">
        <f t="shared" si="134"/>
        <v>0</v>
      </c>
      <c r="X268" s="7">
        <f t="shared" si="134"/>
        <v>0</v>
      </c>
      <c r="Y268" s="7">
        <f t="shared" si="134"/>
        <v>0</v>
      </c>
      <c r="Z268" s="7">
        <f t="shared" si="134"/>
        <v>0</v>
      </c>
      <c r="AA268" s="7">
        <f t="shared" si="134"/>
        <v>0</v>
      </c>
      <c r="AB268" s="7">
        <f t="shared" si="134"/>
        <v>0</v>
      </c>
      <c r="AC268" s="7">
        <f t="shared" si="134"/>
        <v>0</v>
      </c>
      <c r="AD268" s="7">
        <f t="shared" si="134"/>
        <v>0</v>
      </c>
      <c r="AE268" s="7">
        <f t="shared" si="134"/>
        <v>0</v>
      </c>
      <c r="AF268" s="7">
        <f t="shared" si="134"/>
        <v>0</v>
      </c>
      <c r="AG268" s="7">
        <f t="shared" si="134"/>
        <v>0</v>
      </c>
      <c r="AH268" s="7">
        <f t="shared" si="134"/>
        <v>0</v>
      </c>
      <c r="AI268" s="7">
        <f t="shared" si="134"/>
        <v>0</v>
      </c>
      <c r="AJ268" s="7">
        <f t="shared" si="134"/>
        <v>0</v>
      </c>
      <c r="AK268" s="7">
        <f t="shared" si="134"/>
        <v>0</v>
      </c>
      <c r="AL268" s="7">
        <f t="shared" si="134"/>
        <v>0</v>
      </c>
      <c r="AM268" s="7">
        <f t="shared" si="134"/>
        <v>0</v>
      </c>
      <c r="AN268" s="7">
        <f t="shared" si="134"/>
        <v>0</v>
      </c>
      <c r="AO268" s="7">
        <f t="shared" si="134"/>
        <v>0</v>
      </c>
      <c r="AP268" s="7">
        <f t="shared" si="134"/>
        <v>0</v>
      </c>
      <c r="AQ268" s="7">
        <f t="shared" si="134"/>
        <v>0</v>
      </c>
      <c r="AR268" s="7">
        <f t="shared" si="134"/>
        <v>0</v>
      </c>
      <c r="AS268" s="7">
        <f t="shared" si="134"/>
        <v>0</v>
      </c>
      <c r="AT268" s="7">
        <f t="shared" si="134"/>
        <v>0</v>
      </c>
      <c r="AU268" s="7">
        <f t="shared" si="134"/>
        <v>0</v>
      </c>
      <c r="AV268" s="7">
        <f t="shared" si="134"/>
        <v>0</v>
      </c>
      <c r="AW268" s="7">
        <f t="shared" si="134"/>
        <v>0</v>
      </c>
      <c r="AX268" s="7">
        <f t="shared" si="134"/>
        <v>0</v>
      </c>
      <c r="AY268" s="7">
        <f t="shared" si="134"/>
        <v>0</v>
      </c>
      <c r="AZ268" s="7">
        <f t="shared" si="134"/>
        <v>0</v>
      </c>
      <c r="BA268" s="7">
        <f t="shared" si="134"/>
        <v>0</v>
      </c>
      <c r="BB268" s="7">
        <f t="shared" si="134"/>
        <v>0</v>
      </c>
      <c r="BC268" s="7">
        <f t="shared" si="134"/>
        <v>0</v>
      </c>
      <c r="BD268" s="7">
        <f t="shared" si="134"/>
        <v>0</v>
      </c>
      <c r="BE268" s="16"/>
      <c r="BF268" s="7">
        <f t="shared" si="134"/>
        <v>16037</v>
      </c>
      <c r="BG268" s="7">
        <f t="shared" si="134"/>
        <v>16037</v>
      </c>
      <c r="BH268" s="7">
        <f>BG268-BF268</f>
        <v>0</v>
      </c>
    </row>
    <row r="269" spans="1:60" s="68" customFormat="1" ht="31.5">
      <c r="A269" s="14" t="s">
        <v>145</v>
      </c>
      <c r="B269" s="15" t="s">
        <v>63</v>
      </c>
      <c r="C269" s="15" t="s">
        <v>63</v>
      </c>
      <c r="D269" s="15" t="s">
        <v>140</v>
      </c>
      <c r="E269" s="15" t="s">
        <v>156</v>
      </c>
      <c r="F269" s="7">
        <v>1225.3</v>
      </c>
      <c r="G269" s="7">
        <f>F269+H269</f>
        <v>1225.3</v>
      </c>
      <c r="H269" s="7">
        <f t="shared" si="130"/>
        <v>0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16"/>
      <c r="BF269" s="7">
        <v>16037</v>
      </c>
      <c r="BG269" s="7">
        <v>16037</v>
      </c>
      <c r="BH269" s="7">
        <f>BG269-BF269</f>
        <v>0</v>
      </c>
    </row>
    <row r="270" spans="1:60" ht="47.25">
      <c r="A270" s="14" t="s">
        <v>214</v>
      </c>
      <c r="B270" s="15" t="s">
        <v>63</v>
      </c>
      <c r="C270" s="15" t="s">
        <v>63</v>
      </c>
      <c r="D270" s="15" t="s">
        <v>215</v>
      </c>
      <c r="E270" s="15" t="s">
        <v>45</v>
      </c>
      <c r="F270" s="7">
        <f>F271</f>
        <v>18845.3</v>
      </c>
      <c r="G270" s="7">
        <f>G271</f>
        <v>17972.8</v>
      </c>
      <c r="H270" s="7">
        <f t="shared" si="130"/>
        <v>-872.5</v>
      </c>
      <c r="I270" s="7">
        <f>I271</f>
        <v>0</v>
      </c>
      <c r="J270" s="7">
        <f t="shared" si="134"/>
        <v>0</v>
      </c>
      <c r="K270" s="7">
        <f t="shared" si="134"/>
        <v>0</v>
      </c>
      <c r="L270" s="7">
        <f t="shared" si="134"/>
        <v>-972.5</v>
      </c>
      <c r="M270" s="7">
        <f t="shared" si="134"/>
        <v>0</v>
      </c>
      <c r="N270" s="7">
        <f t="shared" si="134"/>
        <v>0</v>
      </c>
      <c r="O270" s="7">
        <f t="shared" si="134"/>
        <v>0</v>
      </c>
      <c r="P270" s="7">
        <f t="shared" si="134"/>
        <v>100</v>
      </c>
      <c r="Q270" s="7">
        <f t="shared" si="134"/>
        <v>0</v>
      </c>
      <c r="R270" s="7">
        <f t="shared" si="134"/>
        <v>0</v>
      </c>
      <c r="S270" s="7">
        <f t="shared" si="134"/>
        <v>0</v>
      </c>
      <c r="T270" s="7">
        <f t="shared" si="134"/>
        <v>0</v>
      </c>
      <c r="U270" s="7">
        <f t="shared" si="134"/>
        <v>0</v>
      </c>
      <c r="V270" s="7">
        <f t="shared" si="134"/>
        <v>0</v>
      </c>
      <c r="W270" s="7">
        <f t="shared" si="134"/>
        <v>0</v>
      </c>
      <c r="X270" s="7">
        <f t="shared" si="134"/>
        <v>0</v>
      </c>
      <c r="Y270" s="7">
        <f t="shared" si="134"/>
        <v>0</v>
      </c>
      <c r="Z270" s="7">
        <f t="shared" si="134"/>
        <v>0</v>
      </c>
      <c r="AA270" s="7">
        <f t="shared" si="134"/>
        <v>0</v>
      </c>
      <c r="AB270" s="7">
        <f t="shared" si="134"/>
        <v>0</v>
      </c>
      <c r="AC270" s="7">
        <f t="shared" si="134"/>
        <v>0</v>
      </c>
      <c r="AD270" s="7">
        <f t="shared" si="134"/>
        <v>0</v>
      </c>
      <c r="AE270" s="7">
        <f t="shared" si="134"/>
        <v>0</v>
      </c>
      <c r="AF270" s="7">
        <f t="shared" si="134"/>
        <v>0</v>
      </c>
      <c r="AG270" s="7">
        <f t="shared" si="134"/>
        <v>0</v>
      </c>
      <c r="AH270" s="7">
        <f t="shared" si="134"/>
        <v>0</v>
      </c>
      <c r="AI270" s="7">
        <f t="shared" si="134"/>
        <v>0</v>
      </c>
      <c r="AJ270" s="7">
        <f t="shared" si="134"/>
        <v>0</v>
      </c>
      <c r="AK270" s="7">
        <f t="shared" si="134"/>
        <v>0</v>
      </c>
      <c r="AL270" s="7">
        <f t="shared" si="134"/>
        <v>0</v>
      </c>
      <c r="AM270" s="7">
        <f t="shared" si="134"/>
        <v>0</v>
      </c>
      <c r="AN270" s="7">
        <f t="shared" si="134"/>
        <v>0</v>
      </c>
      <c r="AO270" s="7">
        <f t="shared" si="134"/>
        <v>0</v>
      </c>
      <c r="AP270" s="7">
        <f t="shared" si="134"/>
        <v>0</v>
      </c>
      <c r="AQ270" s="7">
        <f t="shared" si="134"/>
        <v>0</v>
      </c>
      <c r="AR270" s="7">
        <f t="shared" si="134"/>
        <v>0</v>
      </c>
      <c r="AS270" s="7">
        <f t="shared" si="134"/>
        <v>0</v>
      </c>
      <c r="AT270" s="7">
        <f t="shared" si="134"/>
        <v>0</v>
      </c>
      <c r="AU270" s="7">
        <f t="shared" si="134"/>
        <v>0</v>
      </c>
      <c r="AV270" s="7">
        <f t="shared" si="134"/>
        <v>0</v>
      </c>
      <c r="AW270" s="7">
        <f t="shared" si="134"/>
        <v>0</v>
      </c>
      <c r="AX270" s="7">
        <f t="shared" si="134"/>
        <v>0</v>
      </c>
      <c r="AY270" s="7">
        <f t="shared" si="134"/>
        <v>0</v>
      </c>
      <c r="AZ270" s="7">
        <f t="shared" si="134"/>
        <v>0</v>
      </c>
      <c r="BA270" s="7">
        <f t="shared" si="134"/>
        <v>0</v>
      </c>
      <c r="BB270" s="7">
        <f t="shared" si="134"/>
        <v>0</v>
      </c>
      <c r="BC270" s="7">
        <f t="shared" si="134"/>
        <v>0</v>
      </c>
      <c r="BD270" s="7">
        <f t="shared" si="134"/>
        <v>0</v>
      </c>
      <c r="BE270" s="16"/>
      <c r="BF270" s="7">
        <f t="shared" si="134"/>
        <v>16037</v>
      </c>
      <c r="BG270" s="7">
        <f t="shared" si="134"/>
        <v>16037</v>
      </c>
      <c r="BH270" s="7">
        <f>BG270-BF270</f>
        <v>0</v>
      </c>
    </row>
    <row r="271" spans="1:60" ht="31.5">
      <c r="A271" s="14" t="s">
        <v>77</v>
      </c>
      <c r="B271" s="15" t="s">
        <v>63</v>
      </c>
      <c r="C271" s="15" t="s">
        <v>63</v>
      </c>
      <c r="D271" s="15" t="s">
        <v>216</v>
      </c>
      <c r="E271" s="15" t="s">
        <v>78</v>
      </c>
      <c r="F271" s="7">
        <v>18845.3</v>
      </c>
      <c r="G271" s="7">
        <f>F271+H271</f>
        <v>17972.8</v>
      </c>
      <c r="H271" s="7">
        <f t="shared" si="130"/>
        <v>-872.5</v>
      </c>
      <c r="I271" s="7"/>
      <c r="J271" s="7"/>
      <c r="K271" s="7"/>
      <c r="L271" s="7">
        <v>-972.5</v>
      </c>
      <c r="M271" s="7"/>
      <c r="N271" s="7"/>
      <c r="O271" s="7"/>
      <c r="P271" s="7">
        <v>100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16"/>
      <c r="BF271" s="7">
        <v>16037</v>
      </c>
      <c r="BG271" s="7">
        <v>16037</v>
      </c>
      <c r="BH271" s="7">
        <f>BG271-BF271</f>
        <v>0</v>
      </c>
    </row>
    <row r="272" spans="1:60" s="17" customFormat="1" ht="15.75">
      <c r="A272" s="31" t="s">
        <v>369</v>
      </c>
      <c r="B272" s="30" t="s">
        <v>63</v>
      </c>
      <c r="C272" s="30" t="s">
        <v>109</v>
      </c>
      <c r="D272" s="30" t="s">
        <v>44</v>
      </c>
      <c r="E272" s="30" t="s">
        <v>45</v>
      </c>
      <c r="F272" s="8">
        <f>F273+F277+F279+F283+F288+F276+F281+F285+F290</f>
        <v>295850.1</v>
      </c>
      <c r="G272" s="8">
        <f>G273+G277+G279+G283+G288+G276+G281+G285+G290</f>
        <v>302176</v>
      </c>
      <c r="H272" s="8">
        <f>H273+H277+H279+H283+H288+H276+H281+H285+H290</f>
        <v>6325.899999999999</v>
      </c>
      <c r="I272" s="71">
        <f>I273+I277+I279+I283+I288+I276+I281+I285+I290</f>
        <v>0</v>
      </c>
      <c r="J272" s="8">
        <f>J273+J277+J279+J283+J288+J276+J281+J285+J290</f>
        <v>-104</v>
      </c>
      <c r="K272" s="8">
        <f aca="true" t="shared" si="135" ref="K272:BH272">K273+K277+K279+K283+K288+K276+K281+K285</f>
        <v>-100</v>
      </c>
      <c r="L272" s="71">
        <f>L273+L277+L279+L283+L288+L276+L281+L285</f>
        <v>4853</v>
      </c>
      <c r="M272" s="8">
        <f t="shared" si="135"/>
        <v>0</v>
      </c>
      <c r="N272" s="8">
        <f t="shared" si="135"/>
        <v>0</v>
      </c>
      <c r="O272" s="8">
        <f t="shared" si="135"/>
        <v>0</v>
      </c>
      <c r="P272" s="8">
        <f t="shared" si="135"/>
        <v>3132</v>
      </c>
      <c r="Q272" s="8">
        <f t="shared" si="135"/>
        <v>0</v>
      </c>
      <c r="R272" s="8">
        <f t="shared" si="135"/>
        <v>-1531.1</v>
      </c>
      <c r="S272" s="8">
        <f t="shared" si="135"/>
        <v>0</v>
      </c>
      <c r="T272" s="8">
        <f>T273+T277+T279+T283+T288+T276+T281+T285</f>
        <v>76</v>
      </c>
      <c r="U272" s="8">
        <f t="shared" si="135"/>
        <v>0</v>
      </c>
      <c r="V272" s="8">
        <f t="shared" si="135"/>
        <v>0</v>
      </c>
      <c r="W272" s="8">
        <f t="shared" si="135"/>
        <v>0</v>
      </c>
      <c r="X272" s="8">
        <f t="shared" si="135"/>
        <v>0</v>
      </c>
      <c r="Y272" s="8">
        <f t="shared" si="135"/>
        <v>0</v>
      </c>
      <c r="Z272" s="8">
        <f t="shared" si="135"/>
        <v>0</v>
      </c>
      <c r="AA272" s="8">
        <f t="shared" si="135"/>
        <v>0</v>
      </c>
      <c r="AB272" s="8">
        <f t="shared" si="135"/>
        <v>0</v>
      </c>
      <c r="AC272" s="8">
        <f t="shared" si="135"/>
        <v>0</v>
      </c>
      <c r="AD272" s="8">
        <f t="shared" si="135"/>
        <v>0</v>
      </c>
      <c r="AE272" s="8">
        <f t="shared" si="135"/>
        <v>0</v>
      </c>
      <c r="AF272" s="8">
        <f t="shared" si="135"/>
        <v>0</v>
      </c>
      <c r="AG272" s="8">
        <f t="shared" si="135"/>
        <v>0</v>
      </c>
      <c r="AH272" s="8">
        <f t="shared" si="135"/>
        <v>0</v>
      </c>
      <c r="AI272" s="8">
        <f t="shared" si="135"/>
        <v>0</v>
      </c>
      <c r="AJ272" s="8">
        <f t="shared" si="135"/>
        <v>0</v>
      </c>
      <c r="AK272" s="8">
        <f t="shared" si="135"/>
        <v>0</v>
      </c>
      <c r="AL272" s="8">
        <f t="shared" si="135"/>
        <v>0</v>
      </c>
      <c r="AM272" s="8">
        <f t="shared" si="135"/>
        <v>0</v>
      </c>
      <c r="AN272" s="8">
        <f t="shared" si="135"/>
        <v>0</v>
      </c>
      <c r="AO272" s="8">
        <f t="shared" si="135"/>
        <v>0</v>
      </c>
      <c r="AP272" s="8">
        <f t="shared" si="135"/>
        <v>0</v>
      </c>
      <c r="AQ272" s="8">
        <f t="shared" si="135"/>
        <v>0</v>
      </c>
      <c r="AR272" s="8">
        <f t="shared" si="135"/>
        <v>0</v>
      </c>
      <c r="AS272" s="8">
        <f t="shared" si="135"/>
        <v>0</v>
      </c>
      <c r="AT272" s="8">
        <f t="shared" si="135"/>
        <v>0</v>
      </c>
      <c r="AU272" s="8">
        <f t="shared" si="135"/>
        <v>0</v>
      </c>
      <c r="AV272" s="8">
        <f t="shared" si="135"/>
        <v>0</v>
      </c>
      <c r="AW272" s="8">
        <f t="shared" si="135"/>
        <v>0</v>
      </c>
      <c r="AX272" s="8">
        <f t="shared" si="135"/>
        <v>0</v>
      </c>
      <c r="AY272" s="8">
        <f t="shared" si="135"/>
        <v>0</v>
      </c>
      <c r="AZ272" s="8">
        <f t="shared" si="135"/>
        <v>0</v>
      </c>
      <c r="BA272" s="8">
        <f t="shared" si="135"/>
        <v>0</v>
      </c>
      <c r="BB272" s="8">
        <f t="shared" si="135"/>
        <v>0</v>
      </c>
      <c r="BC272" s="8">
        <f t="shared" si="135"/>
        <v>0</v>
      </c>
      <c r="BD272" s="8">
        <f t="shared" si="135"/>
        <v>0</v>
      </c>
      <c r="BE272" s="8">
        <f t="shared" si="135"/>
        <v>0</v>
      </c>
      <c r="BF272" s="8">
        <f t="shared" si="135"/>
        <v>89489</v>
      </c>
      <c r="BG272" s="8">
        <f t="shared" si="135"/>
        <v>95769</v>
      </c>
      <c r="BH272" s="8">
        <f t="shared" si="135"/>
        <v>6280</v>
      </c>
    </row>
    <row r="273" spans="1:60" ht="31.5">
      <c r="A273" s="14" t="s">
        <v>353</v>
      </c>
      <c r="B273" s="15" t="s">
        <v>63</v>
      </c>
      <c r="C273" s="15" t="s">
        <v>109</v>
      </c>
      <c r="D273" s="15" t="s">
        <v>51</v>
      </c>
      <c r="E273" s="15" t="s">
        <v>45</v>
      </c>
      <c r="F273" s="7">
        <f>F274</f>
        <v>14190</v>
      </c>
      <c r="G273" s="7">
        <f>G274</f>
        <v>14230.1</v>
      </c>
      <c r="H273" s="7">
        <f aca="true" t="shared" si="136" ref="H273:H284">SUM(I273:BD273)</f>
        <v>40.1</v>
      </c>
      <c r="I273" s="7">
        <f>I274</f>
        <v>0</v>
      </c>
      <c r="J273" s="7">
        <f aca="true" t="shared" si="137" ref="J273:BG273">J274</f>
        <v>0</v>
      </c>
      <c r="K273" s="7">
        <f t="shared" si="137"/>
        <v>0</v>
      </c>
      <c r="L273" s="7">
        <f t="shared" si="137"/>
        <v>40.1</v>
      </c>
      <c r="M273" s="7">
        <f t="shared" si="137"/>
        <v>0</v>
      </c>
      <c r="N273" s="7">
        <f t="shared" si="137"/>
        <v>0</v>
      </c>
      <c r="O273" s="7">
        <f t="shared" si="137"/>
        <v>0</v>
      </c>
      <c r="P273" s="7">
        <f t="shared" si="137"/>
        <v>0</v>
      </c>
      <c r="Q273" s="7">
        <f t="shared" si="137"/>
        <v>0</v>
      </c>
      <c r="R273" s="7">
        <f t="shared" si="137"/>
        <v>0</v>
      </c>
      <c r="S273" s="7">
        <f t="shared" si="137"/>
        <v>0</v>
      </c>
      <c r="T273" s="7">
        <f t="shared" si="137"/>
        <v>0</v>
      </c>
      <c r="U273" s="7">
        <f t="shared" si="137"/>
        <v>0</v>
      </c>
      <c r="V273" s="7">
        <f t="shared" si="137"/>
        <v>0</v>
      </c>
      <c r="W273" s="7">
        <f t="shared" si="137"/>
        <v>0</v>
      </c>
      <c r="X273" s="7">
        <f t="shared" si="137"/>
        <v>0</v>
      </c>
      <c r="Y273" s="7">
        <f t="shared" si="137"/>
        <v>0</v>
      </c>
      <c r="Z273" s="7">
        <f t="shared" si="137"/>
        <v>0</v>
      </c>
      <c r="AA273" s="7">
        <f t="shared" si="137"/>
        <v>0</v>
      </c>
      <c r="AB273" s="7">
        <f t="shared" si="137"/>
        <v>0</v>
      </c>
      <c r="AC273" s="7">
        <f t="shared" si="137"/>
        <v>0</v>
      </c>
      <c r="AD273" s="7">
        <f t="shared" si="137"/>
        <v>0</v>
      </c>
      <c r="AE273" s="7">
        <f t="shared" si="137"/>
        <v>0</v>
      </c>
      <c r="AF273" s="7">
        <f t="shared" si="137"/>
        <v>0</v>
      </c>
      <c r="AG273" s="7">
        <f t="shared" si="137"/>
        <v>0</v>
      </c>
      <c r="AH273" s="7">
        <f t="shared" si="137"/>
        <v>0</v>
      </c>
      <c r="AI273" s="7">
        <f t="shared" si="137"/>
        <v>0</v>
      </c>
      <c r="AJ273" s="7">
        <f t="shared" si="137"/>
        <v>0</v>
      </c>
      <c r="AK273" s="7">
        <f t="shared" si="137"/>
        <v>0</v>
      </c>
      <c r="AL273" s="7">
        <f t="shared" si="137"/>
        <v>0</v>
      </c>
      <c r="AM273" s="7">
        <f t="shared" si="137"/>
        <v>0</v>
      </c>
      <c r="AN273" s="7">
        <f t="shared" si="137"/>
        <v>0</v>
      </c>
      <c r="AO273" s="7">
        <f t="shared" si="137"/>
        <v>0</v>
      </c>
      <c r="AP273" s="7">
        <f t="shared" si="137"/>
        <v>0</v>
      </c>
      <c r="AQ273" s="7">
        <f t="shared" si="137"/>
        <v>0</v>
      </c>
      <c r="AR273" s="7">
        <f t="shared" si="137"/>
        <v>0</v>
      </c>
      <c r="AS273" s="7">
        <f t="shared" si="137"/>
        <v>0</v>
      </c>
      <c r="AT273" s="7">
        <f t="shared" si="137"/>
        <v>0</v>
      </c>
      <c r="AU273" s="7">
        <f t="shared" si="137"/>
        <v>0</v>
      </c>
      <c r="AV273" s="7">
        <f t="shared" si="137"/>
        <v>0</v>
      </c>
      <c r="AW273" s="7">
        <f t="shared" si="137"/>
        <v>0</v>
      </c>
      <c r="AX273" s="7">
        <f t="shared" si="137"/>
        <v>0</v>
      </c>
      <c r="AY273" s="7">
        <f t="shared" si="137"/>
        <v>0</v>
      </c>
      <c r="AZ273" s="7">
        <f t="shared" si="137"/>
        <v>0</v>
      </c>
      <c r="BA273" s="7">
        <f t="shared" si="137"/>
        <v>0</v>
      </c>
      <c r="BB273" s="7">
        <f t="shared" si="137"/>
        <v>0</v>
      </c>
      <c r="BC273" s="7">
        <f t="shared" si="137"/>
        <v>0</v>
      </c>
      <c r="BD273" s="7">
        <f t="shared" si="137"/>
        <v>0</v>
      </c>
      <c r="BE273" s="16"/>
      <c r="BF273" s="7">
        <f t="shared" si="137"/>
        <v>11727</v>
      </c>
      <c r="BG273" s="7">
        <f t="shared" si="137"/>
        <v>11807</v>
      </c>
      <c r="BH273" s="7">
        <f aca="true" t="shared" si="138" ref="BH273:BH347">BG273-BF273</f>
        <v>80</v>
      </c>
    </row>
    <row r="274" spans="1:60" ht="15.75">
      <c r="A274" s="14" t="s">
        <v>55</v>
      </c>
      <c r="B274" s="15" t="s">
        <v>63</v>
      </c>
      <c r="C274" s="15" t="s">
        <v>109</v>
      </c>
      <c r="D274" s="15" t="s">
        <v>51</v>
      </c>
      <c r="E274" s="15" t="s">
        <v>56</v>
      </c>
      <c r="F274" s="7">
        <v>14190</v>
      </c>
      <c r="G274" s="7">
        <f>F274+H274</f>
        <v>14230.1</v>
      </c>
      <c r="H274" s="7">
        <f t="shared" si="136"/>
        <v>40.1</v>
      </c>
      <c r="I274" s="7"/>
      <c r="J274" s="7"/>
      <c r="K274" s="7"/>
      <c r="L274" s="7">
        <v>40.1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16"/>
      <c r="BF274" s="7">
        <v>11727</v>
      </c>
      <c r="BG274" s="7">
        <v>11807</v>
      </c>
      <c r="BH274" s="7">
        <f t="shared" si="138"/>
        <v>80</v>
      </c>
    </row>
    <row r="275" spans="1:60" ht="31.5" hidden="1">
      <c r="A275" s="14" t="s">
        <v>143</v>
      </c>
      <c r="B275" s="15" t="s">
        <v>63</v>
      </c>
      <c r="C275" s="15" t="s">
        <v>109</v>
      </c>
      <c r="D275" s="15" t="s">
        <v>190</v>
      </c>
      <c r="E275" s="15" t="s">
        <v>45</v>
      </c>
      <c r="F275" s="7">
        <f>F276</f>
        <v>0</v>
      </c>
      <c r="G275" s="7">
        <f>G276</f>
        <v>0</v>
      </c>
      <c r="H275" s="7">
        <f t="shared" si="136"/>
        <v>0</v>
      </c>
      <c r="I275" s="7">
        <f>I276</f>
        <v>0</v>
      </c>
      <c r="J275" s="7">
        <f aca="true" t="shared" si="139" ref="J275:BG275">J276</f>
        <v>0</v>
      </c>
      <c r="K275" s="7">
        <f t="shared" si="139"/>
        <v>0</v>
      </c>
      <c r="L275" s="7">
        <f t="shared" si="139"/>
        <v>0</v>
      </c>
      <c r="M275" s="7">
        <f t="shared" si="139"/>
        <v>0</v>
      </c>
      <c r="N275" s="7">
        <f t="shared" si="139"/>
        <v>0</v>
      </c>
      <c r="O275" s="7">
        <f t="shared" si="139"/>
        <v>0</v>
      </c>
      <c r="P275" s="7">
        <f t="shared" si="139"/>
        <v>0</v>
      </c>
      <c r="Q275" s="7">
        <f t="shared" si="139"/>
        <v>0</v>
      </c>
      <c r="R275" s="7"/>
      <c r="S275" s="7">
        <f t="shared" si="139"/>
        <v>0</v>
      </c>
      <c r="T275" s="7">
        <f t="shared" si="139"/>
        <v>0</v>
      </c>
      <c r="U275" s="7">
        <f t="shared" si="139"/>
        <v>0</v>
      </c>
      <c r="V275" s="7">
        <f t="shared" si="139"/>
        <v>0</v>
      </c>
      <c r="W275" s="7">
        <f t="shared" si="139"/>
        <v>0</v>
      </c>
      <c r="X275" s="7">
        <f t="shared" si="139"/>
        <v>0</v>
      </c>
      <c r="Y275" s="7">
        <f t="shared" si="139"/>
        <v>0</v>
      </c>
      <c r="Z275" s="7">
        <f t="shared" si="139"/>
        <v>0</v>
      </c>
      <c r="AA275" s="7">
        <f t="shared" si="139"/>
        <v>0</v>
      </c>
      <c r="AB275" s="7">
        <f t="shared" si="139"/>
        <v>0</v>
      </c>
      <c r="AC275" s="7">
        <f t="shared" si="139"/>
        <v>0</v>
      </c>
      <c r="AD275" s="7">
        <f t="shared" si="139"/>
        <v>0</v>
      </c>
      <c r="AE275" s="7">
        <f t="shared" si="139"/>
        <v>0</v>
      </c>
      <c r="AF275" s="7">
        <f t="shared" si="139"/>
        <v>0</v>
      </c>
      <c r="AG275" s="7">
        <f t="shared" si="139"/>
        <v>0</v>
      </c>
      <c r="AH275" s="7">
        <f t="shared" si="139"/>
        <v>0</v>
      </c>
      <c r="AI275" s="7">
        <f t="shared" si="139"/>
        <v>0</v>
      </c>
      <c r="AJ275" s="7">
        <f t="shared" si="139"/>
        <v>0</v>
      </c>
      <c r="AK275" s="7">
        <f t="shared" si="139"/>
        <v>0</v>
      </c>
      <c r="AL275" s="7">
        <f t="shared" si="139"/>
        <v>0</v>
      </c>
      <c r="AM275" s="7">
        <f t="shared" si="139"/>
        <v>0</v>
      </c>
      <c r="AN275" s="7">
        <f t="shared" si="139"/>
        <v>0</v>
      </c>
      <c r="AO275" s="7">
        <f t="shared" si="139"/>
        <v>0</v>
      </c>
      <c r="AP275" s="7">
        <f t="shared" si="139"/>
        <v>0</v>
      </c>
      <c r="AQ275" s="7">
        <f t="shared" si="139"/>
        <v>0</v>
      </c>
      <c r="AR275" s="7">
        <f t="shared" si="139"/>
        <v>0</v>
      </c>
      <c r="AS275" s="7">
        <f t="shared" si="139"/>
        <v>0</v>
      </c>
      <c r="AT275" s="7">
        <f t="shared" si="139"/>
        <v>0</v>
      </c>
      <c r="AU275" s="7">
        <f t="shared" si="139"/>
        <v>0</v>
      </c>
      <c r="AV275" s="7">
        <f t="shared" si="139"/>
        <v>0</v>
      </c>
      <c r="AW275" s="7">
        <f t="shared" si="139"/>
        <v>0</v>
      </c>
      <c r="AX275" s="7">
        <f t="shared" si="139"/>
        <v>0</v>
      </c>
      <c r="AY275" s="7">
        <f t="shared" si="139"/>
        <v>0</v>
      </c>
      <c r="AZ275" s="7">
        <f t="shared" si="139"/>
        <v>0</v>
      </c>
      <c r="BA275" s="7">
        <f t="shared" si="139"/>
        <v>0</v>
      </c>
      <c r="BB275" s="7">
        <f t="shared" si="139"/>
        <v>0</v>
      </c>
      <c r="BC275" s="7">
        <f t="shared" si="139"/>
        <v>0</v>
      </c>
      <c r="BD275" s="7">
        <f t="shared" si="139"/>
        <v>0</v>
      </c>
      <c r="BE275" s="16"/>
      <c r="BF275" s="7">
        <f t="shared" si="139"/>
        <v>2500</v>
      </c>
      <c r="BG275" s="7">
        <f t="shared" si="139"/>
        <v>2500</v>
      </c>
      <c r="BH275" s="7">
        <f t="shared" si="138"/>
        <v>0</v>
      </c>
    </row>
    <row r="276" spans="1:60" ht="31.5" hidden="1">
      <c r="A276" s="14" t="s">
        <v>145</v>
      </c>
      <c r="B276" s="15" t="s">
        <v>63</v>
      </c>
      <c r="C276" s="15" t="s">
        <v>109</v>
      </c>
      <c r="D276" s="15" t="s">
        <v>144</v>
      </c>
      <c r="E276" s="15" t="s">
        <v>146</v>
      </c>
      <c r="F276" s="7"/>
      <c r="G276" s="7">
        <f>F276+H276</f>
        <v>0</v>
      </c>
      <c r="H276" s="7">
        <f t="shared" si="136"/>
        <v>0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16"/>
      <c r="BF276" s="7">
        <v>2500</v>
      </c>
      <c r="BG276" s="7">
        <v>2500</v>
      </c>
      <c r="BH276" s="7">
        <f t="shared" si="138"/>
        <v>0</v>
      </c>
    </row>
    <row r="277" spans="1:60" ht="31.5">
      <c r="A277" s="14" t="s">
        <v>217</v>
      </c>
      <c r="B277" s="15" t="s">
        <v>63</v>
      </c>
      <c r="C277" s="15" t="s">
        <v>109</v>
      </c>
      <c r="D277" s="15" t="s">
        <v>218</v>
      </c>
      <c r="E277" s="15" t="s">
        <v>45</v>
      </c>
      <c r="F277" s="7">
        <f>F278</f>
        <v>52467.3</v>
      </c>
      <c r="G277" s="7">
        <f>G278</f>
        <v>51936.3</v>
      </c>
      <c r="H277" s="7">
        <f t="shared" si="136"/>
        <v>-531</v>
      </c>
      <c r="I277" s="7">
        <f>I278</f>
        <v>0</v>
      </c>
      <c r="J277" s="7">
        <f aca="true" t="shared" si="140" ref="J277:BG277">J278</f>
        <v>0</v>
      </c>
      <c r="K277" s="7">
        <f t="shared" si="140"/>
        <v>0</v>
      </c>
      <c r="L277" s="7">
        <f t="shared" si="140"/>
        <v>-671</v>
      </c>
      <c r="M277" s="7">
        <f t="shared" si="140"/>
        <v>0</v>
      </c>
      <c r="N277" s="7">
        <f t="shared" si="140"/>
        <v>0</v>
      </c>
      <c r="O277" s="7">
        <f t="shared" si="140"/>
        <v>0</v>
      </c>
      <c r="P277" s="7">
        <f t="shared" si="140"/>
        <v>140</v>
      </c>
      <c r="Q277" s="7">
        <f t="shared" si="140"/>
        <v>0</v>
      </c>
      <c r="R277" s="7">
        <f t="shared" si="140"/>
        <v>0</v>
      </c>
      <c r="S277" s="7">
        <f t="shared" si="140"/>
        <v>0</v>
      </c>
      <c r="T277" s="7">
        <f t="shared" si="140"/>
        <v>0</v>
      </c>
      <c r="U277" s="7">
        <f t="shared" si="140"/>
        <v>0</v>
      </c>
      <c r="V277" s="7">
        <f t="shared" si="140"/>
        <v>0</v>
      </c>
      <c r="W277" s="7">
        <f t="shared" si="140"/>
        <v>0</v>
      </c>
      <c r="X277" s="7">
        <f t="shared" si="140"/>
        <v>0</v>
      </c>
      <c r="Y277" s="7">
        <f t="shared" si="140"/>
        <v>0</v>
      </c>
      <c r="Z277" s="7">
        <f t="shared" si="140"/>
        <v>0</v>
      </c>
      <c r="AA277" s="7">
        <f t="shared" si="140"/>
        <v>0</v>
      </c>
      <c r="AB277" s="7">
        <f t="shared" si="140"/>
        <v>0</v>
      </c>
      <c r="AC277" s="7">
        <f t="shared" si="140"/>
        <v>0</v>
      </c>
      <c r="AD277" s="7">
        <f t="shared" si="140"/>
        <v>0</v>
      </c>
      <c r="AE277" s="7">
        <f t="shared" si="140"/>
        <v>0</v>
      </c>
      <c r="AF277" s="7">
        <f t="shared" si="140"/>
        <v>0</v>
      </c>
      <c r="AG277" s="7">
        <f t="shared" si="140"/>
        <v>0</v>
      </c>
      <c r="AH277" s="7">
        <f t="shared" si="140"/>
        <v>0</v>
      </c>
      <c r="AI277" s="7">
        <f t="shared" si="140"/>
        <v>0</v>
      </c>
      <c r="AJ277" s="7">
        <f t="shared" si="140"/>
        <v>0</v>
      </c>
      <c r="AK277" s="7">
        <f t="shared" si="140"/>
        <v>0</v>
      </c>
      <c r="AL277" s="7">
        <f t="shared" si="140"/>
        <v>0</v>
      </c>
      <c r="AM277" s="7">
        <f t="shared" si="140"/>
        <v>0</v>
      </c>
      <c r="AN277" s="7">
        <f t="shared" si="140"/>
        <v>0</v>
      </c>
      <c r="AO277" s="7">
        <f t="shared" si="140"/>
        <v>0</v>
      </c>
      <c r="AP277" s="7">
        <f t="shared" si="140"/>
        <v>0</v>
      </c>
      <c r="AQ277" s="7">
        <f t="shared" si="140"/>
        <v>0</v>
      </c>
      <c r="AR277" s="7">
        <f t="shared" si="140"/>
        <v>0</v>
      </c>
      <c r="AS277" s="7">
        <f t="shared" si="140"/>
        <v>0</v>
      </c>
      <c r="AT277" s="7">
        <f t="shared" si="140"/>
        <v>0</v>
      </c>
      <c r="AU277" s="7">
        <f t="shared" si="140"/>
        <v>0</v>
      </c>
      <c r="AV277" s="7">
        <f t="shared" si="140"/>
        <v>0</v>
      </c>
      <c r="AW277" s="7">
        <f t="shared" si="140"/>
        <v>0</v>
      </c>
      <c r="AX277" s="7">
        <f t="shared" si="140"/>
        <v>0</v>
      </c>
      <c r="AY277" s="7">
        <f t="shared" si="140"/>
        <v>0</v>
      </c>
      <c r="AZ277" s="7">
        <f t="shared" si="140"/>
        <v>0</v>
      </c>
      <c r="BA277" s="7">
        <f t="shared" si="140"/>
        <v>0</v>
      </c>
      <c r="BB277" s="7">
        <f t="shared" si="140"/>
        <v>0</v>
      </c>
      <c r="BC277" s="7">
        <f t="shared" si="140"/>
        <v>0</v>
      </c>
      <c r="BD277" s="7">
        <f t="shared" si="140"/>
        <v>0</v>
      </c>
      <c r="BE277" s="16"/>
      <c r="BF277" s="7">
        <f t="shared" si="140"/>
        <v>30672.8</v>
      </c>
      <c r="BG277" s="7">
        <f t="shared" si="140"/>
        <v>29945</v>
      </c>
      <c r="BH277" s="7">
        <f t="shared" si="138"/>
        <v>-727.7999999999993</v>
      </c>
    </row>
    <row r="278" spans="1:60" ht="31.5">
      <c r="A278" s="14" t="s">
        <v>77</v>
      </c>
      <c r="B278" s="15" t="s">
        <v>63</v>
      </c>
      <c r="C278" s="15" t="s">
        <v>109</v>
      </c>
      <c r="D278" s="15" t="s">
        <v>218</v>
      </c>
      <c r="E278" s="15">
        <v>327</v>
      </c>
      <c r="F278" s="7">
        <v>52467.3</v>
      </c>
      <c r="G278" s="7">
        <f>F278+H278</f>
        <v>51936.3</v>
      </c>
      <c r="H278" s="7">
        <f t="shared" si="136"/>
        <v>-531</v>
      </c>
      <c r="I278" s="7"/>
      <c r="J278" s="7"/>
      <c r="K278" s="7"/>
      <c r="L278" s="7">
        <f>-774.4+103.4</f>
        <v>-671</v>
      </c>
      <c r="M278" s="7"/>
      <c r="N278" s="7"/>
      <c r="O278" s="7"/>
      <c r="P278" s="7">
        <v>140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16"/>
      <c r="BF278" s="7">
        <v>30672.8</v>
      </c>
      <c r="BG278" s="7">
        <v>29945</v>
      </c>
      <c r="BH278" s="7">
        <f t="shared" si="138"/>
        <v>-727.7999999999993</v>
      </c>
    </row>
    <row r="279" spans="1:60" ht="15.75">
      <c r="A279" s="14" t="s">
        <v>219</v>
      </c>
      <c r="B279" s="15" t="s">
        <v>63</v>
      </c>
      <c r="C279" s="15" t="s">
        <v>109</v>
      </c>
      <c r="D279" s="15" t="s">
        <v>220</v>
      </c>
      <c r="E279" s="15" t="s">
        <v>45</v>
      </c>
      <c r="F279" s="7">
        <f>F280</f>
        <v>5683</v>
      </c>
      <c r="G279" s="7">
        <f>G280</f>
        <v>5546.8</v>
      </c>
      <c r="H279" s="7">
        <f t="shared" si="136"/>
        <v>-136.2</v>
      </c>
      <c r="I279" s="7">
        <f>I280</f>
        <v>0</v>
      </c>
      <c r="J279" s="7">
        <f aca="true" t="shared" si="141" ref="J279:BG279">J280</f>
        <v>0</v>
      </c>
      <c r="K279" s="7">
        <f t="shared" si="141"/>
        <v>-100</v>
      </c>
      <c r="L279" s="7">
        <f t="shared" si="141"/>
        <v>-36.2</v>
      </c>
      <c r="M279" s="7">
        <f t="shared" si="141"/>
        <v>0</v>
      </c>
      <c r="N279" s="7">
        <f t="shared" si="141"/>
        <v>0</v>
      </c>
      <c r="O279" s="7">
        <f t="shared" si="141"/>
        <v>0</v>
      </c>
      <c r="P279" s="7">
        <f t="shared" si="141"/>
        <v>0</v>
      </c>
      <c r="Q279" s="7">
        <f t="shared" si="141"/>
        <v>0</v>
      </c>
      <c r="R279" s="7">
        <f t="shared" si="141"/>
        <v>0</v>
      </c>
      <c r="S279" s="7">
        <f t="shared" si="141"/>
        <v>0</v>
      </c>
      <c r="T279" s="7">
        <f t="shared" si="141"/>
        <v>0</v>
      </c>
      <c r="U279" s="7">
        <f t="shared" si="141"/>
        <v>0</v>
      </c>
      <c r="V279" s="7">
        <f t="shared" si="141"/>
        <v>0</v>
      </c>
      <c r="W279" s="7">
        <f t="shared" si="141"/>
        <v>0</v>
      </c>
      <c r="X279" s="7">
        <f t="shared" si="141"/>
        <v>0</v>
      </c>
      <c r="Y279" s="7">
        <f t="shared" si="141"/>
        <v>0</v>
      </c>
      <c r="Z279" s="7">
        <f t="shared" si="141"/>
        <v>0</v>
      </c>
      <c r="AA279" s="7">
        <f t="shared" si="141"/>
        <v>0</v>
      </c>
      <c r="AB279" s="7">
        <f t="shared" si="141"/>
        <v>0</v>
      </c>
      <c r="AC279" s="7">
        <f t="shared" si="141"/>
        <v>0</v>
      </c>
      <c r="AD279" s="7">
        <f t="shared" si="141"/>
        <v>0</v>
      </c>
      <c r="AE279" s="7">
        <f t="shared" si="141"/>
        <v>0</v>
      </c>
      <c r="AF279" s="7">
        <f t="shared" si="141"/>
        <v>0</v>
      </c>
      <c r="AG279" s="7">
        <f t="shared" si="141"/>
        <v>0</v>
      </c>
      <c r="AH279" s="7">
        <f t="shared" si="141"/>
        <v>0</v>
      </c>
      <c r="AI279" s="7">
        <f t="shared" si="141"/>
        <v>0</v>
      </c>
      <c r="AJ279" s="7">
        <f t="shared" si="141"/>
        <v>0</v>
      </c>
      <c r="AK279" s="7">
        <f t="shared" si="141"/>
        <v>0</v>
      </c>
      <c r="AL279" s="7">
        <f t="shared" si="141"/>
        <v>0</v>
      </c>
      <c r="AM279" s="7">
        <f t="shared" si="141"/>
        <v>0</v>
      </c>
      <c r="AN279" s="7">
        <f t="shared" si="141"/>
        <v>0</v>
      </c>
      <c r="AO279" s="7">
        <f t="shared" si="141"/>
        <v>0</v>
      </c>
      <c r="AP279" s="7">
        <f t="shared" si="141"/>
        <v>0</v>
      </c>
      <c r="AQ279" s="7">
        <f t="shared" si="141"/>
        <v>0</v>
      </c>
      <c r="AR279" s="7">
        <f t="shared" si="141"/>
        <v>0</v>
      </c>
      <c r="AS279" s="7">
        <f t="shared" si="141"/>
        <v>0</v>
      </c>
      <c r="AT279" s="7">
        <f t="shared" si="141"/>
        <v>0</v>
      </c>
      <c r="AU279" s="7">
        <f t="shared" si="141"/>
        <v>0</v>
      </c>
      <c r="AV279" s="7">
        <f t="shared" si="141"/>
        <v>0</v>
      </c>
      <c r="AW279" s="7">
        <f t="shared" si="141"/>
        <v>0</v>
      </c>
      <c r="AX279" s="7">
        <f t="shared" si="141"/>
        <v>0</v>
      </c>
      <c r="AY279" s="7">
        <f t="shared" si="141"/>
        <v>0</v>
      </c>
      <c r="AZ279" s="7">
        <f t="shared" si="141"/>
        <v>0</v>
      </c>
      <c r="BA279" s="7">
        <f t="shared" si="141"/>
        <v>0</v>
      </c>
      <c r="BB279" s="7">
        <f t="shared" si="141"/>
        <v>0</v>
      </c>
      <c r="BC279" s="7">
        <f t="shared" si="141"/>
        <v>0</v>
      </c>
      <c r="BD279" s="7">
        <f t="shared" si="141"/>
        <v>0</v>
      </c>
      <c r="BE279" s="16"/>
      <c r="BF279" s="7">
        <f t="shared" si="141"/>
        <v>1672</v>
      </c>
      <c r="BG279" s="7">
        <f t="shared" si="141"/>
        <v>3942</v>
      </c>
      <c r="BH279" s="7">
        <f t="shared" si="138"/>
        <v>2270</v>
      </c>
    </row>
    <row r="280" spans="1:60" ht="31.5">
      <c r="A280" s="14" t="s">
        <v>210</v>
      </c>
      <c r="B280" s="15" t="s">
        <v>63</v>
      </c>
      <c r="C280" s="15" t="s">
        <v>109</v>
      </c>
      <c r="D280" s="15" t="s">
        <v>220</v>
      </c>
      <c r="E280" s="15">
        <v>447</v>
      </c>
      <c r="F280" s="7">
        <v>5683</v>
      </c>
      <c r="G280" s="7">
        <f>F280+H280</f>
        <v>5546.8</v>
      </c>
      <c r="H280" s="7">
        <f t="shared" si="136"/>
        <v>-136.2</v>
      </c>
      <c r="I280" s="7"/>
      <c r="J280" s="7"/>
      <c r="K280" s="7">
        <v>-100</v>
      </c>
      <c r="L280" s="7">
        <f>63.8-100</f>
        <v>-36.2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16"/>
      <c r="BF280" s="7">
        <v>1672</v>
      </c>
      <c r="BG280" s="7">
        <v>3942</v>
      </c>
      <c r="BH280" s="7">
        <f t="shared" si="138"/>
        <v>2270</v>
      </c>
    </row>
    <row r="281" spans="1:60" ht="15.75" hidden="1">
      <c r="A281" s="14" t="s">
        <v>90</v>
      </c>
      <c r="B281" s="15" t="s">
        <v>63</v>
      </c>
      <c r="C281" s="15" t="s">
        <v>109</v>
      </c>
      <c r="D281" s="15" t="s">
        <v>91</v>
      </c>
      <c r="E281" s="15" t="s">
        <v>45</v>
      </c>
      <c r="F281" s="7">
        <f>F282</f>
        <v>0</v>
      </c>
      <c r="G281" s="7">
        <f>G282</f>
        <v>0</v>
      </c>
      <c r="H281" s="7">
        <f t="shared" si="136"/>
        <v>0</v>
      </c>
      <c r="I281" s="7">
        <f>I282</f>
        <v>0</v>
      </c>
      <c r="J281" s="7">
        <f aca="true" t="shared" si="142" ref="J281:BD281">J282</f>
        <v>0</v>
      </c>
      <c r="K281" s="7">
        <f t="shared" si="142"/>
        <v>0</v>
      </c>
      <c r="L281" s="7">
        <f t="shared" si="142"/>
        <v>0</v>
      </c>
      <c r="M281" s="7">
        <f t="shared" si="142"/>
        <v>0</v>
      </c>
      <c r="N281" s="7">
        <f t="shared" si="142"/>
        <v>0</v>
      </c>
      <c r="O281" s="7">
        <f t="shared" si="142"/>
        <v>0</v>
      </c>
      <c r="P281" s="7">
        <f t="shared" si="142"/>
        <v>0</v>
      </c>
      <c r="Q281" s="7">
        <f t="shared" si="142"/>
        <v>0</v>
      </c>
      <c r="R281" s="7">
        <f t="shared" si="142"/>
        <v>0</v>
      </c>
      <c r="S281" s="7">
        <f t="shared" si="142"/>
        <v>0</v>
      </c>
      <c r="T281" s="7">
        <f t="shared" si="142"/>
        <v>0</v>
      </c>
      <c r="U281" s="7">
        <f t="shared" si="142"/>
        <v>0</v>
      </c>
      <c r="V281" s="7">
        <f t="shared" si="142"/>
        <v>0</v>
      </c>
      <c r="W281" s="7">
        <f t="shared" si="142"/>
        <v>0</v>
      </c>
      <c r="X281" s="7">
        <f t="shared" si="142"/>
        <v>0</v>
      </c>
      <c r="Y281" s="7">
        <f t="shared" si="142"/>
        <v>0</v>
      </c>
      <c r="Z281" s="7">
        <f t="shared" si="142"/>
        <v>0</v>
      </c>
      <c r="AA281" s="7">
        <f t="shared" si="142"/>
        <v>0</v>
      </c>
      <c r="AB281" s="7">
        <f t="shared" si="142"/>
        <v>0</v>
      </c>
      <c r="AC281" s="7">
        <f t="shared" si="142"/>
        <v>0</v>
      </c>
      <c r="AD281" s="7">
        <f t="shared" si="142"/>
        <v>0</v>
      </c>
      <c r="AE281" s="7">
        <f t="shared" si="142"/>
        <v>0</v>
      </c>
      <c r="AF281" s="7">
        <f t="shared" si="142"/>
        <v>0</v>
      </c>
      <c r="AG281" s="7">
        <f t="shared" si="142"/>
        <v>0</v>
      </c>
      <c r="AH281" s="7">
        <f t="shared" si="142"/>
        <v>0</v>
      </c>
      <c r="AI281" s="7">
        <f t="shared" si="142"/>
        <v>0</v>
      </c>
      <c r="AJ281" s="7">
        <f t="shared" si="142"/>
        <v>0</v>
      </c>
      <c r="AK281" s="7">
        <f t="shared" si="142"/>
        <v>0</v>
      </c>
      <c r="AL281" s="7">
        <f t="shared" si="142"/>
        <v>0</v>
      </c>
      <c r="AM281" s="7">
        <f t="shared" si="142"/>
        <v>0</v>
      </c>
      <c r="AN281" s="7">
        <f t="shared" si="142"/>
        <v>0</v>
      </c>
      <c r="AO281" s="7">
        <f t="shared" si="142"/>
        <v>0</v>
      </c>
      <c r="AP281" s="7">
        <f t="shared" si="142"/>
        <v>0</v>
      </c>
      <c r="AQ281" s="7">
        <f t="shared" si="142"/>
        <v>0</v>
      </c>
      <c r="AR281" s="7">
        <f t="shared" si="142"/>
        <v>0</v>
      </c>
      <c r="AS281" s="7">
        <f t="shared" si="142"/>
        <v>0</v>
      </c>
      <c r="AT281" s="7">
        <f t="shared" si="142"/>
        <v>0</v>
      </c>
      <c r="AU281" s="7">
        <f t="shared" si="142"/>
        <v>0</v>
      </c>
      <c r="AV281" s="7">
        <f t="shared" si="142"/>
        <v>0</v>
      </c>
      <c r="AW281" s="7">
        <f t="shared" si="142"/>
        <v>0</v>
      </c>
      <c r="AX281" s="7">
        <f t="shared" si="142"/>
        <v>0</v>
      </c>
      <c r="AY281" s="7">
        <f t="shared" si="142"/>
        <v>0</v>
      </c>
      <c r="AZ281" s="7">
        <f t="shared" si="142"/>
        <v>0</v>
      </c>
      <c r="BA281" s="7">
        <f t="shared" si="142"/>
        <v>0</v>
      </c>
      <c r="BB281" s="7">
        <f t="shared" si="142"/>
        <v>0</v>
      </c>
      <c r="BC281" s="7">
        <f t="shared" si="142"/>
        <v>0</v>
      </c>
      <c r="BD281" s="7">
        <f t="shared" si="142"/>
        <v>0</v>
      </c>
      <c r="BE281" s="16"/>
      <c r="BF281" s="7">
        <f>BF282</f>
        <v>17594</v>
      </c>
      <c r="BG281" s="7">
        <f>BG282</f>
        <v>17594</v>
      </c>
      <c r="BH281" s="7">
        <f>BG281-BF281</f>
        <v>0</v>
      </c>
    </row>
    <row r="282" spans="1:60" ht="31.5" hidden="1">
      <c r="A282" s="14" t="s">
        <v>202</v>
      </c>
      <c r="B282" s="15" t="s">
        <v>63</v>
      </c>
      <c r="C282" s="15" t="s">
        <v>109</v>
      </c>
      <c r="D282" s="15" t="s">
        <v>91</v>
      </c>
      <c r="E282" s="15" t="s">
        <v>203</v>
      </c>
      <c r="F282" s="7"/>
      <c r="G282" s="7">
        <f>F282+H282</f>
        <v>0</v>
      </c>
      <c r="H282" s="7">
        <f t="shared" si="136"/>
        <v>0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16"/>
      <c r="BF282" s="7">
        <v>17594</v>
      </c>
      <c r="BG282" s="7">
        <v>17594</v>
      </c>
      <c r="BH282" s="7">
        <f>BG282-BF282</f>
        <v>0</v>
      </c>
    </row>
    <row r="283" spans="1:60" ht="103.5" customHeight="1">
      <c r="A283" s="14" t="s">
        <v>222</v>
      </c>
      <c r="B283" s="15" t="s">
        <v>63</v>
      </c>
      <c r="C283" s="15" t="s">
        <v>109</v>
      </c>
      <c r="D283" s="15" t="s">
        <v>223</v>
      </c>
      <c r="E283" s="15" t="s">
        <v>45</v>
      </c>
      <c r="F283" s="7">
        <f>F284</f>
        <v>42930</v>
      </c>
      <c r="G283" s="7">
        <f>G284</f>
        <v>42758.8</v>
      </c>
      <c r="H283" s="7">
        <f t="shared" si="136"/>
        <v>-171.2</v>
      </c>
      <c r="I283" s="7">
        <f>I284</f>
        <v>0</v>
      </c>
      <c r="J283" s="7">
        <f aca="true" t="shared" si="143" ref="J283:BG283">J284</f>
        <v>-104</v>
      </c>
      <c r="K283" s="7">
        <f t="shared" si="143"/>
        <v>0</v>
      </c>
      <c r="L283" s="7">
        <f t="shared" si="143"/>
        <v>-339.2</v>
      </c>
      <c r="M283" s="7">
        <f t="shared" si="143"/>
        <v>0</v>
      </c>
      <c r="N283" s="7">
        <f t="shared" si="143"/>
        <v>0</v>
      </c>
      <c r="O283" s="7">
        <f t="shared" si="143"/>
        <v>0</v>
      </c>
      <c r="P283" s="7">
        <f t="shared" si="143"/>
        <v>272</v>
      </c>
      <c r="Q283" s="7">
        <f t="shared" si="143"/>
        <v>0</v>
      </c>
      <c r="R283" s="7">
        <f t="shared" si="143"/>
        <v>0</v>
      </c>
      <c r="S283" s="7">
        <f t="shared" si="143"/>
        <v>0</v>
      </c>
      <c r="T283" s="7">
        <f t="shared" si="143"/>
        <v>0</v>
      </c>
      <c r="U283" s="7">
        <f t="shared" si="143"/>
        <v>0</v>
      </c>
      <c r="V283" s="7">
        <f t="shared" si="143"/>
        <v>0</v>
      </c>
      <c r="W283" s="7">
        <f t="shared" si="143"/>
        <v>0</v>
      </c>
      <c r="X283" s="7">
        <f t="shared" si="143"/>
        <v>0</v>
      </c>
      <c r="Y283" s="7">
        <f t="shared" si="143"/>
        <v>0</v>
      </c>
      <c r="Z283" s="7">
        <f t="shared" si="143"/>
        <v>0</v>
      </c>
      <c r="AA283" s="7">
        <f t="shared" si="143"/>
        <v>0</v>
      </c>
      <c r="AB283" s="7">
        <f t="shared" si="143"/>
        <v>0</v>
      </c>
      <c r="AC283" s="7">
        <f t="shared" si="143"/>
        <v>0</v>
      </c>
      <c r="AD283" s="7">
        <f t="shared" si="143"/>
        <v>0</v>
      </c>
      <c r="AE283" s="7">
        <f t="shared" si="143"/>
        <v>0</v>
      </c>
      <c r="AF283" s="7">
        <f t="shared" si="143"/>
        <v>0</v>
      </c>
      <c r="AG283" s="7">
        <f t="shared" si="143"/>
        <v>0</v>
      </c>
      <c r="AH283" s="7">
        <f t="shared" si="143"/>
        <v>0</v>
      </c>
      <c r="AI283" s="7">
        <f t="shared" si="143"/>
        <v>0</v>
      </c>
      <c r="AJ283" s="7">
        <f t="shared" si="143"/>
        <v>0</v>
      </c>
      <c r="AK283" s="7">
        <f t="shared" si="143"/>
        <v>0</v>
      </c>
      <c r="AL283" s="7">
        <f t="shared" si="143"/>
        <v>0</v>
      </c>
      <c r="AM283" s="7">
        <f t="shared" si="143"/>
        <v>0</v>
      </c>
      <c r="AN283" s="7">
        <f t="shared" si="143"/>
        <v>0</v>
      </c>
      <c r="AO283" s="7">
        <f t="shared" si="143"/>
        <v>0</v>
      </c>
      <c r="AP283" s="7">
        <f t="shared" si="143"/>
        <v>0</v>
      </c>
      <c r="AQ283" s="7">
        <f t="shared" si="143"/>
        <v>0</v>
      </c>
      <c r="AR283" s="7">
        <f t="shared" si="143"/>
        <v>0</v>
      </c>
      <c r="AS283" s="7">
        <f t="shared" si="143"/>
        <v>0</v>
      </c>
      <c r="AT283" s="7">
        <f t="shared" si="143"/>
        <v>0</v>
      </c>
      <c r="AU283" s="7">
        <f t="shared" si="143"/>
        <v>0</v>
      </c>
      <c r="AV283" s="7">
        <f t="shared" si="143"/>
        <v>0</v>
      </c>
      <c r="AW283" s="7">
        <f t="shared" si="143"/>
        <v>0</v>
      </c>
      <c r="AX283" s="7">
        <f t="shared" si="143"/>
        <v>0</v>
      </c>
      <c r="AY283" s="7">
        <f t="shared" si="143"/>
        <v>0</v>
      </c>
      <c r="AZ283" s="7">
        <f t="shared" si="143"/>
        <v>0</v>
      </c>
      <c r="BA283" s="7">
        <f t="shared" si="143"/>
        <v>0</v>
      </c>
      <c r="BB283" s="7">
        <f t="shared" si="143"/>
        <v>0</v>
      </c>
      <c r="BC283" s="7">
        <f t="shared" si="143"/>
        <v>0</v>
      </c>
      <c r="BD283" s="7">
        <f t="shared" si="143"/>
        <v>0</v>
      </c>
      <c r="BE283" s="16"/>
      <c r="BF283" s="7">
        <f t="shared" si="143"/>
        <v>25323.2</v>
      </c>
      <c r="BG283" s="7">
        <f t="shared" si="143"/>
        <v>29981</v>
      </c>
      <c r="BH283" s="7">
        <f t="shared" si="138"/>
        <v>4657.799999999999</v>
      </c>
    </row>
    <row r="284" spans="1:60" ht="31.5">
      <c r="A284" s="14" t="s">
        <v>77</v>
      </c>
      <c r="B284" s="15" t="s">
        <v>63</v>
      </c>
      <c r="C284" s="15" t="s">
        <v>109</v>
      </c>
      <c r="D284" s="15" t="s">
        <v>223</v>
      </c>
      <c r="E284" s="15">
        <v>327</v>
      </c>
      <c r="F284" s="7">
        <v>42930</v>
      </c>
      <c r="G284" s="7">
        <f>F284+H284</f>
        <v>42758.8</v>
      </c>
      <c r="H284" s="7">
        <f t="shared" si="136"/>
        <v>-171.2</v>
      </c>
      <c r="I284" s="7"/>
      <c r="J284" s="7">
        <v>-104</v>
      </c>
      <c r="K284" s="7"/>
      <c r="L284" s="7">
        <v>-339.2</v>
      </c>
      <c r="M284" s="7"/>
      <c r="N284" s="7"/>
      <c r="O284" s="7"/>
      <c r="P284" s="7">
        <v>272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16"/>
      <c r="BF284" s="7">
        <v>25323.2</v>
      </c>
      <c r="BG284" s="7">
        <v>29981</v>
      </c>
      <c r="BH284" s="7">
        <f t="shared" si="138"/>
        <v>4657.799999999999</v>
      </c>
    </row>
    <row r="285" spans="1:60" ht="15.75">
      <c r="A285" s="14" t="s">
        <v>139</v>
      </c>
      <c r="B285" s="15" t="s">
        <v>63</v>
      </c>
      <c r="C285" s="15" t="s">
        <v>109</v>
      </c>
      <c r="D285" s="15" t="s">
        <v>140</v>
      </c>
      <c r="E285" s="15" t="s">
        <v>45</v>
      </c>
      <c r="F285" s="7">
        <f>F287+F286</f>
        <v>17744</v>
      </c>
      <c r="G285" s="7">
        <f>G287+G286</f>
        <v>17820</v>
      </c>
      <c r="H285" s="7">
        <f>H287+H286</f>
        <v>76</v>
      </c>
      <c r="I285" s="7">
        <f>I287+I286</f>
        <v>0</v>
      </c>
      <c r="J285" s="7">
        <f aca="true" t="shared" si="144" ref="J285:BH285">J287</f>
        <v>0</v>
      </c>
      <c r="K285" s="7">
        <f t="shared" si="144"/>
        <v>0</v>
      </c>
      <c r="L285" s="7">
        <f>L287+L286</f>
        <v>0</v>
      </c>
      <c r="M285" s="7">
        <f t="shared" si="144"/>
        <v>0</v>
      </c>
      <c r="N285" s="7">
        <f t="shared" si="144"/>
        <v>0</v>
      </c>
      <c r="O285" s="7">
        <f t="shared" si="144"/>
        <v>0</v>
      </c>
      <c r="P285" s="7">
        <f t="shared" si="144"/>
        <v>0</v>
      </c>
      <c r="Q285" s="7">
        <f t="shared" si="144"/>
        <v>0</v>
      </c>
      <c r="R285" s="7">
        <f t="shared" si="144"/>
        <v>0</v>
      </c>
      <c r="S285" s="7">
        <f t="shared" si="144"/>
        <v>0</v>
      </c>
      <c r="T285" s="7">
        <f>T287+T286</f>
        <v>76</v>
      </c>
      <c r="U285" s="7">
        <f t="shared" si="144"/>
        <v>0</v>
      </c>
      <c r="V285" s="7">
        <f t="shared" si="144"/>
        <v>0</v>
      </c>
      <c r="W285" s="7">
        <f t="shared" si="144"/>
        <v>0</v>
      </c>
      <c r="X285" s="7">
        <f t="shared" si="144"/>
        <v>0</v>
      </c>
      <c r="Y285" s="7">
        <f t="shared" si="144"/>
        <v>0</v>
      </c>
      <c r="Z285" s="7">
        <f t="shared" si="144"/>
        <v>0</v>
      </c>
      <c r="AA285" s="7">
        <f t="shared" si="144"/>
        <v>0</v>
      </c>
      <c r="AB285" s="7">
        <f t="shared" si="144"/>
        <v>0</v>
      </c>
      <c r="AC285" s="7">
        <f t="shared" si="144"/>
        <v>0</v>
      </c>
      <c r="AD285" s="7">
        <f t="shared" si="144"/>
        <v>0</v>
      </c>
      <c r="AE285" s="7">
        <f t="shared" si="144"/>
        <v>0</v>
      </c>
      <c r="AF285" s="7">
        <f t="shared" si="144"/>
        <v>0</v>
      </c>
      <c r="AG285" s="7">
        <f t="shared" si="144"/>
        <v>0</v>
      </c>
      <c r="AH285" s="7">
        <f t="shared" si="144"/>
        <v>0</v>
      </c>
      <c r="AI285" s="7">
        <f t="shared" si="144"/>
        <v>0</v>
      </c>
      <c r="AJ285" s="7">
        <f t="shared" si="144"/>
        <v>0</v>
      </c>
      <c r="AK285" s="7">
        <f t="shared" si="144"/>
        <v>0</v>
      </c>
      <c r="AL285" s="7">
        <f t="shared" si="144"/>
        <v>0</v>
      </c>
      <c r="AM285" s="7">
        <f t="shared" si="144"/>
        <v>0</v>
      </c>
      <c r="AN285" s="7">
        <f t="shared" si="144"/>
        <v>0</v>
      </c>
      <c r="AO285" s="7">
        <f t="shared" si="144"/>
        <v>0</v>
      </c>
      <c r="AP285" s="7">
        <f t="shared" si="144"/>
        <v>0</v>
      </c>
      <c r="AQ285" s="7">
        <f t="shared" si="144"/>
        <v>0</v>
      </c>
      <c r="AR285" s="7">
        <f t="shared" si="144"/>
        <v>0</v>
      </c>
      <c r="AS285" s="7">
        <f t="shared" si="144"/>
        <v>0</v>
      </c>
      <c r="AT285" s="7">
        <f t="shared" si="144"/>
        <v>0</v>
      </c>
      <c r="AU285" s="7">
        <f t="shared" si="144"/>
        <v>0</v>
      </c>
      <c r="AV285" s="7">
        <f t="shared" si="144"/>
        <v>0</v>
      </c>
      <c r="AW285" s="7">
        <f t="shared" si="144"/>
        <v>0</v>
      </c>
      <c r="AX285" s="7">
        <f t="shared" si="144"/>
        <v>0</v>
      </c>
      <c r="AY285" s="7">
        <f t="shared" si="144"/>
        <v>0</v>
      </c>
      <c r="AZ285" s="7">
        <f t="shared" si="144"/>
        <v>0</v>
      </c>
      <c r="BA285" s="7">
        <f t="shared" si="144"/>
        <v>0</v>
      </c>
      <c r="BB285" s="7">
        <f t="shared" si="144"/>
        <v>0</v>
      </c>
      <c r="BC285" s="7">
        <f t="shared" si="144"/>
        <v>0</v>
      </c>
      <c r="BD285" s="7">
        <f t="shared" si="144"/>
        <v>0</v>
      </c>
      <c r="BE285" s="7">
        <f t="shared" si="144"/>
        <v>0</v>
      </c>
      <c r="BF285" s="7">
        <f t="shared" si="144"/>
        <v>0</v>
      </c>
      <c r="BG285" s="7">
        <f t="shared" si="144"/>
        <v>0</v>
      </c>
      <c r="BH285" s="7">
        <f t="shared" si="144"/>
        <v>0</v>
      </c>
    </row>
    <row r="286" spans="1:60" ht="20.25" customHeight="1">
      <c r="A286" s="12" t="s">
        <v>154</v>
      </c>
      <c r="B286" s="15" t="s">
        <v>63</v>
      </c>
      <c r="C286" s="15" t="s">
        <v>109</v>
      </c>
      <c r="D286" s="15" t="s">
        <v>140</v>
      </c>
      <c r="E286" s="15" t="s">
        <v>156</v>
      </c>
      <c r="F286" s="7">
        <v>17686.7</v>
      </c>
      <c r="G286" s="7">
        <f>F286+H286</f>
        <v>17762.7</v>
      </c>
      <c r="H286" s="7">
        <f>SUM(I286:BD286)</f>
        <v>76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>
        <v>76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16"/>
      <c r="BF286" s="7"/>
      <c r="BG286" s="7"/>
      <c r="BH286" s="7"/>
    </row>
    <row r="287" spans="1:60" ht="31.5">
      <c r="A287" s="14" t="s">
        <v>349</v>
      </c>
      <c r="B287" s="15" t="s">
        <v>63</v>
      </c>
      <c r="C287" s="15" t="s">
        <v>109</v>
      </c>
      <c r="D287" s="15" t="s">
        <v>140</v>
      </c>
      <c r="E287" s="15" t="s">
        <v>348</v>
      </c>
      <c r="F287" s="7">
        <v>57.3</v>
      </c>
      <c r="G287" s="7">
        <f>F287+H287</f>
        <v>57.3</v>
      </c>
      <c r="H287" s="7">
        <f>SUM(I287:BD287)</f>
        <v>0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16"/>
      <c r="BF287" s="7"/>
      <c r="BG287" s="7"/>
      <c r="BH287" s="7"/>
    </row>
    <row r="288" spans="1:60" ht="31.5">
      <c r="A288" s="12" t="s">
        <v>241</v>
      </c>
      <c r="B288" s="15" t="s">
        <v>63</v>
      </c>
      <c r="C288" s="15" t="s">
        <v>109</v>
      </c>
      <c r="D288" s="15" t="s">
        <v>179</v>
      </c>
      <c r="E288" s="15" t="s">
        <v>45</v>
      </c>
      <c r="F288" s="7">
        <f>F289</f>
        <v>154835.8</v>
      </c>
      <c r="G288" s="7">
        <f>G289</f>
        <v>161884</v>
      </c>
      <c r="H288" s="7">
        <f>H289</f>
        <v>7048.199999999999</v>
      </c>
      <c r="I288" s="7">
        <f>I289</f>
        <v>0</v>
      </c>
      <c r="J288" s="7">
        <f aca="true" t="shared" si="145" ref="J288:BG288">J289</f>
        <v>0</v>
      </c>
      <c r="K288" s="7">
        <f t="shared" si="145"/>
        <v>0</v>
      </c>
      <c r="L288" s="7">
        <f t="shared" si="145"/>
        <v>5859.3</v>
      </c>
      <c r="M288" s="7">
        <f t="shared" si="145"/>
        <v>0</v>
      </c>
      <c r="N288" s="7">
        <f t="shared" si="145"/>
        <v>0</v>
      </c>
      <c r="O288" s="7">
        <f t="shared" si="145"/>
        <v>0</v>
      </c>
      <c r="P288" s="7">
        <f t="shared" si="145"/>
        <v>2720</v>
      </c>
      <c r="Q288" s="7">
        <f t="shared" si="145"/>
        <v>0</v>
      </c>
      <c r="R288" s="7">
        <f>R289</f>
        <v>-1531.1</v>
      </c>
      <c r="S288" s="7">
        <f t="shared" si="145"/>
        <v>0</v>
      </c>
      <c r="T288" s="7">
        <f t="shared" si="145"/>
        <v>0</v>
      </c>
      <c r="U288" s="7">
        <f t="shared" si="145"/>
        <v>0</v>
      </c>
      <c r="V288" s="7">
        <f t="shared" si="145"/>
        <v>0</v>
      </c>
      <c r="W288" s="7">
        <f t="shared" si="145"/>
        <v>0</v>
      </c>
      <c r="X288" s="7">
        <f t="shared" si="145"/>
        <v>0</v>
      </c>
      <c r="Y288" s="7">
        <f t="shared" si="145"/>
        <v>0</v>
      </c>
      <c r="Z288" s="7">
        <f t="shared" si="145"/>
        <v>0</v>
      </c>
      <c r="AA288" s="7">
        <f t="shared" si="145"/>
        <v>0</v>
      </c>
      <c r="AB288" s="7">
        <f t="shared" si="145"/>
        <v>0</v>
      </c>
      <c r="AC288" s="7">
        <f t="shared" si="145"/>
        <v>0</v>
      </c>
      <c r="AD288" s="7">
        <f t="shared" si="145"/>
        <v>0</v>
      </c>
      <c r="AE288" s="7">
        <f t="shared" si="145"/>
        <v>0</v>
      </c>
      <c r="AF288" s="7">
        <f t="shared" si="145"/>
        <v>0</v>
      </c>
      <c r="AG288" s="7">
        <f t="shared" si="145"/>
        <v>0</v>
      </c>
      <c r="AH288" s="7">
        <f t="shared" si="145"/>
        <v>0</v>
      </c>
      <c r="AI288" s="7">
        <f t="shared" si="145"/>
        <v>0</v>
      </c>
      <c r="AJ288" s="7">
        <f t="shared" si="145"/>
        <v>0</v>
      </c>
      <c r="AK288" s="7">
        <f t="shared" si="145"/>
        <v>0</v>
      </c>
      <c r="AL288" s="7">
        <f t="shared" si="145"/>
        <v>0</v>
      </c>
      <c r="AM288" s="7">
        <f t="shared" si="145"/>
        <v>0</v>
      </c>
      <c r="AN288" s="7">
        <f t="shared" si="145"/>
        <v>0</v>
      </c>
      <c r="AO288" s="7">
        <f t="shared" si="145"/>
        <v>0</v>
      </c>
      <c r="AP288" s="7">
        <f t="shared" si="145"/>
        <v>0</v>
      </c>
      <c r="AQ288" s="7">
        <f t="shared" si="145"/>
        <v>0</v>
      </c>
      <c r="AR288" s="7">
        <f t="shared" si="145"/>
        <v>0</v>
      </c>
      <c r="AS288" s="7">
        <f t="shared" si="145"/>
        <v>0</v>
      </c>
      <c r="AT288" s="7">
        <f t="shared" si="145"/>
        <v>0</v>
      </c>
      <c r="AU288" s="7">
        <f t="shared" si="145"/>
        <v>0</v>
      </c>
      <c r="AV288" s="7">
        <f t="shared" si="145"/>
        <v>0</v>
      </c>
      <c r="AW288" s="7">
        <f t="shared" si="145"/>
        <v>0</v>
      </c>
      <c r="AX288" s="7">
        <f t="shared" si="145"/>
        <v>0</v>
      </c>
      <c r="AY288" s="7">
        <f t="shared" si="145"/>
        <v>0</v>
      </c>
      <c r="AZ288" s="7">
        <f t="shared" si="145"/>
        <v>0</v>
      </c>
      <c r="BA288" s="7">
        <f t="shared" si="145"/>
        <v>0</v>
      </c>
      <c r="BB288" s="7">
        <f t="shared" si="145"/>
        <v>0</v>
      </c>
      <c r="BC288" s="7">
        <f t="shared" si="145"/>
        <v>0</v>
      </c>
      <c r="BD288" s="7">
        <f t="shared" si="145"/>
        <v>0</v>
      </c>
      <c r="BE288" s="16"/>
      <c r="BF288" s="7">
        <f t="shared" si="145"/>
        <v>0</v>
      </c>
      <c r="BG288" s="7">
        <f t="shared" si="145"/>
        <v>0</v>
      </c>
      <c r="BH288" s="7">
        <f t="shared" si="138"/>
        <v>0</v>
      </c>
    </row>
    <row r="289" spans="1:60" ht="15.75">
      <c r="A289" s="12" t="s">
        <v>154</v>
      </c>
      <c r="B289" s="15" t="s">
        <v>63</v>
      </c>
      <c r="C289" s="15" t="s">
        <v>109</v>
      </c>
      <c r="D289" s="15" t="s">
        <v>179</v>
      </c>
      <c r="E289" s="15" t="s">
        <v>156</v>
      </c>
      <c r="F289" s="7">
        <v>154835.8</v>
      </c>
      <c r="G289" s="7">
        <f>F289+H289</f>
        <v>161884</v>
      </c>
      <c r="H289" s="7">
        <f>SUM(I289:BD289)</f>
        <v>7048.199999999999</v>
      </c>
      <c r="I289" s="7"/>
      <c r="J289" s="7"/>
      <c r="K289" s="7"/>
      <c r="L289" s="7">
        <v>5859.3</v>
      </c>
      <c r="M289" s="7"/>
      <c r="N289" s="7"/>
      <c r="O289" s="7"/>
      <c r="P289" s="7">
        <v>2720</v>
      </c>
      <c r="Q289" s="7"/>
      <c r="R289" s="7">
        <v>-1531.1</v>
      </c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16"/>
      <c r="BF289" s="7"/>
      <c r="BG289" s="7"/>
      <c r="BH289" s="7">
        <f t="shared" si="138"/>
        <v>0</v>
      </c>
    </row>
    <row r="290" spans="1:60" ht="15.75">
      <c r="A290" s="83" t="s">
        <v>420</v>
      </c>
      <c r="B290" s="15" t="s">
        <v>63</v>
      </c>
      <c r="C290" s="15" t="s">
        <v>109</v>
      </c>
      <c r="D290" s="15" t="s">
        <v>401</v>
      </c>
      <c r="E290" s="15" t="s">
        <v>45</v>
      </c>
      <c r="F290" s="7">
        <f>F291</f>
        <v>8000</v>
      </c>
      <c r="G290" s="7">
        <f>G291</f>
        <v>8000</v>
      </c>
      <c r="H290" s="7">
        <f>H291</f>
        <v>0</v>
      </c>
      <c r="I290" s="7">
        <f>I291</f>
        <v>0</v>
      </c>
      <c r="J290" s="7">
        <f aca="true" t="shared" si="146" ref="J290:BD290">J291</f>
        <v>0</v>
      </c>
      <c r="K290" s="7">
        <f t="shared" si="146"/>
        <v>0</v>
      </c>
      <c r="L290" s="7">
        <f t="shared" si="146"/>
        <v>0</v>
      </c>
      <c r="M290" s="7">
        <f t="shared" si="146"/>
        <v>0</v>
      </c>
      <c r="N290" s="7">
        <f t="shared" si="146"/>
        <v>0</v>
      </c>
      <c r="O290" s="7">
        <f t="shared" si="146"/>
        <v>0</v>
      </c>
      <c r="P290" s="7">
        <f t="shared" si="146"/>
        <v>0</v>
      </c>
      <c r="Q290" s="7">
        <f t="shared" si="146"/>
        <v>0</v>
      </c>
      <c r="R290" s="7">
        <f t="shared" si="146"/>
        <v>0</v>
      </c>
      <c r="S290" s="7">
        <f t="shared" si="146"/>
        <v>0</v>
      </c>
      <c r="T290" s="7">
        <f t="shared" si="146"/>
        <v>0</v>
      </c>
      <c r="U290" s="7">
        <f t="shared" si="146"/>
        <v>0</v>
      </c>
      <c r="V290" s="7">
        <f t="shared" si="146"/>
        <v>0</v>
      </c>
      <c r="W290" s="7">
        <f t="shared" si="146"/>
        <v>0</v>
      </c>
      <c r="X290" s="7">
        <f t="shared" si="146"/>
        <v>0</v>
      </c>
      <c r="Y290" s="7">
        <f t="shared" si="146"/>
        <v>0</v>
      </c>
      <c r="Z290" s="7">
        <f t="shared" si="146"/>
        <v>0</v>
      </c>
      <c r="AA290" s="7">
        <f t="shared" si="146"/>
        <v>0</v>
      </c>
      <c r="AB290" s="7">
        <f t="shared" si="146"/>
        <v>0</v>
      </c>
      <c r="AC290" s="7">
        <f t="shared" si="146"/>
        <v>0</v>
      </c>
      <c r="AD290" s="7">
        <f t="shared" si="146"/>
        <v>0</v>
      </c>
      <c r="AE290" s="7">
        <f t="shared" si="146"/>
        <v>0</v>
      </c>
      <c r="AF290" s="7">
        <f t="shared" si="146"/>
        <v>0</v>
      </c>
      <c r="AG290" s="7">
        <f t="shared" si="146"/>
        <v>0</v>
      </c>
      <c r="AH290" s="7">
        <f t="shared" si="146"/>
        <v>0</v>
      </c>
      <c r="AI290" s="7">
        <f t="shared" si="146"/>
        <v>0</v>
      </c>
      <c r="AJ290" s="7">
        <f t="shared" si="146"/>
        <v>0</v>
      </c>
      <c r="AK290" s="7">
        <f t="shared" si="146"/>
        <v>0</v>
      </c>
      <c r="AL290" s="7">
        <f t="shared" si="146"/>
        <v>0</v>
      </c>
      <c r="AM290" s="7">
        <f t="shared" si="146"/>
        <v>0</v>
      </c>
      <c r="AN290" s="7">
        <f t="shared" si="146"/>
        <v>0</v>
      </c>
      <c r="AO290" s="7">
        <f t="shared" si="146"/>
        <v>0</v>
      </c>
      <c r="AP290" s="7">
        <f t="shared" si="146"/>
        <v>0</v>
      </c>
      <c r="AQ290" s="7">
        <f t="shared" si="146"/>
        <v>0</v>
      </c>
      <c r="AR290" s="7">
        <f t="shared" si="146"/>
        <v>0</v>
      </c>
      <c r="AS290" s="7">
        <f t="shared" si="146"/>
        <v>0</v>
      </c>
      <c r="AT290" s="7">
        <f t="shared" si="146"/>
        <v>0</v>
      </c>
      <c r="AU290" s="7">
        <f t="shared" si="146"/>
        <v>0</v>
      </c>
      <c r="AV290" s="7">
        <f t="shared" si="146"/>
        <v>0</v>
      </c>
      <c r="AW290" s="7">
        <f t="shared" si="146"/>
        <v>0</v>
      </c>
      <c r="AX290" s="7">
        <f t="shared" si="146"/>
        <v>0</v>
      </c>
      <c r="AY290" s="7">
        <f t="shared" si="146"/>
        <v>0</v>
      </c>
      <c r="AZ290" s="7">
        <f t="shared" si="146"/>
        <v>0</v>
      </c>
      <c r="BA290" s="7">
        <f t="shared" si="146"/>
        <v>0</v>
      </c>
      <c r="BB290" s="7">
        <f t="shared" si="146"/>
        <v>0</v>
      </c>
      <c r="BC290" s="7">
        <f t="shared" si="146"/>
        <v>0</v>
      </c>
      <c r="BD290" s="7">
        <f t="shared" si="146"/>
        <v>0</v>
      </c>
      <c r="BE290" s="16"/>
      <c r="BF290" s="7"/>
      <c r="BG290" s="7"/>
      <c r="BH290" s="7"/>
    </row>
    <row r="291" spans="1:60" ht="24.75" customHeight="1">
      <c r="A291" s="12" t="s">
        <v>154</v>
      </c>
      <c r="B291" s="15" t="s">
        <v>63</v>
      </c>
      <c r="C291" s="15" t="s">
        <v>109</v>
      </c>
      <c r="D291" s="15" t="s">
        <v>401</v>
      </c>
      <c r="E291" s="15" t="s">
        <v>156</v>
      </c>
      <c r="F291" s="7">
        <v>8000</v>
      </c>
      <c r="G291" s="7">
        <f>F291+H291</f>
        <v>8000</v>
      </c>
      <c r="H291" s="7">
        <f>SUM(I291:BD291)</f>
        <v>0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16"/>
      <c r="BF291" s="7"/>
      <c r="BG291" s="7"/>
      <c r="BH291" s="7"/>
    </row>
    <row r="292" spans="1:60" s="64" customFormat="1" ht="36" customHeight="1">
      <c r="A292" s="32" t="s">
        <v>224</v>
      </c>
      <c r="B292" s="28" t="s">
        <v>133</v>
      </c>
      <c r="C292" s="28" t="s">
        <v>43</v>
      </c>
      <c r="D292" s="28" t="s">
        <v>44</v>
      </c>
      <c r="E292" s="28" t="s">
        <v>45</v>
      </c>
      <c r="F292" s="9">
        <f>F293+F304+F308+F313</f>
        <v>221063.7</v>
      </c>
      <c r="G292" s="9">
        <f>G293+G304+G308+G313</f>
        <v>233907.90000000002</v>
      </c>
      <c r="H292" s="9">
        <f>SUM(I292:BD292)</f>
        <v>15264.2</v>
      </c>
      <c r="I292" s="9">
        <f>I293+I304+I308+I313</f>
        <v>16716</v>
      </c>
      <c r="J292" s="9">
        <f aca="true" t="shared" si="147" ref="J292:AN292">J293+J304+J308+J313</f>
        <v>352.5</v>
      </c>
      <c r="K292" s="9">
        <f t="shared" si="147"/>
        <v>-19.3</v>
      </c>
      <c r="L292" s="9">
        <f t="shared" si="147"/>
        <v>-1802.7</v>
      </c>
      <c r="M292" s="9">
        <f t="shared" si="147"/>
        <v>0</v>
      </c>
      <c r="N292" s="9">
        <f t="shared" si="147"/>
        <v>0</v>
      </c>
      <c r="O292" s="9">
        <f t="shared" si="147"/>
        <v>0</v>
      </c>
      <c r="P292" s="9">
        <f t="shared" si="147"/>
        <v>19.2</v>
      </c>
      <c r="Q292" s="9">
        <f t="shared" si="147"/>
        <v>0</v>
      </c>
      <c r="R292" s="9">
        <f t="shared" si="147"/>
        <v>0</v>
      </c>
      <c r="S292" s="9">
        <f t="shared" si="147"/>
        <v>0</v>
      </c>
      <c r="T292" s="9">
        <f t="shared" si="147"/>
        <v>0</v>
      </c>
      <c r="U292" s="9">
        <f t="shared" si="147"/>
        <v>0</v>
      </c>
      <c r="V292" s="9">
        <f t="shared" si="147"/>
        <v>0</v>
      </c>
      <c r="W292" s="9">
        <f t="shared" si="147"/>
        <v>0</v>
      </c>
      <c r="X292" s="9">
        <f t="shared" si="147"/>
        <v>0</v>
      </c>
      <c r="Y292" s="9">
        <f t="shared" si="147"/>
        <v>0</v>
      </c>
      <c r="Z292" s="9">
        <f t="shared" si="147"/>
        <v>0</v>
      </c>
      <c r="AA292" s="9">
        <f t="shared" si="147"/>
        <v>-1.5</v>
      </c>
      <c r="AB292" s="9">
        <f t="shared" si="147"/>
        <v>0</v>
      </c>
      <c r="AC292" s="9">
        <f t="shared" si="147"/>
        <v>0</v>
      </c>
      <c r="AD292" s="9">
        <f t="shared" si="147"/>
        <v>0</v>
      </c>
      <c r="AE292" s="9">
        <f t="shared" si="147"/>
        <v>0</v>
      </c>
      <c r="AF292" s="9">
        <f t="shared" si="147"/>
        <v>0</v>
      </c>
      <c r="AG292" s="9">
        <f t="shared" si="147"/>
        <v>0</v>
      </c>
      <c r="AH292" s="9">
        <f t="shared" si="147"/>
        <v>0</v>
      </c>
      <c r="AI292" s="9">
        <f t="shared" si="147"/>
        <v>0</v>
      </c>
      <c r="AJ292" s="9">
        <f t="shared" si="147"/>
        <v>0</v>
      </c>
      <c r="AK292" s="9">
        <f t="shared" si="147"/>
        <v>0</v>
      </c>
      <c r="AL292" s="9">
        <f t="shared" si="147"/>
        <v>0</v>
      </c>
      <c r="AM292" s="9">
        <f t="shared" si="147"/>
        <v>0</v>
      </c>
      <c r="AN292" s="9">
        <f t="shared" si="147"/>
        <v>0</v>
      </c>
      <c r="AO292" s="9">
        <f aca="true" t="shared" si="148" ref="AO292:BH292">AO293+AO304+AO308+AO313</f>
        <v>0</v>
      </c>
      <c r="AP292" s="9">
        <f t="shared" si="148"/>
        <v>0</v>
      </c>
      <c r="AQ292" s="9">
        <f t="shared" si="148"/>
        <v>0</v>
      </c>
      <c r="AR292" s="9">
        <f t="shared" si="148"/>
        <v>0</v>
      </c>
      <c r="AS292" s="9">
        <f t="shared" si="148"/>
        <v>0</v>
      </c>
      <c r="AT292" s="9">
        <f t="shared" si="148"/>
        <v>0</v>
      </c>
      <c r="AU292" s="9">
        <f t="shared" si="148"/>
        <v>0</v>
      </c>
      <c r="AV292" s="9">
        <f t="shared" si="148"/>
        <v>0</v>
      </c>
      <c r="AW292" s="9">
        <f t="shared" si="148"/>
        <v>0</v>
      </c>
      <c r="AX292" s="9">
        <f t="shared" si="148"/>
        <v>0</v>
      </c>
      <c r="AY292" s="9">
        <f t="shared" si="148"/>
        <v>0</v>
      </c>
      <c r="AZ292" s="9">
        <f t="shared" si="148"/>
        <v>0</v>
      </c>
      <c r="BA292" s="9">
        <f t="shared" si="148"/>
        <v>0</v>
      </c>
      <c r="BB292" s="9">
        <f t="shared" si="148"/>
        <v>0</v>
      </c>
      <c r="BC292" s="9">
        <f t="shared" si="148"/>
        <v>0</v>
      </c>
      <c r="BD292" s="9">
        <f t="shared" si="148"/>
        <v>0</v>
      </c>
      <c r="BE292" s="9">
        <f t="shared" si="148"/>
        <v>0</v>
      </c>
      <c r="BF292" s="9">
        <f t="shared" si="148"/>
        <v>240873.8</v>
      </c>
      <c r="BG292" s="9">
        <f t="shared" si="148"/>
        <v>240873.8</v>
      </c>
      <c r="BH292" s="9">
        <f t="shared" si="148"/>
        <v>0</v>
      </c>
    </row>
    <row r="293" spans="1:60" s="17" customFormat="1" ht="15.75">
      <c r="A293" s="31" t="s">
        <v>225</v>
      </c>
      <c r="B293" s="30" t="s">
        <v>133</v>
      </c>
      <c r="C293" s="30" t="s">
        <v>42</v>
      </c>
      <c r="D293" s="30" t="s">
        <v>44</v>
      </c>
      <c r="E293" s="30" t="s">
        <v>45</v>
      </c>
      <c r="F293" s="8">
        <f>F296+F302+F298+F300+F294+F306</f>
        <v>142945.4</v>
      </c>
      <c r="G293" s="8">
        <f>G296+G302+G298+G300+G294+G306</f>
        <v>142422.7</v>
      </c>
      <c r="H293" s="8">
        <f>H296+H302+H298+H300+H294+H306</f>
        <v>-522.7000000000002</v>
      </c>
      <c r="I293" s="8">
        <f>I296+I302+I298+I300+I294+I306</f>
        <v>0</v>
      </c>
      <c r="J293" s="8">
        <f aca="true" t="shared" si="149" ref="J293:BH293">J296+J302+J298+J300+J294+J306</f>
        <v>352.5</v>
      </c>
      <c r="K293" s="8">
        <f t="shared" si="149"/>
        <v>-19.3</v>
      </c>
      <c r="L293" s="8">
        <f t="shared" si="149"/>
        <v>-869.9000000000001</v>
      </c>
      <c r="M293" s="8">
        <f t="shared" si="149"/>
        <v>0</v>
      </c>
      <c r="N293" s="8">
        <f t="shared" si="149"/>
        <v>0</v>
      </c>
      <c r="O293" s="8">
        <f t="shared" si="149"/>
        <v>0</v>
      </c>
      <c r="P293" s="8">
        <f t="shared" si="149"/>
        <v>15.5</v>
      </c>
      <c r="Q293" s="8">
        <f t="shared" si="149"/>
        <v>0</v>
      </c>
      <c r="R293" s="8">
        <f t="shared" si="149"/>
        <v>0</v>
      </c>
      <c r="S293" s="8">
        <f t="shared" si="149"/>
        <v>0</v>
      </c>
      <c r="T293" s="8">
        <f t="shared" si="149"/>
        <v>0</v>
      </c>
      <c r="U293" s="8">
        <f t="shared" si="149"/>
        <v>0</v>
      </c>
      <c r="V293" s="8">
        <f t="shared" si="149"/>
        <v>0</v>
      </c>
      <c r="W293" s="8">
        <f t="shared" si="149"/>
        <v>0</v>
      </c>
      <c r="X293" s="8">
        <f t="shared" si="149"/>
        <v>0</v>
      </c>
      <c r="Y293" s="8">
        <f t="shared" si="149"/>
        <v>0</v>
      </c>
      <c r="Z293" s="8">
        <f t="shared" si="149"/>
        <v>0</v>
      </c>
      <c r="AA293" s="8">
        <f t="shared" si="149"/>
        <v>-1.5</v>
      </c>
      <c r="AB293" s="8">
        <f t="shared" si="149"/>
        <v>0</v>
      </c>
      <c r="AC293" s="8">
        <f t="shared" si="149"/>
        <v>0</v>
      </c>
      <c r="AD293" s="8">
        <f t="shared" si="149"/>
        <v>0</v>
      </c>
      <c r="AE293" s="8">
        <f t="shared" si="149"/>
        <v>0</v>
      </c>
      <c r="AF293" s="8">
        <f t="shared" si="149"/>
        <v>0</v>
      </c>
      <c r="AG293" s="8">
        <f t="shared" si="149"/>
        <v>0</v>
      </c>
      <c r="AH293" s="8">
        <f t="shared" si="149"/>
        <v>0</v>
      </c>
      <c r="AI293" s="8">
        <f t="shared" si="149"/>
        <v>0</v>
      </c>
      <c r="AJ293" s="8">
        <f t="shared" si="149"/>
        <v>0</v>
      </c>
      <c r="AK293" s="8">
        <f t="shared" si="149"/>
        <v>0</v>
      </c>
      <c r="AL293" s="8">
        <f t="shared" si="149"/>
        <v>0</v>
      </c>
      <c r="AM293" s="8">
        <f t="shared" si="149"/>
        <v>0</v>
      </c>
      <c r="AN293" s="8">
        <f t="shared" si="149"/>
        <v>0</v>
      </c>
      <c r="AO293" s="8">
        <f t="shared" si="149"/>
        <v>0</v>
      </c>
      <c r="AP293" s="8">
        <f t="shared" si="149"/>
        <v>0</v>
      </c>
      <c r="AQ293" s="8">
        <f t="shared" si="149"/>
        <v>0</v>
      </c>
      <c r="AR293" s="8">
        <f t="shared" si="149"/>
        <v>0</v>
      </c>
      <c r="AS293" s="8">
        <f t="shared" si="149"/>
        <v>0</v>
      </c>
      <c r="AT293" s="8">
        <f t="shared" si="149"/>
        <v>0</v>
      </c>
      <c r="AU293" s="8">
        <f t="shared" si="149"/>
        <v>0</v>
      </c>
      <c r="AV293" s="8">
        <f t="shared" si="149"/>
        <v>0</v>
      </c>
      <c r="AW293" s="8">
        <f t="shared" si="149"/>
        <v>0</v>
      </c>
      <c r="AX293" s="8">
        <f t="shared" si="149"/>
        <v>0</v>
      </c>
      <c r="AY293" s="8">
        <f t="shared" si="149"/>
        <v>0</v>
      </c>
      <c r="AZ293" s="8">
        <f t="shared" si="149"/>
        <v>0</v>
      </c>
      <c r="BA293" s="8">
        <f t="shared" si="149"/>
        <v>0</v>
      </c>
      <c r="BB293" s="8">
        <f t="shared" si="149"/>
        <v>0</v>
      </c>
      <c r="BC293" s="8">
        <f t="shared" si="149"/>
        <v>0</v>
      </c>
      <c r="BD293" s="8">
        <f t="shared" si="149"/>
        <v>0</v>
      </c>
      <c r="BE293" s="8">
        <f t="shared" si="149"/>
        <v>0</v>
      </c>
      <c r="BF293" s="8">
        <f t="shared" si="149"/>
        <v>200880.8</v>
      </c>
      <c r="BG293" s="8">
        <f t="shared" si="149"/>
        <v>200880.8</v>
      </c>
      <c r="BH293" s="8">
        <f t="shared" si="149"/>
        <v>0</v>
      </c>
    </row>
    <row r="294" spans="1:60" ht="31.5" hidden="1">
      <c r="A294" s="14" t="s">
        <v>143</v>
      </c>
      <c r="B294" s="15" t="s">
        <v>133</v>
      </c>
      <c r="C294" s="15" t="s">
        <v>42</v>
      </c>
      <c r="D294" s="15" t="s">
        <v>144</v>
      </c>
      <c r="E294" s="15" t="s">
        <v>45</v>
      </c>
      <c r="F294" s="7">
        <f>F295</f>
        <v>0</v>
      </c>
      <c r="G294" s="7">
        <f>G295</f>
        <v>0</v>
      </c>
      <c r="H294" s="7">
        <f aca="true" t="shared" si="150" ref="H294:H312">SUM(I294:BD294)</f>
        <v>0</v>
      </c>
      <c r="I294" s="7">
        <f>I295</f>
        <v>0</v>
      </c>
      <c r="J294" s="7">
        <f aca="true" t="shared" si="151" ref="J294:BG296">J295</f>
        <v>0</v>
      </c>
      <c r="K294" s="7">
        <f t="shared" si="151"/>
        <v>0</v>
      </c>
      <c r="L294" s="7">
        <f t="shared" si="151"/>
        <v>0</v>
      </c>
      <c r="M294" s="7">
        <f t="shared" si="151"/>
        <v>0</v>
      </c>
      <c r="N294" s="7">
        <f t="shared" si="151"/>
        <v>0</v>
      </c>
      <c r="O294" s="7">
        <f t="shared" si="151"/>
        <v>0</v>
      </c>
      <c r="P294" s="7">
        <f t="shared" si="151"/>
        <v>0</v>
      </c>
      <c r="Q294" s="7">
        <f t="shared" si="151"/>
        <v>0</v>
      </c>
      <c r="R294" s="7"/>
      <c r="S294" s="7">
        <f t="shared" si="151"/>
        <v>0</v>
      </c>
      <c r="T294" s="7">
        <f t="shared" si="151"/>
        <v>0</v>
      </c>
      <c r="U294" s="7">
        <f t="shared" si="151"/>
        <v>0</v>
      </c>
      <c r="V294" s="7">
        <f t="shared" si="151"/>
        <v>0</v>
      </c>
      <c r="W294" s="7">
        <f t="shared" si="151"/>
        <v>0</v>
      </c>
      <c r="X294" s="7">
        <f t="shared" si="151"/>
        <v>0</v>
      </c>
      <c r="Y294" s="7">
        <f t="shared" si="151"/>
        <v>0</v>
      </c>
      <c r="Z294" s="7">
        <f t="shared" si="151"/>
        <v>0</v>
      </c>
      <c r="AA294" s="7">
        <f t="shared" si="151"/>
        <v>0</v>
      </c>
      <c r="AB294" s="7">
        <f t="shared" si="151"/>
        <v>0</v>
      </c>
      <c r="AC294" s="7">
        <f t="shared" si="151"/>
        <v>0</v>
      </c>
      <c r="AD294" s="7">
        <f t="shared" si="151"/>
        <v>0</v>
      </c>
      <c r="AE294" s="7">
        <f t="shared" si="151"/>
        <v>0</v>
      </c>
      <c r="AF294" s="7">
        <f t="shared" si="151"/>
        <v>0</v>
      </c>
      <c r="AG294" s="7">
        <f t="shared" si="151"/>
        <v>0</v>
      </c>
      <c r="AH294" s="7">
        <f t="shared" si="151"/>
        <v>0</v>
      </c>
      <c r="AI294" s="7">
        <f t="shared" si="151"/>
        <v>0</v>
      </c>
      <c r="AJ294" s="7">
        <f t="shared" si="151"/>
        <v>0</v>
      </c>
      <c r="AK294" s="7">
        <f t="shared" si="151"/>
        <v>0</v>
      </c>
      <c r="AL294" s="7">
        <f t="shared" si="151"/>
        <v>0</v>
      </c>
      <c r="AM294" s="7">
        <f t="shared" si="151"/>
        <v>0</v>
      </c>
      <c r="AN294" s="7">
        <f t="shared" si="151"/>
        <v>0</v>
      </c>
      <c r="AO294" s="7">
        <f t="shared" si="151"/>
        <v>0</v>
      </c>
      <c r="AP294" s="7">
        <f t="shared" si="151"/>
        <v>0</v>
      </c>
      <c r="AQ294" s="7">
        <f t="shared" si="151"/>
        <v>0</v>
      </c>
      <c r="AR294" s="7">
        <f t="shared" si="151"/>
        <v>0</v>
      </c>
      <c r="AS294" s="7">
        <f t="shared" si="151"/>
        <v>0</v>
      </c>
      <c r="AT294" s="7">
        <f t="shared" si="151"/>
        <v>0</v>
      </c>
      <c r="AU294" s="7">
        <f t="shared" si="151"/>
        <v>0</v>
      </c>
      <c r="AV294" s="7">
        <f t="shared" si="151"/>
        <v>0</v>
      </c>
      <c r="AW294" s="7">
        <f t="shared" si="151"/>
        <v>0</v>
      </c>
      <c r="AX294" s="7">
        <f t="shared" si="151"/>
        <v>0</v>
      </c>
      <c r="AY294" s="7">
        <f t="shared" si="151"/>
        <v>0</v>
      </c>
      <c r="AZ294" s="7">
        <f t="shared" si="151"/>
        <v>0</v>
      </c>
      <c r="BA294" s="7">
        <f t="shared" si="151"/>
        <v>0</v>
      </c>
      <c r="BB294" s="7">
        <f t="shared" si="151"/>
        <v>0</v>
      </c>
      <c r="BC294" s="7">
        <f t="shared" si="151"/>
        <v>0</v>
      </c>
      <c r="BD294" s="7">
        <f t="shared" si="151"/>
        <v>0</v>
      </c>
      <c r="BE294" s="16"/>
      <c r="BF294" s="7">
        <f t="shared" si="151"/>
        <v>73385.4</v>
      </c>
      <c r="BG294" s="7">
        <f t="shared" si="151"/>
        <v>73385.4</v>
      </c>
      <c r="BH294" s="7">
        <f>BG294-BF294</f>
        <v>0</v>
      </c>
    </row>
    <row r="295" spans="1:60" ht="31.5" hidden="1">
      <c r="A295" s="14" t="s">
        <v>145</v>
      </c>
      <c r="B295" s="15" t="s">
        <v>133</v>
      </c>
      <c r="C295" s="15" t="s">
        <v>42</v>
      </c>
      <c r="D295" s="15" t="s">
        <v>144</v>
      </c>
      <c r="E295" s="15" t="s">
        <v>146</v>
      </c>
      <c r="F295" s="7"/>
      <c r="G295" s="7">
        <f>F295+H295</f>
        <v>0</v>
      </c>
      <c r="H295" s="7">
        <f t="shared" si="150"/>
        <v>0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16"/>
      <c r="BF295" s="7">
        <v>73385.4</v>
      </c>
      <c r="BG295" s="7">
        <v>73385.4</v>
      </c>
      <c r="BH295" s="7">
        <f>BG295-BF295</f>
        <v>0</v>
      </c>
    </row>
    <row r="296" spans="1:60" ht="47.25">
      <c r="A296" s="14" t="s">
        <v>88</v>
      </c>
      <c r="B296" s="15" t="s">
        <v>133</v>
      </c>
      <c r="C296" s="15" t="s">
        <v>42</v>
      </c>
      <c r="D296" s="15" t="s">
        <v>89</v>
      </c>
      <c r="E296" s="15" t="s">
        <v>45</v>
      </c>
      <c r="F296" s="7">
        <f>F297</f>
        <v>84057.5</v>
      </c>
      <c r="G296" s="7">
        <f>G297</f>
        <v>83396.7</v>
      </c>
      <c r="H296" s="7">
        <f t="shared" si="150"/>
        <v>-660.8000000000001</v>
      </c>
      <c r="I296" s="7">
        <f>I297</f>
        <v>0</v>
      </c>
      <c r="J296" s="7">
        <f t="shared" si="151"/>
        <v>327.4</v>
      </c>
      <c r="K296" s="7">
        <f t="shared" si="151"/>
        <v>0</v>
      </c>
      <c r="L296" s="7">
        <f t="shared" si="151"/>
        <v>-1000.6</v>
      </c>
      <c r="M296" s="7">
        <f t="shared" si="151"/>
        <v>0</v>
      </c>
      <c r="N296" s="7">
        <f t="shared" si="151"/>
        <v>0</v>
      </c>
      <c r="O296" s="7">
        <f t="shared" si="151"/>
        <v>0</v>
      </c>
      <c r="P296" s="7">
        <f t="shared" si="151"/>
        <v>12.4</v>
      </c>
      <c r="Q296" s="7">
        <f t="shared" si="151"/>
        <v>0</v>
      </c>
      <c r="R296" s="7">
        <f t="shared" si="151"/>
        <v>0</v>
      </c>
      <c r="S296" s="7">
        <f t="shared" si="151"/>
        <v>0</v>
      </c>
      <c r="T296" s="7">
        <f t="shared" si="151"/>
        <v>0</v>
      </c>
      <c r="U296" s="7">
        <f t="shared" si="151"/>
        <v>0</v>
      </c>
      <c r="V296" s="7">
        <f t="shared" si="151"/>
        <v>0</v>
      </c>
      <c r="W296" s="7">
        <f t="shared" si="151"/>
        <v>0</v>
      </c>
      <c r="X296" s="7">
        <f t="shared" si="151"/>
        <v>0</v>
      </c>
      <c r="Y296" s="7">
        <f t="shared" si="151"/>
        <v>0</v>
      </c>
      <c r="Z296" s="7">
        <f t="shared" si="151"/>
        <v>0</v>
      </c>
      <c r="AA296" s="7">
        <f t="shared" si="151"/>
        <v>0</v>
      </c>
      <c r="AB296" s="7">
        <f t="shared" si="151"/>
        <v>0</v>
      </c>
      <c r="AC296" s="7">
        <f t="shared" si="151"/>
        <v>0</v>
      </c>
      <c r="AD296" s="7">
        <f t="shared" si="151"/>
        <v>0</v>
      </c>
      <c r="AE296" s="7">
        <f t="shared" si="151"/>
        <v>0</v>
      </c>
      <c r="AF296" s="7">
        <f t="shared" si="151"/>
        <v>0</v>
      </c>
      <c r="AG296" s="7">
        <f t="shared" si="151"/>
        <v>0</v>
      </c>
      <c r="AH296" s="7">
        <f t="shared" si="151"/>
        <v>0</v>
      </c>
      <c r="AI296" s="7">
        <f t="shared" si="151"/>
        <v>0</v>
      </c>
      <c r="AJ296" s="7">
        <f t="shared" si="151"/>
        <v>0</v>
      </c>
      <c r="AK296" s="7">
        <f t="shared" si="151"/>
        <v>0</v>
      </c>
      <c r="AL296" s="7">
        <f t="shared" si="151"/>
        <v>0</v>
      </c>
      <c r="AM296" s="7">
        <f t="shared" si="151"/>
        <v>0</v>
      </c>
      <c r="AN296" s="7">
        <f t="shared" si="151"/>
        <v>0</v>
      </c>
      <c r="AO296" s="7">
        <f t="shared" si="151"/>
        <v>0</v>
      </c>
      <c r="AP296" s="7">
        <f t="shared" si="151"/>
        <v>0</v>
      </c>
      <c r="AQ296" s="7">
        <f t="shared" si="151"/>
        <v>0</v>
      </c>
      <c r="AR296" s="7">
        <f t="shared" si="151"/>
        <v>0</v>
      </c>
      <c r="AS296" s="7">
        <f t="shared" si="151"/>
        <v>0</v>
      </c>
      <c r="AT296" s="7">
        <f t="shared" si="151"/>
        <v>0</v>
      </c>
      <c r="AU296" s="7">
        <f t="shared" si="151"/>
        <v>0</v>
      </c>
      <c r="AV296" s="7">
        <f t="shared" si="151"/>
        <v>0</v>
      </c>
      <c r="AW296" s="7">
        <f t="shared" si="151"/>
        <v>0</v>
      </c>
      <c r="AX296" s="7">
        <f t="shared" si="151"/>
        <v>0</v>
      </c>
      <c r="AY296" s="7">
        <f t="shared" si="151"/>
        <v>0</v>
      </c>
      <c r="AZ296" s="7">
        <f t="shared" si="151"/>
        <v>0</v>
      </c>
      <c r="BA296" s="7">
        <f t="shared" si="151"/>
        <v>0</v>
      </c>
      <c r="BB296" s="7">
        <f t="shared" si="151"/>
        <v>0</v>
      </c>
      <c r="BC296" s="7">
        <f t="shared" si="151"/>
        <v>0</v>
      </c>
      <c r="BD296" s="7">
        <f t="shared" si="151"/>
        <v>0</v>
      </c>
      <c r="BE296" s="16"/>
      <c r="BF296" s="7">
        <f t="shared" si="151"/>
        <v>73385.4</v>
      </c>
      <c r="BG296" s="7">
        <f t="shared" si="151"/>
        <v>73385.4</v>
      </c>
      <c r="BH296" s="7">
        <f t="shared" si="138"/>
        <v>0</v>
      </c>
    </row>
    <row r="297" spans="1:60" ht="31.5">
      <c r="A297" s="14" t="s">
        <v>77</v>
      </c>
      <c r="B297" s="15" t="s">
        <v>133</v>
      </c>
      <c r="C297" s="15" t="s">
        <v>42</v>
      </c>
      <c r="D297" s="15" t="s">
        <v>89</v>
      </c>
      <c r="E297" s="15">
        <v>327</v>
      </c>
      <c r="F297" s="7">
        <v>84057.5</v>
      </c>
      <c r="G297" s="7">
        <f>F297+H297</f>
        <v>83396.7</v>
      </c>
      <c r="H297" s="7">
        <f t="shared" si="150"/>
        <v>-660.8000000000001</v>
      </c>
      <c r="I297" s="7"/>
      <c r="J297" s="7">
        <v>327.4</v>
      </c>
      <c r="K297" s="7"/>
      <c r="L297" s="7">
        <v>-1000.6</v>
      </c>
      <c r="M297" s="7"/>
      <c r="N297" s="7"/>
      <c r="O297" s="7"/>
      <c r="P297" s="7">
        <v>12.4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16"/>
      <c r="BF297" s="7">
        <v>73385.4</v>
      </c>
      <c r="BG297" s="7">
        <v>73385.4</v>
      </c>
      <c r="BH297" s="7">
        <f t="shared" si="138"/>
        <v>0</v>
      </c>
    </row>
    <row r="298" spans="1:60" ht="15.75">
      <c r="A298" s="14" t="s">
        <v>226</v>
      </c>
      <c r="B298" s="15" t="s">
        <v>133</v>
      </c>
      <c r="C298" s="15" t="s">
        <v>42</v>
      </c>
      <c r="D298" s="15" t="s">
        <v>227</v>
      </c>
      <c r="E298" s="15" t="s">
        <v>45</v>
      </c>
      <c r="F298" s="7">
        <f>F299</f>
        <v>34184.7</v>
      </c>
      <c r="G298" s="7">
        <f>G299</f>
        <v>34027</v>
      </c>
      <c r="H298" s="7">
        <f t="shared" si="150"/>
        <v>-157.70000000000002</v>
      </c>
      <c r="I298" s="7">
        <f>I299</f>
        <v>0</v>
      </c>
      <c r="J298" s="7">
        <f aca="true" t="shared" si="152" ref="J298:BG298">J299</f>
        <v>25.1</v>
      </c>
      <c r="K298" s="7">
        <f t="shared" si="152"/>
        <v>0</v>
      </c>
      <c r="L298" s="7">
        <f t="shared" si="152"/>
        <v>-185.9</v>
      </c>
      <c r="M298" s="7">
        <f t="shared" si="152"/>
        <v>0</v>
      </c>
      <c r="N298" s="7">
        <f t="shared" si="152"/>
        <v>0</v>
      </c>
      <c r="O298" s="7">
        <f t="shared" si="152"/>
        <v>0</v>
      </c>
      <c r="P298" s="7">
        <f t="shared" si="152"/>
        <v>3.1</v>
      </c>
      <c r="Q298" s="7">
        <f t="shared" si="152"/>
        <v>0</v>
      </c>
      <c r="R298" s="7">
        <f t="shared" si="152"/>
        <v>0</v>
      </c>
      <c r="S298" s="7">
        <f t="shared" si="152"/>
        <v>0</v>
      </c>
      <c r="T298" s="7">
        <f t="shared" si="152"/>
        <v>0</v>
      </c>
      <c r="U298" s="7">
        <f t="shared" si="152"/>
        <v>0</v>
      </c>
      <c r="V298" s="7">
        <f t="shared" si="152"/>
        <v>0</v>
      </c>
      <c r="W298" s="7">
        <f t="shared" si="152"/>
        <v>0</v>
      </c>
      <c r="X298" s="7">
        <f t="shared" si="152"/>
        <v>0</v>
      </c>
      <c r="Y298" s="7">
        <f t="shared" si="152"/>
        <v>0</v>
      </c>
      <c r="Z298" s="7">
        <f t="shared" si="152"/>
        <v>0</v>
      </c>
      <c r="AA298" s="7">
        <f t="shared" si="152"/>
        <v>0</v>
      </c>
      <c r="AB298" s="7">
        <f t="shared" si="152"/>
        <v>0</v>
      </c>
      <c r="AC298" s="7">
        <f t="shared" si="152"/>
        <v>0</v>
      </c>
      <c r="AD298" s="7">
        <f t="shared" si="152"/>
        <v>0</v>
      </c>
      <c r="AE298" s="7">
        <f t="shared" si="152"/>
        <v>0</v>
      </c>
      <c r="AF298" s="7">
        <f t="shared" si="152"/>
        <v>0</v>
      </c>
      <c r="AG298" s="7">
        <f t="shared" si="152"/>
        <v>0</v>
      </c>
      <c r="AH298" s="7">
        <f t="shared" si="152"/>
        <v>0</v>
      </c>
      <c r="AI298" s="7">
        <f t="shared" si="152"/>
        <v>0</v>
      </c>
      <c r="AJ298" s="7">
        <f t="shared" si="152"/>
        <v>0</v>
      </c>
      <c r="AK298" s="7">
        <f t="shared" si="152"/>
        <v>0</v>
      </c>
      <c r="AL298" s="7">
        <f t="shared" si="152"/>
        <v>0</v>
      </c>
      <c r="AM298" s="7">
        <f t="shared" si="152"/>
        <v>0</v>
      </c>
      <c r="AN298" s="7">
        <f t="shared" si="152"/>
        <v>0</v>
      </c>
      <c r="AO298" s="7">
        <f t="shared" si="152"/>
        <v>0</v>
      </c>
      <c r="AP298" s="7">
        <f t="shared" si="152"/>
        <v>0</v>
      </c>
      <c r="AQ298" s="7">
        <f t="shared" si="152"/>
        <v>0</v>
      </c>
      <c r="AR298" s="7">
        <f t="shared" si="152"/>
        <v>0</v>
      </c>
      <c r="AS298" s="7">
        <f t="shared" si="152"/>
        <v>0</v>
      </c>
      <c r="AT298" s="7">
        <f t="shared" si="152"/>
        <v>0</v>
      </c>
      <c r="AU298" s="7">
        <f t="shared" si="152"/>
        <v>0</v>
      </c>
      <c r="AV298" s="7">
        <f t="shared" si="152"/>
        <v>0</v>
      </c>
      <c r="AW298" s="7">
        <f t="shared" si="152"/>
        <v>0</v>
      </c>
      <c r="AX298" s="7">
        <f t="shared" si="152"/>
        <v>0</v>
      </c>
      <c r="AY298" s="7">
        <f t="shared" si="152"/>
        <v>0</v>
      </c>
      <c r="AZ298" s="7">
        <f t="shared" si="152"/>
        <v>0</v>
      </c>
      <c r="BA298" s="7">
        <f t="shared" si="152"/>
        <v>0</v>
      </c>
      <c r="BB298" s="7">
        <f t="shared" si="152"/>
        <v>0</v>
      </c>
      <c r="BC298" s="7">
        <f t="shared" si="152"/>
        <v>0</v>
      </c>
      <c r="BD298" s="7">
        <f t="shared" si="152"/>
        <v>0</v>
      </c>
      <c r="BE298" s="16"/>
      <c r="BF298" s="7">
        <f t="shared" si="152"/>
        <v>24767.4</v>
      </c>
      <c r="BG298" s="7">
        <f t="shared" si="152"/>
        <v>24767</v>
      </c>
      <c r="BH298" s="7">
        <f t="shared" si="138"/>
        <v>-0.4000000000014552</v>
      </c>
    </row>
    <row r="299" spans="1:60" ht="31.5">
      <c r="A299" s="14" t="s">
        <v>77</v>
      </c>
      <c r="B299" s="15" t="s">
        <v>133</v>
      </c>
      <c r="C299" s="15" t="s">
        <v>42</v>
      </c>
      <c r="D299" s="15" t="s">
        <v>227</v>
      </c>
      <c r="E299" s="15">
        <v>327</v>
      </c>
      <c r="F299" s="7">
        <v>34184.7</v>
      </c>
      <c r="G299" s="7">
        <f>F299+H299</f>
        <v>34027</v>
      </c>
      <c r="H299" s="7">
        <f t="shared" si="150"/>
        <v>-157.70000000000002</v>
      </c>
      <c r="I299" s="7"/>
      <c r="J299" s="7">
        <v>25.1</v>
      </c>
      <c r="K299" s="7"/>
      <c r="L299" s="7">
        <f>-185.8-0.1</f>
        <v>-185.9</v>
      </c>
      <c r="M299" s="7"/>
      <c r="N299" s="7"/>
      <c r="O299" s="7"/>
      <c r="P299" s="7">
        <v>3.1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16"/>
      <c r="BF299" s="7">
        <v>24767.4</v>
      </c>
      <c r="BG299" s="7">
        <v>24767</v>
      </c>
      <c r="BH299" s="7">
        <f t="shared" si="138"/>
        <v>-0.4000000000014552</v>
      </c>
    </row>
    <row r="300" spans="1:60" ht="51.75" customHeight="1">
      <c r="A300" s="14" t="s">
        <v>228</v>
      </c>
      <c r="B300" s="15" t="s">
        <v>133</v>
      </c>
      <c r="C300" s="15" t="s">
        <v>42</v>
      </c>
      <c r="D300" s="15" t="s">
        <v>229</v>
      </c>
      <c r="E300" s="15" t="s">
        <v>45</v>
      </c>
      <c r="F300" s="7">
        <f>F301</f>
        <v>24703.2</v>
      </c>
      <c r="G300" s="7">
        <f>G301</f>
        <v>24999</v>
      </c>
      <c r="H300" s="7">
        <f t="shared" si="150"/>
        <v>295.79999999999995</v>
      </c>
      <c r="I300" s="7">
        <f>I301</f>
        <v>0</v>
      </c>
      <c r="J300" s="7">
        <f aca="true" t="shared" si="153" ref="J300:BG300">J301</f>
        <v>0</v>
      </c>
      <c r="K300" s="7">
        <f t="shared" si="153"/>
        <v>-19.3</v>
      </c>
      <c r="L300" s="7">
        <f>L301</f>
        <v>316.59999999999997</v>
      </c>
      <c r="M300" s="7">
        <f t="shared" si="153"/>
        <v>0</v>
      </c>
      <c r="N300" s="7">
        <f t="shared" si="153"/>
        <v>0</v>
      </c>
      <c r="O300" s="7">
        <f t="shared" si="153"/>
        <v>0</v>
      </c>
      <c r="P300" s="7">
        <f t="shared" si="153"/>
        <v>0</v>
      </c>
      <c r="Q300" s="7">
        <f t="shared" si="153"/>
        <v>0</v>
      </c>
      <c r="R300" s="7">
        <f t="shared" si="153"/>
        <v>0</v>
      </c>
      <c r="S300" s="7">
        <f t="shared" si="153"/>
        <v>0</v>
      </c>
      <c r="T300" s="7">
        <f t="shared" si="153"/>
        <v>0</v>
      </c>
      <c r="U300" s="7">
        <f t="shared" si="153"/>
        <v>0</v>
      </c>
      <c r="V300" s="7">
        <f t="shared" si="153"/>
        <v>0</v>
      </c>
      <c r="W300" s="7">
        <f t="shared" si="153"/>
        <v>0</v>
      </c>
      <c r="X300" s="7">
        <f t="shared" si="153"/>
        <v>0</v>
      </c>
      <c r="Y300" s="7">
        <f t="shared" si="153"/>
        <v>0</v>
      </c>
      <c r="Z300" s="7">
        <f t="shared" si="153"/>
        <v>0</v>
      </c>
      <c r="AA300" s="7">
        <f t="shared" si="153"/>
        <v>-1.5</v>
      </c>
      <c r="AB300" s="7">
        <f t="shared" si="153"/>
        <v>0</v>
      </c>
      <c r="AC300" s="7">
        <f t="shared" si="153"/>
        <v>0</v>
      </c>
      <c r="AD300" s="7">
        <f t="shared" si="153"/>
        <v>0</v>
      </c>
      <c r="AE300" s="7">
        <f t="shared" si="153"/>
        <v>0</v>
      </c>
      <c r="AF300" s="7">
        <f t="shared" si="153"/>
        <v>0</v>
      </c>
      <c r="AG300" s="7">
        <f t="shared" si="153"/>
        <v>0</v>
      </c>
      <c r="AH300" s="7">
        <f t="shared" si="153"/>
        <v>0</v>
      </c>
      <c r="AI300" s="7">
        <f t="shared" si="153"/>
        <v>0</v>
      </c>
      <c r="AJ300" s="7">
        <f t="shared" si="153"/>
        <v>0</v>
      </c>
      <c r="AK300" s="7">
        <f t="shared" si="153"/>
        <v>0</v>
      </c>
      <c r="AL300" s="7">
        <f t="shared" si="153"/>
        <v>0</v>
      </c>
      <c r="AM300" s="7">
        <f t="shared" si="153"/>
        <v>0</v>
      </c>
      <c r="AN300" s="7">
        <f t="shared" si="153"/>
        <v>0</v>
      </c>
      <c r="AO300" s="7">
        <f t="shared" si="153"/>
        <v>0</v>
      </c>
      <c r="AP300" s="7">
        <f t="shared" si="153"/>
        <v>0</v>
      </c>
      <c r="AQ300" s="7">
        <f t="shared" si="153"/>
        <v>0</v>
      </c>
      <c r="AR300" s="7">
        <f t="shared" si="153"/>
        <v>0</v>
      </c>
      <c r="AS300" s="7">
        <f t="shared" si="153"/>
        <v>0</v>
      </c>
      <c r="AT300" s="7">
        <f t="shared" si="153"/>
        <v>0</v>
      </c>
      <c r="AU300" s="7">
        <f t="shared" si="153"/>
        <v>0</v>
      </c>
      <c r="AV300" s="7">
        <f t="shared" si="153"/>
        <v>0</v>
      </c>
      <c r="AW300" s="7">
        <f t="shared" si="153"/>
        <v>0</v>
      </c>
      <c r="AX300" s="7">
        <f t="shared" si="153"/>
        <v>0</v>
      </c>
      <c r="AY300" s="7">
        <f t="shared" si="153"/>
        <v>0</v>
      </c>
      <c r="AZ300" s="7">
        <f t="shared" si="153"/>
        <v>0</v>
      </c>
      <c r="BA300" s="7">
        <f t="shared" si="153"/>
        <v>0</v>
      </c>
      <c r="BB300" s="7">
        <f t="shared" si="153"/>
        <v>0</v>
      </c>
      <c r="BC300" s="7">
        <f t="shared" si="153"/>
        <v>0</v>
      </c>
      <c r="BD300" s="7">
        <f t="shared" si="153"/>
        <v>0</v>
      </c>
      <c r="BE300" s="16"/>
      <c r="BF300" s="7">
        <f t="shared" si="153"/>
        <v>27974.6</v>
      </c>
      <c r="BG300" s="7">
        <f t="shared" si="153"/>
        <v>27975</v>
      </c>
      <c r="BH300" s="7">
        <f t="shared" si="138"/>
        <v>0.4000000000014552</v>
      </c>
    </row>
    <row r="301" spans="1:60" ht="57" customHeight="1">
      <c r="A301" s="14" t="s">
        <v>230</v>
      </c>
      <c r="B301" s="15" t="s">
        <v>133</v>
      </c>
      <c r="C301" s="15" t="s">
        <v>42</v>
      </c>
      <c r="D301" s="15" t="s">
        <v>229</v>
      </c>
      <c r="E301" s="15" t="s">
        <v>231</v>
      </c>
      <c r="F301" s="7">
        <v>24703.2</v>
      </c>
      <c r="G301" s="7">
        <f>F301+H301</f>
        <v>24999</v>
      </c>
      <c r="H301" s="7">
        <f>SUM(I301:BD301)</f>
        <v>295.79999999999995</v>
      </c>
      <c r="I301" s="7"/>
      <c r="J301" s="7"/>
      <c r="K301" s="7">
        <v>-19.3</v>
      </c>
      <c r="L301" s="7">
        <f>335.9-19.3</f>
        <v>316.59999999999997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>
        <v>-1.5</v>
      </c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16"/>
      <c r="BF301" s="7">
        <v>27974.6</v>
      </c>
      <c r="BG301" s="7">
        <v>27975</v>
      </c>
      <c r="BH301" s="7">
        <f t="shared" si="138"/>
        <v>0.4000000000014552</v>
      </c>
    </row>
    <row r="302" spans="1:60" ht="15.75" hidden="1">
      <c r="A302" s="14" t="s">
        <v>232</v>
      </c>
      <c r="B302" s="15" t="s">
        <v>133</v>
      </c>
      <c r="C302" s="15" t="s">
        <v>42</v>
      </c>
      <c r="D302" s="15" t="s">
        <v>223</v>
      </c>
      <c r="E302" s="15" t="s">
        <v>45</v>
      </c>
      <c r="F302" s="7">
        <f>F303</f>
        <v>0</v>
      </c>
      <c r="G302" s="7">
        <f>G303</f>
        <v>0</v>
      </c>
      <c r="H302" s="7">
        <f t="shared" si="150"/>
        <v>0</v>
      </c>
      <c r="I302" s="7">
        <f>I303</f>
        <v>0</v>
      </c>
      <c r="J302" s="7">
        <f aca="true" t="shared" si="154" ref="J302:BG302">J303</f>
        <v>0</v>
      </c>
      <c r="K302" s="7">
        <f t="shared" si="154"/>
        <v>0</v>
      </c>
      <c r="L302" s="7">
        <f t="shared" si="154"/>
        <v>0</v>
      </c>
      <c r="M302" s="7">
        <f t="shared" si="154"/>
        <v>0</v>
      </c>
      <c r="N302" s="7">
        <f t="shared" si="154"/>
        <v>0</v>
      </c>
      <c r="O302" s="7">
        <f t="shared" si="154"/>
        <v>0</v>
      </c>
      <c r="P302" s="7">
        <f t="shared" si="154"/>
        <v>0</v>
      </c>
      <c r="Q302" s="7">
        <f t="shared" si="154"/>
        <v>0</v>
      </c>
      <c r="R302" s="7"/>
      <c r="S302" s="7">
        <f t="shared" si="154"/>
        <v>0</v>
      </c>
      <c r="T302" s="7">
        <f t="shared" si="154"/>
        <v>0</v>
      </c>
      <c r="U302" s="7">
        <f t="shared" si="154"/>
        <v>0</v>
      </c>
      <c r="V302" s="7">
        <f t="shared" si="154"/>
        <v>0</v>
      </c>
      <c r="W302" s="7">
        <f t="shared" si="154"/>
        <v>0</v>
      </c>
      <c r="X302" s="7">
        <f t="shared" si="154"/>
        <v>0</v>
      </c>
      <c r="Y302" s="7">
        <f t="shared" si="154"/>
        <v>0</v>
      </c>
      <c r="Z302" s="7">
        <f t="shared" si="154"/>
        <v>0</v>
      </c>
      <c r="AA302" s="7">
        <f t="shared" si="154"/>
        <v>0</v>
      </c>
      <c r="AB302" s="7">
        <f t="shared" si="154"/>
        <v>0</v>
      </c>
      <c r="AC302" s="7">
        <f t="shared" si="154"/>
        <v>0</v>
      </c>
      <c r="AD302" s="7">
        <f t="shared" si="154"/>
        <v>0</v>
      </c>
      <c r="AE302" s="7">
        <f t="shared" si="154"/>
        <v>0</v>
      </c>
      <c r="AF302" s="7">
        <f t="shared" si="154"/>
        <v>0</v>
      </c>
      <c r="AG302" s="7">
        <f t="shared" si="154"/>
        <v>0</v>
      </c>
      <c r="AH302" s="7">
        <f t="shared" si="154"/>
        <v>0</v>
      </c>
      <c r="AI302" s="7">
        <f t="shared" si="154"/>
        <v>0</v>
      </c>
      <c r="AJ302" s="7">
        <f t="shared" si="154"/>
        <v>0</v>
      </c>
      <c r="AK302" s="7">
        <f t="shared" si="154"/>
        <v>0</v>
      </c>
      <c r="AL302" s="7">
        <f t="shared" si="154"/>
        <v>0</v>
      </c>
      <c r="AM302" s="7">
        <f t="shared" si="154"/>
        <v>0</v>
      </c>
      <c r="AN302" s="7">
        <f t="shared" si="154"/>
        <v>0</v>
      </c>
      <c r="AO302" s="7">
        <f t="shared" si="154"/>
        <v>0</v>
      </c>
      <c r="AP302" s="7">
        <f t="shared" si="154"/>
        <v>0</v>
      </c>
      <c r="AQ302" s="7">
        <f t="shared" si="154"/>
        <v>0</v>
      </c>
      <c r="AR302" s="7">
        <f t="shared" si="154"/>
        <v>0</v>
      </c>
      <c r="AS302" s="7">
        <f t="shared" si="154"/>
        <v>0</v>
      </c>
      <c r="AT302" s="7">
        <f t="shared" si="154"/>
        <v>0</v>
      </c>
      <c r="AU302" s="7">
        <f t="shared" si="154"/>
        <v>0</v>
      </c>
      <c r="AV302" s="7">
        <f t="shared" si="154"/>
        <v>0</v>
      </c>
      <c r="AW302" s="7">
        <f t="shared" si="154"/>
        <v>0</v>
      </c>
      <c r="AX302" s="7">
        <f t="shared" si="154"/>
        <v>0</v>
      </c>
      <c r="AY302" s="7">
        <f t="shared" si="154"/>
        <v>0</v>
      </c>
      <c r="AZ302" s="7">
        <f t="shared" si="154"/>
        <v>0</v>
      </c>
      <c r="BA302" s="7">
        <f t="shared" si="154"/>
        <v>0</v>
      </c>
      <c r="BB302" s="7">
        <f t="shared" si="154"/>
        <v>0</v>
      </c>
      <c r="BC302" s="7">
        <f t="shared" si="154"/>
        <v>0</v>
      </c>
      <c r="BD302" s="7">
        <f t="shared" si="154"/>
        <v>0</v>
      </c>
      <c r="BE302" s="16"/>
      <c r="BF302" s="7">
        <f t="shared" si="154"/>
        <v>1368</v>
      </c>
      <c r="BG302" s="7">
        <f t="shared" si="154"/>
        <v>1368</v>
      </c>
      <c r="BH302" s="7">
        <f t="shared" si="138"/>
        <v>0</v>
      </c>
    </row>
    <row r="303" spans="1:60" ht="31.5" hidden="1">
      <c r="A303" s="14" t="s">
        <v>77</v>
      </c>
      <c r="B303" s="15" t="s">
        <v>133</v>
      </c>
      <c r="C303" s="15" t="s">
        <v>42</v>
      </c>
      <c r="D303" s="15" t="s">
        <v>223</v>
      </c>
      <c r="E303" s="15" t="s">
        <v>78</v>
      </c>
      <c r="F303" s="7"/>
      <c r="G303" s="7">
        <f>F303+H303</f>
        <v>0</v>
      </c>
      <c r="H303" s="7">
        <f t="shared" si="150"/>
        <v>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16"/>
      <c r="BF303" s="7">
        <v>1368</v>
      </c>
      <c r="BG303" s="7">
        <v>1368</v>
      </c>
      <c r="BH303" s="7">
        <f t="shared" si="138"/>
        <v>0</v>
      </c>
    </row>
    <row r="304" spans="1:60" s="17" customFormat="1" ht="15.75" hidden="1">
      <c r="A304" s="31" t="s">
        <v>233</v>
      </c>
      <c r="B304" s="30" t="s">
        <v>133</v>
      </c>
      <c r="C304" s="30" t="s">
        <v>58</v>
      </c>
      <c r="D304" s="30" t="s">
        <v>234</v>
      </c>
      <c r="E304" s="30" t="s">
        <v>45</v>
      </c>
      <c r="F304" s="8">
        <f>F305</f>
        <v>0</v>
      </c>
      <c r="G304" s="8">
        <f>G305</f>
        <v>0</v>
      </c>
      <c r="H304" s="7">
        <f t="shared" si="150"/>
        <v>0</v>
      </c>
      <c r="I304" s="8">
        <f>I305</f>
        <v>0</v>
      </c>
      <c r="J304" s="8">
        <f aca="true" t="shared" si="155" ref="J304:BG304">J305</f>
        <v>0</v>
      </c>
      <c r="K304" s="8">
        <f t="shared" si="155"/>
        <v>0</v>
      </c>
      <c r="L304" s="8">
        <f t="shared" si="155"/>
        <v>0</v>
      </c>
      <c r="M304" s="8">
        <f t="shared" si="155"/>
        <v>0</v>
      </c>
      <c r="N304" s="8">
        <f t="shared" si="155"/>
        <v>0</v>
      </c>
      <c r="O304" s="8">
        <f t="shared" si="155"/>
        <v>0</v>
      </c>
      <c r="P304" s="8">
        <f t="shared" si="155"/>
        <v>0</v>
      </c>
      <c r="Q304" s="8">
        <f t="shared" si="155"/>
        <v>0</v>
      </c>
      <c r="R304" s="8"/>
      <c r="S304" s="8">
        <f t="shared" si="155"/>
        <v>0</v>
      </c>
      <c r="T304" s="8">
        <f t="shared" si="155"/>
        <v>0</v>
      </c>
      <c r="U304" s="8">
        <f t="shared" si="155"/>
        <v>0</v>
      </c>
      <c r="V304" s="8">
        <f t="shared" si="155"/>
        <v>0</v>
      </c>
      <c r="W304" s="8">
        <f t="shared" si="155"/>
        <v>0</v>
      </c>
      <c r="X304" s="8">
        <f t="shared" si="155"/>
        <v>0</v>
      </c>
      <c r="Y304" s="8">
        <f t="shared" si="155"/>
        <v>0</v>
      </c>
      <c r="Z304" s="8">
        <f t="shared" si="155"/>
        <v>0</v>
      </c>
      <c r="AA304" s="8">
        <f t="shared" si="155"/>
        <v>0</v>
      </c>
      <c r="AB304" s="8">
        <f t="shared" si="155"/>
        <v>0</v>
      </c>
      <c r="AC304" s="8">
        <f t="shared" si="155"/>
        <v>0</v>
      </c>
      <c r="AD304" s="8">
        <f t="shared" si="155"/>
        <v>0</v>
      </c>
      <c r="AE304" s="8">
        <f t="shared" si="155"/>
        <v>0</v>
      </c>
      <c r="AF304" s="8">
        <f t="shared" si="155"/>
        <v>0</v>
      </c>
      <c r="AG304" s="8">
        <f t="shared" si="155"/>
        <v>0</v>
      </c>
      <c r="AH304" s="8">
        <f t="shared" si="155"/>
        <v>0</v>
      </c>
      <c r="AI304" s="8">
        <f t="shared" si="155"/>
        <v>0</v>
      </c>
      <c r="AJ304" s="8">
        <f t="shared" si="155"/>
        <v>0</v>
      </c>
      <c r="AK304" s="8">
        <f t="shared" si="155"/>
        <v>0</v>
      </c>
      <c r="AL304" s="8">
        <f t="shared" si="155"/>
        <v>0</v>
      </c>
      <c r="AM304" s="8">
        <f t="shared" si="155"/>
        <v>0</v>
      </c>
      <c r="AN304" s="8">
        <f t="shared" si="155"/>
        <v>0</v>
      </c>
      <c r="AO304" s="8">
        <f t="shared" si="155"/>
        <v>0</v>
      </c>
      <c r="AP304" s="8">
        <f t="shared" si="155"/>
        <v>0</v>
      </c>
      <c r="AQ304" s="8">
        <f t="shared" si="155"/>
        <v>0</v>
      </c>
      <c r="AR304" s="8">
        <f t="shared" si="155"/>
        <v>0</v>
      </c>
      <c r="AS304" s="8">
        <f t="shared" si="155"/>
        <v>0</v>
      </c>
      <c r="AT304" s="8">
        <f t="shared" si="155"/>
        <v>0</v>
      </c>
      <c r="AU304" s="8">
        <f t="shared" si="155"/>
        <v>0</v>
      </c>
      <c r="AV304" s="8">
        <f t="shared" si="155"/>
        <v>0</v>
      </c>
      <c r="AW304" s="8">
        <f t="shared" si="155"/>
        <v>0</v>
      </c>
      <c r="AX304" s="8">
        <f t="shared" si="155"/>
        <v>0</v>
      </c>
      <c r="AY304" s="8">
        <f t="shared" si="155"/>
        <v>0</v>
      </c>
      <c r="AZ304" s="8">
        <f t="shared" si="155"/>
        <v>0</v>
      </c>
      <c r="BA304" s="8">
        <f t="shared" si="155"/>
        <v>0</v>
      </c>
      <c r="BB304" s="8">
        <f t="shared" si="155"/>
        <v>0</v>
      </c>
      <c r="BC304" s="8">
        <f t="shared" si="155"/>
        <v>0</v>
      </c>
      <c r="BD304" s="8">
        <f t="shared" si="155"/>
        <v>0</v>
      </c>
      <c r="BE304" s="65"/>
      <c r="BF304" s="8">
        <f t="shared" si="155"/>
        <v>0</v>
      </c>
      <c r="BG304" s="8">
        <f t="shared" si="155"/>
        <v>0</v>
      </c>
      <c r="BH304" s="7">
        <f t="shared" si="138"/>
        <v>0</v>
      </c>
    </row>
    <row r="305" spans="1:60" ht="47.25" hidden="1">
      <c r="A305" s="14" t="s">
        <v>230</v>
      </c>
      <c r="B305" s="15" t="s">
        <v>133</v>
      </c>
      <c r="C305" s="15" t="s">
        <v>58</v>
      </c>
      <c r="D305" s="15" t="s">
        <v>235</v>
      </c>
      <c r="E305" s="15">
        <v>453</v>
      </c>
      <c r="F305" s="7">
        <f>SUM(I305:BD305)</f>
        <v>0</v>
      </c>
      <c r="G305" s="7">
        <f>SUM(J305:BD305)</f>
        <v>0</v>
      </c>
      <c r="H305" s="7">
        <f t="shared" si="150"/>
        <v>0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16"/>
      <c r="BF305" s="7"/>
      <c r="BG305" s="7"/>
      <c r="BH305" s="7">
        <f t="shared" si="138"/>
        <v>0</v>
      </c>
    </row>
    <row r="306" spans="1:60" ht="15.75" hidden="1">
      <c r="A306" s="14" t="s">
        <v>139</v>
      </c>
      <c r="B306" s="15" t="s">
        <v>133</v>
      </c>
      <c r="C306" s="15" t="s">
        <v>42</v>
      </c>
      <c r="D306" s="15" t="s">
        <v>140</v>
      </c>
      <c r="E306" s="15" t="s">
        <v>45</v>
      </c>
      <c r="F306" s="7">
        <f>F307</f>
        <v>0</v>
      </c>
      <c r="G306" s="7">
        <f>G307</f>
        <v>0</v>
      </c>
      <c r="H306" s="7">
        <f aca="true" t="shared" si="156" ref="H306:BH306">H307</f>
        <v>0</v>
      </c>
      <c r="I306" s="7">
        <f t="shared" si="156"/>
        <v>0</v>
      </c>
      <c r="J306" s="7">
        <f t="shared" si="156"/>
        <v>0</v>
      </c>
      <c r="K306" s="7">
        <f t="shared" si="156"/>
        <v>0</v>
      </c>
      <c r="L306" s="7">
        <f t="shared" si="156"/>
        <v>0</v>
      </c>
      <c r="M306" s="7">
        <f t="shared" si="156"/>
        <v>0</v>
      </c>
      <c r="N306" s="7">
        <f t="shared" si="156"/>
        <v>0</v>
      </c>
      <c r="O306" s="7">
        <f t="shared" si="156"/>
        <v>0</v>
      </c>
      <c r="P306" s="7">
        <f t="shared" si="156"/>
        <v>0</v>
      </c>
      <c r="Q306" s="7">
        <f t="shared" si="156"/>
        <v>0</v>
      </c>
      <c r="R306" s="7">
        <f t="shared" si="156"/>
        <v>0</v>
      </c>
      <c r="S306" s="7">
        <f t="shared" si="156"/>
        <v>0</v>
      </c>
      <c r="T306" s="7">
        <f t="shared" si="156"/>
        <v>0</v>
      </c>
      <c r="U306" s="7">
        <f t="shared" si="156"/>
        <v>0</v>
      </c>
      <c r="V306" s="7">
        <f t="shared" si="156"/>
        <v>0</v>
      </c>
      <c r="W306" s="7">
        <f t="shared" si="156"/>
        <v>0</v>
      </c>
      <c r="X306" s="7">
        <f t="shared" si="156"/>
        <v>0</v>
      </c>
      <c r="Y306" s="7">
        <f t="shared" si="156"/>
        <v>0</v>
      </c>
      <c r="Z306" s="7">
        <f t="shared" si="156"/>
        <v>0</v>
      </c>
      <c r="AA306" s="7">
        <f t="shared" si="156"/>
        <v>0</v>
      </c>
      <c r="AB306" s="7">
        <f t="shared" si="156"/>
        <v>0</v>
      </c>
      <c r="AC306" s="7">
        <f t="shared" si="156"/>
        <v>0</v>
      </c>
      <c r="AD306" s="7">
        <f t="shared" si="156"/>
        <v>0</v>
      </c>
      <c r="AE306" s="7">
        <f t="shared" si="156"/>
        <v>0</v>
      </c>
      <c r="AF306" s="7">
        <f t="shared" si="156"/>
        <v>0</v>
      </c>
      <c r="AG306" s="7">
        <f t="shared" si="156"/>
        <v>0</v>
      </c>
      <c r="AH306" s="7">
        <f t="shared" si="156"/>
        <v>0</v>
      </c>
      <c r="AI306" s="7">
        <f t="shared" si="156"/>
        <v>0</v>
      </c>
      <c r="AJ306" s="7">
        <f t="shared" si="156"/>
        <v>0</v>
      </c>
      <c r="AK306" s="7">
        <f t="shared" si="156"/>
        <v>0</v>
      </c>
      <c r="AL306" s="7">
        <f t="shared" si="156"/>
        <v>0</v>
      </c>
      <c r="AM306" s="7">
        <f t="shared" si="156"/>
        <v>0</v>
      </c>
      <c r="AN306" s="7">
        <f t="shared" si="156"/>
        <v>0</v>
      </c>
      <c r="AO306" s="7">
        <f t="shared" si="156"/>
        <v>0</v>
      </c>
      <c r="AP306" s="7">
        <f t="shared" si="156"/>
        <v>0</v>
      </c>
      <c r="AQ306" s="7">
        <f t="shared" si="156"/>
        <v>0</v>
      </c>
      <c r="AR306" s="7">
        <f t="shared" si="156"/>
        <v>0</v>
      </c>
      <c r="AS306" s="7">
        <f t="shared" si="156"/>
        <v>0</v>
      </c>
      <c r="AT306" s="7">
        <f t="shared" si="156"/>
        <v>0</v>
      </c>
      <c r="AU306" s="7">
        <f t="shared" si="156"/>
        <v>0</v>
      </c>
      <c r="AV306" s="7">
        <f t="shared" si="156"/>
        <v>0</v>
      </c>
      <c r="AW306" s="7">
        <f t="shared" si="156"/>
        <v>0</v>
      </c>
      <c r="AX306" s="7">
        <f t="shared" si="156"/>
        <v>0</v>
      </c>
      <c r="AY306" s="7">
        <f t="shared" si="156"/>
        <v>0</v>
      </c>
      <c r="AZ306" s="7">
        <f t="shared" si="156"/>
        <v>0</v>
      </c>
      <c r="BA306" s="7">
        <f t="shared" si="156"/>
        <v>0</v>
      </c>
      <c r="BB306" s="7">
        <f t="shared" si="156"/>
        <v>0</v>
      </c>
      <c r="BC306" s="7">
        <f t="shared" si="156"/>
        <v>0</v>
      </c>
      <c r="BD306" s="7">
        <f t="shared" si="156"/>
        <v>0</v>
      </c>
      <c r="BE306" s="7">
        <f t="shared" si="156"/>
        <v>0</v>
      </c>
      <c r="BF306" s="7">
        <f t="shared" si="156"/>
        <v>0</v>
      </c>
      <c r="BG306" s="7">
        <f t="shared" si="156"/>
        <v>0</v>
      </c>
      <c r="BH306" s="7">
        <f t="shared" si="156"/>
        <v>0</v>
      </c>
    </row>
    <row r="307" spans="1:60" ht="15.75" hidden="1">
      <c r="A307" s="14" t="s">
        <v>154</v>
      </c>
      <c r="B307" s="15" t="s">
        <v>133</v>
      </c>
      <c r="C307" s="15" t="s">
        <v>42</v>
      </c>
      <c r="D307" s="15" t="s">
        <v>140</v>
      </c>
      <c r="E307" s="15" t="s">
        <v>156</v>
      </c>
      <c r="F307" s="7">
        <v>0</v>
      </c>
      <c r="G307" s="7">
        <f>F307+H307</f>
        <v>0</v>
      </c>
      <c r="H307" s="7">
        <f>SUM(I307:BD307)</f>
        <v>0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16"/>
      <c r="BF307" s="7"/>
      <c r="BG307" s="7"/>
      <c r="BH307" s="7"/>
    </row>
    <row r="308" spans="1:60" s="17" customFormat="1" ht="15.75">
      <c r="A308" s="31" t="s">
        <v>370</v>
      </c>
      <c r="B308" s="30" t="s">
        <v>133</v>
      </c>
      <c r="C308" s="30" t="s">
        <v>61</v>
      </c>
      <c r="D308" s="30" t="s">
        <v>44</v>
      </c>
      <c r="E308" s="30" t="s">
        <v>45</v>
      </c>
      <c r="F308" s="8">
        <f>F309+F311</f>
        <v>12401</v>
      </c>
      <c r="G308" s="8">
        <f>G309+G311</f>
        <v>11901</v>
      </c>
      <c r="H308" s="7">
        <f t="shared" si="150"/>
        <v>-500</v>
      </c>
      <c r="I308" s="8">
        <f>I309+I311</f>
        <v>0</v>
      </c>
      <c r="J308" s="8">
        <f aca="true" t="shared" si="157" ref="J308:BD308">J309+J311</f>
        <v>0</v>
      </c>
      <c r="K308" s="8">
        <f t="shared" si="157"/>
        <v>0</v>
      </c>
      <c r="L308" s="8">
        <f t="shared" si="157"/>
        <v>-500</v>
      </c>
      <c r="M308" s="8">
        <f t="shared" si="157"/>
        <v>0</v>
      </c>
      <c r="N308" s="8">
        <f t="shared" si="157"/>
        <v>0</v>
      </c>
      <c r="O308" s="8">
        <f t="shared" si="157"/>
        <v>0</v>
      </c>
      <c r="P308" s="8">
        <f t="shared" si="157"/>
        <v>0</v>
      </c>
      <c r="Q308" s="8">
        <f t="shared" si="157"/>
        <v>0</v>
      </c>
      <c r="R308" s="8">
        <f t="shared" si="157"/>
        <v>0</v>
      </c>
      <c r="S308" s="8">
        <f>S309+S311</f>
        <v>0</v>
      </c>
      <c r="T308" s="8">
        <f t="shared" si="157"/>
        <v>0</v>
      </c>
      <c r="U308" s="8">
        <f t="shared" si="157"/>
        <v>0</v>
      </c>
      <c r="V308" s="8">
        <f t="shared" si="157"/>
        <v>0</v>
      </c>
      <c r="W308" s="8">
        <f t="shared" si="157"/>
        <v>0</v>
      </c>
      <c r="X308" s="8">
        <f t="shared" si="157"/>
        <v>0</v>
      </c>
      <c r="Y308" s="8">
        <f t="shared" si="157"/>
        <v>0</v>
      </c>
      <c r="Z308" s="8">
        <f t="shared" si="157"/>
        <v>0</v>
      </c>
      <c r="AA308" s="8">
        <f t="shared" si="157"/>
        <v>0</v>
      </c>
      <c r="AB308" s="8">
        <f t="shared" si="157"/>
        <v>0</v>
      </c>
      <c r="AC308" s="8">
        <f t="shared" si="157"/>
        <v>0</v>
      </c>
      <c r="AD308" s="8">
        <f t="shared" si="157"/>
        <v>0</v>
      </c>
      <c r="AE308" s="8">
        <f t="shared" si="157"/>
        <v>0</v>
      </c>
      <c r="AF308" s="8">
        <f t="shared" si="157"/>
        <v>0</v>
      </c>
      <c r="AG308" s="8">
        <f t="shared" si="157"/>
        <v>0</v>
      </c>
      <c r="AH308" s="8">
        <f t="shared" si="157"/>
        <v>0</v>
      </c>
      <c r="AI308" s="8">
        <f t="shared" si="157"/>
        <v>0</v>
      </c>
      <c r="AJ308" s="8">
        <f t="shared" si="157"/>
        <v>0</v>
      </c>
      <c r="AK308" s="8">
        <f t="shared" si="157"/>
        <v>0</v>
      </c>
      <c r="AL308" s="8">
        <f t="shared" si="157"/>
        <v>0</v>
      </c>
      <c r="AM308" s="8">
        <f t="shared" si="157"/>
        <v>0</v>
      </c>
      <c r="AN308" s="8">
        <f t="shared" si="157"/>
        <v>0</v>
      </c>
      <c r="AO308" s="8">
        <f t="shared" si="157"/>
        <v>0</v>
      </c>
      <c r="AP308" s="8">
        <f t="shared" si="157"/>
        <v>0</v>
      </c>
      <c r="AQ308" s="8">
        <f t="shared" si="157"/>
        <v>0</v>
      </c>
      <c r="AR308" s="8">
        <f t="shared" si="157"/>
        <v>0</v>
      </c>
      <c r="AS308" s="8">
        <f t="shared" si="157"/>
        <v>0</v>
      </c>
      <c r="AT308" s="8">
        <f t="shared" si="157"/>
        <v>0</v>
      </c>
      <c r="AU308" s="8">
        <f t="shared" si="157"/>
        <v>0</v>
      </c>
      <c r="AV308" s="8">
        <f t="shared" si="157"/>
        <v>0</v>
      </c>
      <c r="AW308" s="8">
        <f t="shared" si="157"/>
        <v>0</v>
      </c>
      <c r="AX308" s="8">
        <f t="shared" si="157"/>
        <v>0</v>
      </c>
      <c r="AY308" s="8">
        <f t="shared" si="157"/>
        <v>0</v>
      </c>
      <c r="AZ308" s="8">
        <f t="shared" si="157"/>
        <v>0</v>
      </c>
      <c r="BA308" s="8">
        <f t="shared" si="157"/>
        <v>0</v>
      </c>
      <c r="BB308" s="8">
        <f t="shared" si="157"/>
        <v>0</v>
      </c>
      <c r="BC308" s="8">
        <f t="shared" si="157"/>
        <v>0</v>
      </c>
      <c r="BD308" s="8">
        <f t="shared" si="157"/>
        <v>0</v>
      </c>
      <c r="BE308" s="65"/>
      <c r="BF308" s="8">
        <f>BF309+BF311</f>
        <v>9012</v>
      </c>
      <c r="BG308" s="8">
        <f>BG309+BG311</f>
        <v>9012</v>
      </c>
      <c r="BH308" s="7">
        <f t="shared" si="138"/>
        <v>0</v>
      </c>
    </row>
    <row r="309" spans="1:60" ht="50.25" customHeight="1">
      <c r="A309" s="14" t="s">
        <v>228</v>
      </c>
      <c r="B309" s="15" t="s">
        <v>133</v>
      </c>
      <c r="C309" s="15" t="s">
        <v>61</v>
      </c>
      <c r="D309" s="15" t="s">
        <v>229</v>
      </c>
      <c r="E309" s="15" t="s">
        <v>45</v>
      </c>
      <c r="F309" s="7">
        <f>F310</f>
        <v>2900</v>
      </c>
      <c r="G309" s="7">
        <f>G310</f>
        <v>2900</v>
      </c>
      <c r="H309" s="7">
        <f t="shared" si="150"/>
        <v>0</v>
      </c>
      <c r="I309" s="7">
        <f>I310</f>
        <v>0</v>
      </c>
      <c r="J309" s="7">
        <f aca="true" t="shared" si="158" ref="J309:BG309">J310</f>
        <v>0</v>
      </c>
      <c r="K309" s="7">
        <f t="shared" si="158"/>
        <v>0</v>
      </c>
      <c r="L309" s="7">
        <f t="shared" si="158"/>
        <v>0</v>
      </c>
      <c r="M309" s="7">
        <f t="shared" si="158"/>
        <v>0</v>
      </c>
      <c r="N309" s="7">
        <f t="shared" si="158"/>
        <v>0</v>
      </c>
      <c r="O309" s="7">
        <f t="shared" si="158"/>
        <v>0</v>
      </c>
      <c r="P309" s="7">
        <f t="shared" si="158"/>
        <v>0</v>
      </c>
      <c r="Q309" s="7">
        <f t="shared" si="158"/>
        <v>0</v>
      </c>
      <c r="R309" s="7">
        <f t="shared" si="158"/>
        <v>0</v>
      </c>
      <c r="S309" s="7">
        <f t="shared" si="158"/>
        <v>0</v>
      </c>
      <c r="T309" s="7">
        <f t="shared" si="158"/>
        <v>0</v>
      </c>
      <c r="U309" s="7">
        <f t="shared" si="158"/>
        <v>0</v>
      </c>
      <c r="V309" s="7">
        <f t="shared" si="158"/>
        <v>0</v>
      </c>
      <c r="W309" s="7">
        <f t="shared" si="158"/>
        <v>0</v>
      </c>
      <c r="X309" s="7">
        <f t="shared" si="158"/>
        <v>0</v>
      </c>
      <c r="Y309" s="7">
        <f t="shared" si="158"/>
        <v>0</v>
      </c>
      <c r="Z309" s="7">
        <f t="shared" si="158"/>
        <v>0</v>
      </c>
      <c r="AA309" s="7">
        <f t="shared" si="158"/>
        <v>0</v>
      </c>
      <c r="AB309" s="7">
        <f t="shared" si="158"/>
        <v>0</v>
      </c>
      <c r="AC309" s="7">
        <f t="shared" si="158"/>
        <v>0</v>
      </c>
      <c r="AD309" s="7">
        <f t="shared" si="158"/>
        <v>0</v>
      </c>
      <c r="AE309" s="7">
        <f t="shared" si="158"/>
        <v>0</v>
      </c>
      <c r="AF309" s="7">
        <f t="shared" si="158"/>
        <v>0</v>
      </c>
      <c r="AG309" s="7">
        <f t="shared" si="158"/>
        <v>0</v>
      </c>
      <c r="AH309" s="7">
        <f t="shared" si="158"/>
        <v>0</v>
      </c>
      <c r="AI309" s="7">
        <f t="shared" si="158"/>
        <v>0</v>
      </c>
      <c r="AJ309" s="7">
        <f t="shared" si="158"/>
        <v>0</v>
      </c>
      <c r="AK309" s="7">
        <f t="shared" si="158"/>
        <v>0</v>
      </c>
      <c r="AL309" s="7">
        <f t="shared" si="158"/>
        <v>0</v>
      </c>
      <c r="AM309" s="7">
        <f t="shared" si="158"/>
        <v>0</v>
      </c>
      <c r="AN309" s="7">
        <f t="shared" si="158"/>
        <v>0</v>
      </c>
      <c r="AO309" s="7">
        <f t="shared" si="158"/>
        <v>0</v>
      </c>
      <c r="AP309" s="7">
        <f t="shared" si="158"/>
        <v>0</v>
      </c>
      <c r="AQ309" s="7">
        <f t="shared" si="158"/>
        <v>0</v>
      </c>
      <c r="AR309" s="7">
        <f t="shared" si="158"/>
        <v>0</v>
      </c>
      <c r="AS309" s="7">
        <f t="shared" si="158"/>
        <v>0</v>
      </c>
      <c r="AT309" s="7">
        <f t="shared" si="158"/>
        <v>0</v>
      </c>
      <c r="AU309" s="7">
        <f t="shared" si="158"/>
        <v>0</v>
      </c>
      <c r="AV309" s="7">
        <f t="shared" si="158"/>
        <v>0</v>
      </c>
      <c r="AW309" s="7">
        <f t="shared" si="158"/>
        <v>0</v>
      </c>
      <c r="AX309" s="7">
        <f t="shared" si="158"/>
        <v>0</v>
      </c>
      <c r="AY309" s="7">
        <f t="shared" si="158"/>
        <v>0</v>
      </c>
      <c r="AZ309" s="7">
        <f t="shared" si="158"/>
        <v>0</v>
      </c>
      <c r="BA309" s="7">
        <f t="shared" si="158"/>
        <v>0</v>
      </c>
      <c r="BB309" s="7">
        <f t="shared" si="158"/>
        <v>0</v>
      </c>
      <c r="BC309" s="7">
        <f t="shared" si="158"/>
        <v>0</v>
      </c>
      <c r="BD309" s="7">
        <f t="shared" si="158"/>
        <v>0</v>
      </c>
      <c r="BE309" s="16"/>
      <c r="BF309" s="7">
        <f t="shared" si="158"/>
        <v>2912</v>
      </c>
      <c r="BG309" s="7">
        <f t="shared" si="158"/>
        <v>2912</v>
      </c>
      <c r="BH309" s="7">
        <f t="shared" si="138"/>
        <v>0</v>
      </c>
    </row>
    <row r="310" spans="1:60" ht="54" customHeight="1">
      <c r="A310" s="14" t="s">
        <v>230</v>
      </c>
      <c r="B310" s="15" t="s">
        <v>133</v>
      </c>
      <c r="C310" s="15" t="s">
        <v>61</v>
      </c>
      <c r="D310" s="15" t="s">
        <v>229</v>
      </c>
      <c r="E310" s="15">
        <v>453</v>
      </c>
      <c r="F310" s="7">
        <v>2900</v>
      </c>
      <c r="G310" s="7">
        <f>F310+H310</f>
        <v>2900</v>
      </c>
      <c r="H310" s="7">
        <f t="shared" si="150"/>
        <v>0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16"/>
      <c r="BF310" s="7">
        <v>2912</v>
      </c>
      <c r="BG310" s="7">
        <v>2912</v>
      </c>
      <c r="BH310" s="7">
        <f t="shared" si="138"/>
        <v>0</v>
      </c>
    </row>
    <row r="311" spans="1:60" ht="56.25" customHeight="1">
      <c r="A311" s="14" t="s">
        <v>236</v>
      </c>
      <c r="B311" s="15" t="s">
        <v>133</v>
      </c>
      <c r="C311" s="15" t="s">
        <v>61</v>
      </c>
      <c r="D311" s="15" t="s">
        <v>237</v>
      </c>
      <c r="E311" s="15" t="s">
        <v>45</v>
      </c>
      <c r="F311" s="7">
        <f>F312</f>
        <v>9501</v>
      </c>
      <c r="G311" s="7">
        <f>G312</f>
        <v>9001</v>
      </c>
      <c r="H311" s="7">
        <f t="shared" si="150"/>
        <v>-500</v>
      </c>
      <c r="I311" s="7">
        <f>I312</f>
        <v>0</v>
      </c>
      <c r="J311" s="7">
        <f aca="true" t="shared" si="159" ref="J311:BG311">J312</f>
        <v>0</v>
      </c>
      <c r="K311" s="7">
        <f t="shared" si="159"/>
        <v>0</v>
      </c>
      <c r="L311" s="7">
        <f t="shared" si="159"/>
        <v>-500</v>
      </c>
      <c r="M311" s="7">
        <f t="shared" si="159"/>
        <v>0</v>
      </c>
      <c r="N311" s="7">
        <f t="shared" si="159"/>
        <v>0</v>
      </c>
      <c r="O311" s="7">
        <f t="shared" si="159"/>
        <v>0</v>
      </c>
      <c r="P311" s="7">
        <f t="shared" si="159"/>
        <v>0</v>
      </c>
      <c r="Q311" s="7">
        <f t="shared" si="159"/>
        <v>0</v>
      </c>
      <c r="R311" s="7">
        <f t="shared" si="159"/>
        <v>0</v>
      </c>
      <c r="S311" s="7">
        <f t="shared" si="159"/>
        <v>0</v>
      </c>
      <c r="T311" s="7">
        <f t="shared" si="159"/>
        <v>0</v>
      </c>
      <c r="U311" s="7">
        <f t="shared" si="159"/>
        <v>0</v>
      </c>
      <c r="V311" s="7">
        <f t="shared" si="159"/>
        <v>0</v>
      </c>
      <c r="W311" s="7">
        <f t="shared" si="159"/>
        <v>0</v>
      </c>
      <c r="X311" s="7">
        <f t="shared" si="159"/>
        <v>0</v>
      </c>
      <c r="Y311" s="7">
        <f t="shared" si="159"/>
        <v>0</v>
      </c>
      <c r="Z311" s="7">
        <f t="shared" si="159"/>
        <v>0</v>
      </c>
      <c r="AA311" s="7">
        <f t="shared" si="159"/>
        <v>0</v>
      </c>
      <c r="AB311" s="7">
        <f t="shared" si="159"/>
        <v>0</v>
      </c>
      <c r="AC311" s="7">
        <f t="shared" si="159"/>
        <v>0</v>
      </c>
      <c r="AD311" s="7">
        <f t="shared" si="159"/>
        <v>0</v>
      </c>
      <c r="AE311" s="7">
        <f t="shared" si="159"/>
        <v>0</v>
      </c>
      <c r="AF311" s="7">
        <f t="shared" si="159"/>
        <v>0</v>
      </c>
      <c r="AG311" s="7">
        <f t="shared" si="159"/>
        <v>0</v>
      </c>
      <c r="AH311" s="7">
        <f t="shared" si="159"/>
        <v>0</v>
      </c>
      <c r="AI311" s="7">
        <f t="shared" si="159"/>
        <v>0</v>
      </c>
      <c r="AJ311" s="7">
        <f t="shared" si="159"/>
        <v>0</v>
      </c>
      <c r="AK311" s="7">
        <f t="shared" si="159"/>
        <v>0</v>
      </c>
      <c r="AL311" s="7">
        <f t="shared" si="159"/>
        <v>0</v>
      </c>
      <c r="AM311" s="7">
        <f t="shared" si="159"/>
        <v>0</v>
      </c>
      <c r="AN311" s="7">
        <f t="shared" si="159"/>
        <v>0</v>
      </c>
      <c r="AO311" s="7">
        <f t="shared" si="159"/>
        <v>0</v>
      </c>
      <c r="AP311" s="7">
        <f t="shared" si="159"/>
        <v>0</v>
      </c>
      <c r="AQ311" s="7">
        <f t="shared" si="159"/>
        <v>0</v>
      </c>
      <c r="AR311" s="7">
        <f t="shared" si="159"/>
        <v>0</v>
      </c>
      <c r="AS311" s="7">
        <f t="shared" si="159"/>
        <v>0</v>
      </c>
      <c r="AT311" s="7">
        <f t="shared" si="159"/>
        <v>0</v>
      </c>
      <c r="AU311" s="7">
        <f t="shared" si="159"/>
        <v>0</v>
      </c>
      <c r="AV311" s="7">
        <f t="shared" si="159"/>
        <v>0</v>
      </c>
      <c r="AW311" s="7">
        <f t="shared" si="159"/>
        <v>0</v>
      </c>
      <c r="AX311" s="7">
        <f t="shared" si="159"/>
        <v>0</v>
      </c>
      <c r="AY311" s="7">
        <f t="shared" si="159"/>
        <v>0</v>
      </c>
      <c r="AZ311" s="7">
        <f t="shared" si="159"/>
        <v>0</v>
      </c>
      <c r="BA311" s="7">
        <f t="shared" si="159"/>
        <v>0</v>
      </c>
      <c r="BB311" s="7">
        <f t="shared" si="159"/>
        <v>0</v>
      </c>
      <c r="BC311" s="7">
        <f t="shared" si="159"/>
        <v>0</v>
      </c>
      <c r="BD311" s="7">
        <f t="shared" si="159"/>
        <v>0</v>
      </c>
      <c r="BE311" s="16"/>
      <c r="BF311" s="7">
        <f t="shared" si="159"/>
        <v>6100</v>
      </c>
      <c r="BG311" s="7">
        <f t="shared" si="159"/>
        <v>6100</v>
      </c>
      <c r="BH311" s="7">
        <f t="shared" si="138"/>
        <v>0</v>
      </c>
    </row>
    <row r="312" spans="1:60" ht="46.5" customHeight="1">
      <c r="A312" s="14" t="s">
        <v>230</v>
      </c>
      <c r="B312" s="15" t="s">
        <v>133</v>
      </c>
      <c r="C312" s="15" t="s">
        <v>61</v>
      </c>
      <c r="D312" s="15" t="s">
        <v>237</v>
      </c>
      <c r="E312" s="15">
        <v>453</v>
      </c>
      <c r="F312" s="7">
        <v>9501</v>
      </c>
      <c r="G312" s="7">
        <f>F312+H312</f>
        <v>9001</v>
      </c>
      <c r="H312" s="7">
        <f t="shared" si="150"/>
        <v>-500</v>
      </c>
      <c r="I312" s="7"/>
      <c r="J312" s="7"/>
      <c r="K312" s="7"/>
      <c r="L312" s="7">
        <v>-500</v>
      </c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16"/>
      <c r="BF312" s="7">
        <v>6100</v>
      </c>
      <c r="BG312" s="7">
        <v>6100</v>
      </c>
      <c r="BH312" s="7">
        <f t="shared" si="138"/>
        <v>0</v>
      </c>
    </row>
    <row r="313" spans="1:60" s="17" customFormat="1" ht="47.25">
      <c r="A313" s="31" t="s">
        <v>371</v>
      </c>
      <c r="B313" s="30" t="s">
        <v>133</v>
      </c>
      <c r="C313" s="30" t="s">
        <v>182</v>
      </c>
      <c r="D313" s="30" t="s">
        <v>44</v>
      </c>
      <c r="E313" s="30" t="s">
        <v>45</v>
      </c>
      <c r="F313" s="8">
        <f>F314+F320+F316+F322+F326+F324+F318</f>
        <v>65717.3</v>
      </c>
      <c r="G313" s="8">
        <f>G314+G320+G316+G322+G326+G324+G318</f>
        <v>79584.2</v>
      </c>
      <c r="H313" s="8">
        <f>H314+H320+H316+H322+H326+H324</f>
        <v>-429.09999999999997</v>
      </c>
      <c r="I313" s="8">
        <f>I314+I320+I316+I322+I326+I324+I318</f>
        <v>16716</v>
      </c>
      <c r="J313" s="8">
        <f aca="true" t="shared" si="160" ref="J313:BH313">J314+J320+J316+J322+J326+J324</f>
        <v>0</v>
      </c>
      <c r="K313" s="8">
        <f t="shared" si="160"/>
        <v>0</v>
      </c>
      <c r="L313" s="8">
        <f>L314+L320+L316+L322+L326+L324</f>
        <v>-432.8</v>
      </c>
      <c r="M313" s="8">
        <f t="shared" si="160"/>
        <v>0</v>
      </c>
      <c r="N313" s="8">
        <f t="shared" si="160"/>
        <v>0</v>
      </c>
      <c r="O313" s="8">
        <f t="shared" si="160"/>
        <v>0</v>
      </c>
      <c r="P313" s="8">
        <f t="shared" si="160"/>
        <v>3.7</v>
      </c>
      <c r="Q313" s="8">
        <f t="shared" si="160"/>
        <v>0</v>
      </c>
      <c r="R313" s="8">
        <f t="shared" si="160"/>
        <v>0</v>
      </c>
      <c r="S313" s="8">
        <f t="shared" si="160"/>
        <v>0</v>
      </c>
      <c r="T313" s="8">
        <f t="shared" si="160"/>
        <v>0</v>
      </c>
      <c r="U313" s="8">
        <f t="shared" si="160"/>
        <v>0</v>
      </c>
      <c r="V313" s="8">
        <f t="shared" si="160"/>
        <v>0</v>
      </c>
      <c r="W313" s="8">
        <f t="shared" si="160"/>
        <v>0</v>
      </c>
      <c r="X313" s="8">
        <f t="shared" si="160"/>
        <v>0</v>
      </c>
      <c r="Y313" s="8">
        <f t="shared" si="160"/>
        <v>0</v>
      </c>
      <c r="Z313" s="8">
        <f t="shared" si="160"/>
        <v>0</v>
      </c>
      <c r="AA313" s="8">
        <f t="shared" si="160"/>
        <v>0</v>
      </c>
      <c r="AB313" s="8">
        <f t="shared" si="160"/>
        <v>0</v>
      </c>
      <c r="AC313" s="8">
        <f t="shared" si="160"/>
        <v>0</v>
      </c>
      <c r="AD313" s="8">
        <f t="shared" si="160"/>
        <v>0</v>
      </c>
      <c r="AE313" s="8">
        <f t="shared" si="160"/>
        <v>0</v>
      </c>
      <c r="AF313" s="8">
        <f t="shared" si="160"/>
        <v>0</v>
      </c>
      <c r="AG313" s="8">
        <f t="shared" si="160"/>
        <v>0</v>
      </c>
      <c r="AH313" s="8">
        <f t="shared" si="160"/>
        <v>0</v>
      </c>
      <c r="AI313" s="8">
        <f t="shared" si="160"/>
        <v>0</v>
      </c>
      <c r="AJ313" s="8">
        <f t="shared" si="160"/>
        <v>0</v>
      </c>
      <c r="AK313" s="8">
        <f t="shared" si="160"/>
        <v>0</v>
      </c>
      <c r="AL313" s="8">
        <f t="shared" si="160"/>
        <v>0</v>
      </c>
      <c r="AM313" s="8">
        <f t="shared" si="160"/>
        <v>0</v>
      </c>
      <c r="AN313" s="8">
        <f t="shared" si="160"/>
        <v>0</v>
      </c>
      <c r="AO313" s="8">
        <f t="shared" si="160"/>
        <v>0</v>
      </c>
      <c r="AP313" s="8">
        <f t="shared" si="160"/>
        <v>0</v>
      </c>
      <c r="AQ313" s="8">
        <f t="shared" si="160"/>
        <v>0</v>
      </c>
      <c r="AR313" s="8">
        <f t="shared" si="160"/>
        <v>0</v>
      </c>
      <c r="AS313" s="8">
        <f t="shared" si="160"/>
        <v>0</v>
      </c>
      <c r="AT313" s="8">
        <f t="shared" si="160"/>
        <v>0</v>
      </c>
      <c r="AU313" s="8">
        <f t="shared" si="160"/>
        <v>0</v>
      </c>
      <c r="AV313" s="8">
        <f t="shared" si="160"/>
        <v>0</v>
      </c>
      <c r="AW313" s="8">
        <f t="shared" si="160"/>
        <v>0</v>
      </c>
      <c r="AX313" s="8">
        <f t="shared" si="160"/>
        <v>0</v>
      </c>
      <c r="AY313" s="8">
        <f t="shared" si="160"/>
        <v>0</v>
      </c>
      <c r="AZ313" s="8">
        <f t="shared" si="160"/>
        <v>0</v>
      </c>
      <c r="BA313" s="8">
        <f t="shared" si="160"/>
        <v>0</v>
      </c>
      <c r="BB313" s="8">
        <f t="shared" si="160"/>
        <v>0</v>
      </c>
      <c r="BC313" s="8">
        <f t="shared" si="160"/>
        <v>0</v>
      </c>
      <c r="BD313" s="8">
        <f t="shared" si="160"/>
        <v>0</v>
      </c>
      <c r="BE313" s="8">
        <f t="shared" si="160"/>
        <v>0</v>
      </c>
      <c r="BF313" s="8">
        <f t="shared" si="160"/>
        <v>30981</v>
      </c>
      <c r="BG313" s="8">
        <f t="shared" si="160"/>
        <v>30981</v>
      </c>
      <c r="BH313" s="8">
        <f t="shared" si="160"/>
        <v>0</v>
      </c>
    </row>
    <row r="314" spans="1:60" ht="31.5">
      <c r="A314" s="14" t="s">
        <v>353</v>
      </c>
      <c r="B314" s="15" t="s">
        <v>133</v>
      </c>
      <c r="C314" s="15" t="s">
        <v>182</v>
      </c>
      <c r="D314" s="15" t="s">
        <v>51</v>
      </c>
      <c r="E314" s="15" t="s">
        <v>45</v>
      </c>
      <c r="F314" s="7">
        <f>F315</f>
        <v>3911</v>
      </c>
      <c r="G314" s="7">
        <f>G315</f>
        <v>3911</v>
      </c>
      <c r="H314" s="7">
        <f>H315</f>
        <v>0</v>
      </c>
      <c r="I314" s="7">
        <f>I315</f>
        <v>0</v>
      </c>
      <c r="J314" s="7">
        <f aca="true" t="shared" si="161" ref="J314:BG314">J315</f>
        <v>0</v>
      </c>
      <c r="K314" s="7">
        <f t="shared" si="161"/>
        <v>0</v>
      </c>
      <c r="L314" s="7">
        <f t="shared" si="161"/>
        <v>-3.7</v>
      </c>
      <c r="M314" s="7">
        <f t="shared" si="161"/>
        <v>0</v>
      </c>
      <c r="N314" s="7">
        <f t="shared" si="161"/>
        <v>0</v>
      </c>
      <c r="O314" s="7">
        <f t="shared" si="161"/>
        <v>0</v>
      </c>
      <c r="P314" s="7">
        <f t="shared" si="161"/>
        <v>3.7</v>
      </c>
      <c r="Q314" s="7">
        <f t="shared" si="161"/>
        <v>0</v>
      </c>
      <c r="R314" s="7">
        <f t="shared" si="161"/>
        <v>0</v>
      </c>
      <c r="S314" s="7">
        <f t="shared" si="161"/>
        <v>0</v>
      </c>
      <c r="T314" s="7">
        <f t="shared" si="161"/>
        <v>0</v>
      </c>
      <c r="U314" s="7">
        <f t="shared" si="161"/>
        <v>0</v>
      </c>
      <c r="V314" s="7">
        <f t="shared" si="161"/>
        <v>0</v>
      </c>
      <c r="W314" s="7">
        <f t="shared" si="161"/>
        <v>0</v>
      </c>
      <c r="X314" s="7">
        <f t="shared" si="161"/>
        <v>0</v>
      </c>
      <c r="Y314" s="7">
        <f t="shared" si="161"/>
        <v>0</v>
      </c>
      <c r="Z314" s="7">
        <f t="shared" si="161"/>
        <v>0</v>
      </c>
      <c r="AA314" s="7">
        <f t="shared" si="161"/>
        <v>0</v>
      </c>
      <c r="AB314" s="7">
        <f t="shared" si="161"/>
        <v>0</v>
      </c>
      <c r="AC314" s="7">
        <f t="shared" si="161"/>
        <v>0</v>
      </c>
      <c r="AD314" s="7">
        <f t="shared" si="161"/>
        <v>0</v>
      </c>
      <c r="AE314" s="7">
        <f t="shared" si="161"/>
        <v>0</v>
      </c>
      <c r="AF314" s="7">
        <f t="shared" si="161"/>
        <v>0</v>
      </c>
      <c r="AG314" s="7">
        <f t="shared" si="161"/>
        <v>0</v>
      </c>
      <c r="AH314" s="7">
        <f t="shared" si="161"/>
        <v>0</v>
      </c>
      <c r="AI314" s="7">
        <f t="shared" si="161"/>
        <v>0</v>
      </c>
      <c r="AJ314" s="7">
        <f t="shared" si="161"/>
        <v>0</v>
      </c>
      <c r="AK314" s="7">
        <f t="shared" si="161"/>
        <v>0</v>
      </c>
      <c r="AL314" s="7">
        <f t="shared" si="161"/>
        <v>0</v>
      </c>
      <c r="AM314" s="7">
        <f t="shared" si="161"/>
        <v>0</v>
      </c>
      <c r="AN314" s="7">
        <f t="shared" si="161"/>
        <v>0</v>
      </c>
      <c r="AO314" s="7">
        <f t="shared" si="161"/>
        <v>0</v>
      </c>
      <c r="AP314" s="7">
        <f t="shared" si="161"/>
        <v>0</v>
      </c>
      <c r="AQ314" s="7">
        <f t="shared" si="161"/>
        <v>0</v>
      </c>
      <c r="AR314" s="7">
        <f t="shared" si="161"/>
        <v>0</v>
      </c>
      <c r="AS314" s="7">
        <f t="shared" si="161"/>
        <v>0</v>
      </c>
      <c r="AT314" s="7">
        <f t="shared" si="161"/>
        <v>0</v>
      </c>
      <c r="AU314" s="7">
        <f t="shared" si="161"/>
        <v>0</v>
      </c>
      <c r="AV314" s="7">
        <f t="shared" si="161"/>
        <v>0</v>
      </c>
      <c r="AW314" s="7">
        <f t="shared" si="161"/>
        <v>0</v>
      </c>
      <c r="AX314" s="7">
        <f t="shared" si="161"/>
        <v>0</v>
      </c>
      <c r="AY314" s="7">
        <f t="shared" si="161"/>
        <v>0</v>
      </c>
      <c r="AZ314" s="7">
        <f t="shared" si="161"/>
        <v>0</v>
      </c>
      <c r="BA314" s="7">
        <f t="shared" si="161"/>
        <v>0</v>
      </c>
      <c r="BB314" s="7">
        <f t="shared" si="161"/>
        <v>0</v>
      </c>
      <c r="BC314" s="7">
        <f t="shared" si="161"/>
        <v>0</v>
      </c>
      <c r="BD314" s="7">
        <f t="shared" si="161"/>
        <v>0</v>
      </c>
      <c r="BE314" s="16"/>
      <c r="BF314" s="7">
        <f t="shared" si="161"/>
        <v>2751</v>
      </c>
      <c r="BG314" s="7">
        <f t="shared" si="161"/>
        <v>2751</v>
      </c>
      <c r="BH314" s="7">
        <f t="shared" si="138"/>
        <v>0</v>
      </c>
    </row>
    <row r="315" spans="1:60" ht="15.75">
      <c r="A315" s="14" t="s">
        <v>55</v>
      </c>
      <c r="B315" s="15" t="s">
        <v>133</v>
      </c>
      <c r="C315" s="15" t="s">
        <v>182</v>
      </c>
      <c r="D315" s="15" t="s">
        <v>51</v>
      </c>
      <c r="E315" s="15" t="s">
        <v>56</v>
      </c>
      <c r="F315" s="7">
        <v>3911</v>
      </c>
      <c r="G315" s="7">
        <f>F315+H315</f>
        <v>3911</v>
      </c>
      <c r="H315" s="7">
        <f aca="true" t="shared" si="162" ref="H315:H323">SUM(I315:BD315)</f>
        <v>0</v>
      </c>
      <c r="I315" s="7"/>
      <c r="J315" s="7"/>
      <c r="K315" s="7"/>
      <c r="L315" s="7">
        <v>-3.7</v>
      </c>
      <c r="M315" s="7"/>
      <c r="N315" s="7"/>
      <c r="O315" s="7"/>
      <c r="P315" s="7">
        <v>3.7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16"/>
      <c r="BF315" s="7">
        <v>2751</v>
      </c>
      <c r="BG315" s="7">
        <v>2751</v>
      </c>
      <c r="BH315" s="7">
        <f t="shared" si="138"/>
        <v>0</v>
      </c>
    </row>
    <row r="316" spans="1:60" ht="31.5" hidden="1">
      <c r="A316" s="14" t="s">
        <v>143</v>
      </c>
      <c r="B316" s="15" t="s">
        <v>133</v>
      </c>
      <c r="C316" s="15" t="s">
        <v>182</v>
      </c>
      <c r="D316" s="15" t="s">
        <v>190</v>
      </c>
      <c r="E316" s="15" t="s">
        <v>45</v>
      </c>
      <c r="F316" s="7">
        <f>F317</f>
        <v>0</v>
      </c>
      <c r="G316" s="7">
        <f>G317</f>
        <v>0</v>
      </c>
      <c r="H316" s="7">
        <f t="shared" si="162"/>
        <v>0</v>
      </c>
      <c r="I316" s="7">
        <f>I317</f>
        <v>0</v>
      </c>
      <c r="J316" s="7">
        <f aca="true" t="shared" si="163" ref="J316:BG316">J317</f>
        <v>0</v>
      </c>
      <c r="K316" s="7">
        <f t="shared" si="163"/>
        <v>0</v>
      </c>
      <c r="L316" s="7">
        <f t="shared" si="163"/>
        <v>0</v>
      </c>
      <c r="M316" s="7">
        <f t="shared" si="163"/>
        <v>0</v>
      </c>
      <c r="N316" s="7">
        <f t="shared" si="163"/>
        <v>0</v>
      </c>
      <c r="O316" s="7">
        <f t="shared" si="163"/>
        <v>0</v>
      </c>
      <c r="P316" s="7">
        <f t="shared" si="163"/>
        <v>0</v>
      </c>
      <c r="Q316" s="7">
        <f t="shared" si="163"/>
        <v>0</v>
      </c>
      <c r="R316" s="7"/>
      <c r="S316" s="7">
        <f t="shared" si="163"/>
        <v>0</v>
      </c>
      <c r="T316" s="7">
        <f t="shared" si="163"/>
        <v>0</v>
      </c>
      <c r="U316" s="7">
        <f t="shared" si="163"/>
        <v>0</v>
      </c>
      <c r="V316" s="7">
        <f t="shared" si="163"/>
        <v>0</v>
      </c>
      <c r="W316" s="7">
        <f t="shared" si="163"/>
        <v>0</v>
      </c>
      <c r="X316" s="7">
        <f t="shared" si="163"/>
        <v>0</v>
      </c>
      <c r="Y316" s="7">
        <f t="shared" si="163"/>
        <v>0</v>
      </c>
      <c r="Z316" s="7">
        <f t="shared" si="163"/>
        <v>0</v>
      </c>
      <c r="AA316" s="7">
        <f t="shared" si="163"/>
        <v>0</v>
      </c>
      <c r="AB316" s="7">
        <f t="shared" si="163"/>
        <v>0</v>
      </c>
      <c r="AC316" s="7">
        <f t="shared" si="163"/>
        <v>0</v>
      </c>
      <c r="AD316" s="7">
        <f t="shared" si="163"/>
        <v>0</v>
      </c>
      <c r="AE316" s="7">
        <f t="shared" si="163"/>
        <v>0</v>
      </c>
      <c r="AF316" s="7">
        <f t="shared" si="163"/>
        <v>0</v>
      </c>
      <c r="AG316" s="7">
        <f t="shared" si="163"/>
        <v>0</v>
      </c>
      <c r="AH316" s="7">
        <f t="shared" si="163"/>
        <v>0</v>
      </c>
      <c r="AI316" s="7">
        <f t="shared" si="163"/>
        <v>0</v>
      </c>
      <c r="AJ316" s="7">
        <f t="shared" si="163"/>
        <v>0</v>
      </c>
      <c r="AK316" s="7">
        <f t="shared" si="163"/>
        <v>0</v>
      </c>
      <c r="AL316" s="7">
        <f t="shared" si="163"/>
        <v>0</v>
      </c>
      <c r="AM316" s="7">
        <f t="shared" si="163"/>
        <v>0</v>
      </c>
      <c r="AN316" s="7">
        <f t="shared" si="163"/>
        <v>0</v>
      </c>
      <c r="AO316" s="7">
        <f t="shared" si="163"/>
        <v>0</v>
      </c>
      <c r="AP316" s="7">
        <f t="shared" si="163"/>
        <v>0</v>
      </c>
      <c r="AQ316" s="7">
        <f t="shared" si="163"/>
        <v>0</v>
      </c>
      <c r="AR316" s="7">
        <f t="shared" si="163"/>
        <v>0</v>
      </c>
      <c r="AS316" s="7">
        <f t="shared" si="163"/>
        <v>0</v>
      </c>
      <c r="AT316" s="7">
        <f t="shared" si="163"/>
        <v>0</v>
      </c>
      <c r="AU316" s="7">
        <f t="shared" si="163"/>
        <v>0</v>
      </c>
      <c r="AV316" s="7">
        <f t="shared" si="163"/>
        <v>0</v>
      </c>
      <c r="AW316" s="7">
        <f t="shared" si="163"/>
        <v>0</v>
      </c>
      <c r="AX316" s="7">
        <f t="shared" si="163"/>
        <v>0</v>
      </c>
      <c r="AY316" s="7">
        <f t="shared" si="163"/>
        <v>0</v>
      </c>
      <c r="AZ316" s="7">
        <f t="shared" si="163"/>
        <v>0</v>
      </c>
      <c r="BA316" s="7">
        <f t="shared" si="163"/>
        <v>0</v>
      </c>
      <c r="BB316" s="7">
        <f t="shared" si="163"/>
        <v>0</v>
      </c>
      <c r="BC316" s="7">
        <f t="shared" si="163"/>
        <v>0</v>
      </c>
      <c r="BD316" s="7">
        <f t="shared" si="163"/>
        <v>0</v>
      </c>
      <c r="BE316" s="16"/>
      <c r="BF316" s="7">
        <f t="shared" si="163"/>
        <v>12000</v>
      </c>
      <c r="BG316" s="7">
        <f t="shared" si="163"/>
        <v>12000</v>
      </c>
      <c r="BH316" s="7">
        <f t="shared" si="138"/>
        <v>0</v>
      </c>
    </row>
    <row r="317" spans="1:60" ht="31.5" hidden="1">
      <c r="A317" s="14" t="s">
        <v>145</v>
      </c>
      <c r="B317" s="15" t="s">
        <v>133</v>
      </c>
      <c r="C317" s="15" t="s">
        <v>182</v>
      </c>
      <c r="D317" s="15" t="s">
        <v>144</v>
      </c>
      <c r="E317" s="15" t="s">
        <v>146</v>
      </c>
      <c r="F317" s="7"/>
      <c r="G317" s="7">
        <f>F317+H317</f>
        <v>0</v>
      </c>
      <c r="H317" s="7">
        <f t="shared" si="162"/>
        <v>0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16"/>
      <c r="BF317" s="7">
        <v>12000</v>
      </c>
      <c r="BG317" s="7">
        <v>12000</v>
      </c>
      <c r="BH317" s="7">
        <f t="shared" si="138"/>
        <v>0</v>
      </c>
    </row>
    <row r="318" spans="1:60" ht="38.25" customHeight="1">
      <c r="A318" s="14" t="s">
        <v>347</v>
      </c>
      <c r="B318" s="15" t="s">
        <v>133</v>
      </c>
      <c r="C318" s="15" t="s">
        <v>182</v>
      </c>
      <c r="D318" s="15" t="s">
        <v>345</v>
      </c>
      <c r="E318" s="15" t="s">
        <v>45</v>
      </c>
      <c r="F318" s="7">
        <f>F319</f>
        <v>7164</v>
      </c>
      <c r="G318" s="7">
        <f>G319</f>
        <v>23880</v>
      </c>
      <c r="H318" s="7">
        <f t="shared" si="162"/>
        <v>16716</v>
      </c>
      <c r="I318" s="7">
        <f>I319</f>
        <v>16716</v>
      </c>
      <c r="J318" s="7">
        <f>J319</f>
        <v>0</v>
      </c>
      <c r="K318" s="7">
        <f>K319</f>
        <v>0</v>
      </c>
      <c r="L318" s="7">
        <f>L319</f>
        <v>0</v>
      </c>
      <c r="M318" s="7">
        <f aca="true" t="shared" si="164" ref="M318:BD318">M319</f>
        <v>0</v>
      </c>
      <c r="N318" s="7">
        <f t="shared" si="164"/>
        <v>0</v>
      </c>
      <c r="O318" s="7">
        <f t="shared" si="164"/>
        <v>0</v>
      </c>
      <c r="P318" s="7">
        <f t="shared" si="164"/>
        <v>0</v>
      </c>
      <c r="Q318" s="7">
        <f t="shared" si="164"/>
        <v>0</v>
      </c>
      <c r="R318" s="7">
        <f t="shared" si="164"/>
        <v>0</v>
      </c>
      <c r="S318" s="7">
        <f t="shared" si="164"/>
        <v>0</v>
      </c>
      <c r="T318" s="7">
        <f t="shared" si="164"/>
        <v>0</v>
      </c>
      <c r="U318" s="7">
        <f t="shared" si="164"/>
        <v>0</v>
      </c>
      <c r="V318" s="7">
        <f t="shared" si="164"/>
        <v>0</v>
      </c>
      <c r="W318" s="7">
        <f t="shared" si="164"/>
        <v>0</v>
      </c>
      <c r="X318" s="7">
        <f t="shared" si="164"/>
        <v>0</v>
      </c>
      <c r="Y318" s="7">
        <f t="shared" si="164"/>
        <v>0</v>
      </c>
      <c r="Z318" s="7">
        <f t="shared" si="164"/>
        <v>0</v>
      </c>
      <c r="AA318" s="7">
        <f t="shared" si="164"/>
        <v>0</v>
      </c>
      <c r="AB318" s="7">
        <f t="shared" si="164"/>
        <v>0</v>
      </c>
      <c r="AC318" s="7">
        <f t="shared" si="164"/>
        <v>0</v>
      </c>
      <c r="AD318" s="7">
        <f t="shared" si="164"/>
        <v>0</v>
      </c>
      <c r="AE318" s="7">
        <f t="shared" si="164"/>
        <v>0</v>
      </c>
      <c r="AF318" s="7">
        <f t="shared" si="164"/>
        <v>0</v>
      </c>
      <c r="AG318" s="7">
        <f t="shared" si="164"/>
        <v>0</v>
      </c>
      <c r="AH318" s="7">
        <f t="shared" si="164"/>
        <v>0</v>
      </c>
      <c r="AI318" s="7">
        <f t="shared" si="164"/>
        <v>0</v>
      </c>
      <c r="AJ318" s="7">
        <f t="shared" si="164"/>
        <v>0</v>
      </c>
      <c r="AK318" s="7">
        <f t="shared" si="164"/>
        <v>0</v>
      </c>
      <c r="AL318" s="7">
        <f t="shared" si="164"/>
        <v>0</v>
      </c>
      <c r="AM318" s="7">
        <f t="shared" si="164"/>
        <v>0</v>
      </c>
      <c r="AN318" s="7">
        <f t="shared" si="164"/>
        <v>0</v>
      </c>
      <c r="AO318" s="7">
        <f t="shared" si="164"/>
        <v>0</v>
      </c>
      <c r="AP318" s="7">
        <f t="shared" si="164"/>
        <v>0</v>
      </c>
      <c r="AQ318" s="7">
        <f t="shared" si="164"/>
        <v>0</v>
      </c>
      <c r="AR318" s="7">
        <f t="shared" si="164"/>
        <v>0</v>
      </c>
      <c r="AS318" s="7">
        <f t="shared" si="164"/>
        <v>0</v>
      </c>
      <c r="AT318" s="7">
        <f t="shared" si="164"/>
        <v>0</v>
      </c>
      <c r="AU318" s="7">
        <f t="shared" si="164"/>
        <v>0</v>
      </c>
      <c r="AV318" s="7">
        <f t="shared" si="164"/>
        <v>0</v>
      </c>
      <c r="AW318" s="7">
        <f t="shared" si="164"/>
        <v>0</v>
      </c>
      <c r="AX318" s="7">
        <f t="shared" si="164"/>
        <v>0</v>
      </c>
      <c r="AY318" s="7">
        <f t="shared" si="164"/>
        <v>0</v>
      </c>
      <c r="AZ318" s="7">
        <f t="shared" si="164"/>
        <v>0</v>
      </c>
      <c r="BA318" s="7">
        <f t="shared" si="164"/>
        <v>0</v>
      </c>
      <c r="BB318" s="7">
        <f t="shared" si="164"/>
        <v>0</v>
      </c>
      <c r="BC318" s="7">
        <f t="shared" si="164"/>
        <v>0</v>
      </c>
      <c r="BD318" s="7">
        <f t="shared" si="164"/>
        <v>0</v>
      </c>
      <c r="BE318" s="16"/>
      <c r="BF318" s="7"/>
      <c r="BG318" s="7"/>
      <c r="BH318" s="7"/>
    </row>
    <row r="319" spans="1:60" ht="25.5" customHeight="1">
      <c r="A319" s="14" t="s">
        <v>154</v>
      </c>
      <c r="B319" s="15" t="s">
        <v>133</v>
      </c>
      <c r="C319" s="15" t="s">
        <v>182</v>
      </c>
      <c r="D319" s="15" t="s">
        <v>345</v>
      </c>
      <c r="E319" s="15" t="s">
        <v>156</v>
      </c>
      <c r="F319" s="7">
        <v>7164</v>
      </c>
      <c r="G319" s="7">
        <f>F319+H319</f>
        <v>23880</v>
      </c>
      <c r="H319" s="7">
        <f t="shared" si="162"/>
        <v>16716</v>
      </c>
      <c r="I319" s="7">
        <v>16716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16"/>
      <c r="BF319" s="7"/>
      <c r="BG319" s="7"/>
      <c r="BH319" s="7"/>
    </row>
    <row r="320" spans="1:60" ht="57" customHeight="1">
      <c r="A320" s="14" t="s">
        <v>238</v>
      </c>
      <c r="B320" s="15" t="s">
        <v>133</v>
      </c>
      <c r="C320" s="15" t="s">
        <v>182</v>
      </c>
      <c r="D320" s="15" t="s">
        <v>239</v>
      </c>
      <c r="E320" s="15" t="s">
        <v>45</v>
      </c>
      <c r="F320" s="7">
        <f>F321</f>
        <v>10579.5</v>
      </c>
      <c r="G320" s="7">
        <f>G321</f>
        <v>10580</v>
      </c>
      <c r="H320" s="7">
        <f>H321</f>
        <v>0.5</v>
      </c>
      <c r="I320" s="7">
        <f>I321</f>
        <v>0</v>
      </c>
      <c r="J320" s="7">
        <f aca="true" t="shared" si="165" ref="J320:BD320">J321</f>
        <v>0</v>
      </c>
      <c r="K320" s="7">
        <f t="shared" si="165"/>
        <v>0</v>
      </c>
      <c r="L320" s="7">
        <f t="shared" si="165"/>
        <v>0.5</v>
      </c>
      <c r="M320" s="7">
        <f t="shared" si="165"/>
        <v>0</v>
      </c>
      <c r="N320" s="7">
        <f t="shared" si="165"/>
        <v>0</v>
      </c>
      <c r="O320" s="7">
        <f t="shared" si="165"/>
        <v>0</v>
      </c>
      <c r="P320" s="7">
        <f t="shared" si="165"/>
        <v>0</v>
      </c>
      <c r="Q320" s="7">
        <f t="shared" si="165"/>
        <v>0</v>
      </c>
      <c r="R320" s="7">
        <f t="shared" si="165"/>
        <v>0</v>
      </c>
      <c r="S320" s="7">
        <f t="shared" si="165"/>
        <v>0</v>
      </c>
      <c r="T320" s="7">
        <f t="shared" si="165"/>
        <v>0</v>
      </c>
      <c r="U320" s="7">
        <f t="shared" si="165"/>
        <v>0</v>
      </c>
      <c r="V320" s="7">
        <f t="shared" si="165"/>
        <v>0</v>
      </c>
      <c r="W320" s="7">
        <f t="shared" si="165"/>
        <v>0</v>
      </c>
      <c r="X320" s="7">
        <f t="shared" si="165"/>
        <v>0</v>
      </c>
      <c r="Y320" s="7">
        <f t="shared" si="165"/>
        <v>0</v>
      </c>
      <c r="Z320" s="7">
        <f t="shared" si="165"/>
        <v>0</v>
      </c>
      <c r="AA320" s="7">
        <f t="shared" si="165"/>
        <v>0</v>
      </c>
      <c r="AB320" s="7">
        <f t="shared" si="165"/>
        <v>0</v>
      </c>
      <c r="AC320" s="7">
        <f t="shared" si="165"/>
        <v>0</v>
      </c>
      <c r="AD320" s="7">
        <f t="shared" si="165"/>
        <v>0</v>
      </c>
      <c r="AE320" s="7">
        <f t="shared" si="165"/>
        <v>0</v>
      </c>
      <c r="AF320" s="7">
        <f t="shared" si="165"/>
        <v>0</v>
      </c>
      <c r="AG320" s="7">
        <f t="shared" si="165"/>
        <v>0</v>
      </c>
      <c r="AH320" s="7">
        <f t="shared" si="165"/>
        <v>0</v>
      </c>
      <c r="AI320" s="7">
        <f t="shared" si="165"/>
        <v>0</v>
      </c>
      <c r="AJ320" s="7">
        <f t="shared" si="165"/>
        <v>0</v>
      </c>
      <c r="AK320" s="7">
        <f t="shared" si="165"/>
        <v>0</v>
      </c>
      <c r="AL320" s="7">
        <f t="shared" si="165"/>
        <v>0</v>
      </c>
      <c r="AM320" s="7">
        <f t="shared" si="165"/>
        <v>0</v>
      </c>
      <c r="AN320" s="7">
        <f t="shared" si="165"/>
        <v>0</v>
      </c>
      <c r="AO320" s="7">
        <f t="shared" si="165"/>
        <v>0</v>
      </c>
      <c r="AP320" s="7">
        <f t="shared" si="165"/>
        <v>0</v>
      </c>
      <c r="AQ320" s="7">
        <f t="shared" si="165"/>
        <v>0</v>
      </c>
      <c r="AR320" s="7">
        <f t="shared" si="165"/>
        <v>0</v>
      </c>
      <c r="AS320" s="7">
        <f t="shared" si="165"/>
        <v>0</v>
      </c>
      <c r="AT320" s="7">
        <f t="shared" si="165"/>
        <v>0</v>
      </c>
      <c r="AU320" s="7">
        <f t="shared" si="165"/>
        <v>0</v>
      </c>
      <c r="AV320" s="7">
        <f t="shared" si="165"/>
        <v>0</v>
      </c>
      <c r="AW320" s="7">
        <f t="shared" si="165"/>
        <v>0</v>
      </c>
      <c r="AX320" s="7">
        <f t="shared" si="165"/>
        <v>0</v>
      </c>
      <c r="AY320" s="7">
        <f t="shared" si="165"/>
        <v>0</v>
      </c>
      <c r="AZ320" s="7">
        <f t="shared" si="165"/>
        <v>0</v>
      </c>
      <c r="BA320" s="7">
        <f t="shared" si="165"/>
        <v>0</v>
      </c>
      <c r="BB320" s="7">
        <f t="shared" si="165"/>
        <v>0</v>
      </c>
      <c r="BC320" s="7">
        <f t="shared" si="165"/>
        <v>0</v>
      </c>
      <c r="BD320" s="7">
        <f t="shared" si="165"/>
        <v>0</v>
      </c>
      <c r="BE320" s="16"/>
      <c r="BF320" s="7">
        <f>BF321</f>
        <v>5410</v>
      </c>
      <c r="BG320" s="7">
        <f>BG321</f>
        <v>5410</v>
      </c>
      <c r="BH320" s="7">
        <f t="shared" si="138"/>
        <v>0</v>
      </c>
    </row>
    <row r="321" spans="1:60" ht="48" customHeight="1">
      <c r="A321" s="14" t="s">
        <v>230</v>
      </c>
      <c r="B321" s="15" t="s">
        <v>133</v>
      </c>
      <c r="C321" s="15" t="s">
        <v>182</v>
      </c>
      <c r="D321" s="15" t="s">
        <v>229</v>
      </c>
      <c r="E321" s="15">
        <v>453</v>
      </c>
      <c r="F321" s="7">
        <v>10579.5</v>
      </c>
      <c r="G321" s="7">
        <f>F321+H321</f>
        <v>10580</v>
      </c>
      <c r="H321" s="7">
        <f t="shared" si="162"/>
        <v>0.5</v>
      </c>
      <c r="I321" s="7"/>
      <c r="J321" s="7"/>
      <c r="K321" s="7"/>
      <c r="L321" s="7">
        <v>0.5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16"/>
      <c r="BF321" s="7">
        <v>5410</v>
      </c>
      <c r="BG321" s="7">
        <v>5410</v>
      </c>
      <c r="BH321" s="7">
        <f t="shared" si="138"/>
        <v>0</v>
      </c>
    </row>
    <row r="322" spans="1:60" ht="98.25" customHeight="1">
      <c r="A322" s="14" t="s">
        <v>11</v>
      </c>
      <c r="B322" s="15" t="s">
        <v>133</v>
      </c>
      <c r="C322" s="15" t="s">
        <v>182</v>
      </c>
      <c r="D322" s="15" t="s">
        <v>240</v>
      </c>
      <c r="E322" s="15" t="s">
        <v>45</v>
      </c>
      <c r="F322" s="7">
        <f>F323</f>
        <v>1739</v>
      </c>
      <c r="G322" s="7">
        <f>G323</f>
        <v>1790.1</v>
      </c>
      <c r="H322" s="7">
        <f>H323</f>
        <v>51.1</v>
      </c>
      <c r="I322" s="7">
        <f>I323</f>
        <v>0</v>
      </c>
      <c r="J322" s="7">
        <f aca="true" t="shared" si="166" ref="J322:BD322">J323</f>
        <v>0</v>
      </c>
      <c r="K322" s="7">
        <f t="shared" si="166"/>
        <v>0</v>
      </c>
      <c r="L322" s="7">
        <f t="shared" si="166"/>
        <v>51.1</v>
      </c>
      <c r="M322" s="7">
        <f t="shared" si="166"/>
        <v>0</v>
      </c>
      <c r="N322" s="7">
        <f t="shared" si="166"/>
        <v>0</v>
      </c>
      <c r="O322" s="7">
        <f t="shared" si="166"/>
        <v>0</v>
      </c>
      <c r="P322" s="7">
        <f t="shared" si="166"/>
        <v>0</v>
      </c>
      <c r="Q322" s="7">
        <f t="shared" si="166"/>
        <v>0</v>
      </c>
      <c r="R322" s="7">
        <f t="shared" si="166"/>
        <v>0</v>
      </c>
      <c r="S322" s="7">
        <f t="shared" si="166"/>
        <v>0</v>
      </c>
      <c r="T322" s="7">
        <f t="shared" si="166"/>
        <v>0</v>
      </c>
      <c r="U322" s="7">
        <f t="shared" si="166"/>
        <v>0</v>
      </c>
      <c r="V322" s="7">
        <f t="shared" si="166"/>
        <v>0</v>
      </c>
      <c r="W322" s="7">
        <f t="shared" si="166"/>
        <v>0</v>
      </c>
      <c r="X322" s="7">
        <f t="shared" si="166"/>
        <v>0</v>
      </c>
      <c r="Y322" s="7">
        <f t="shared" si="166"/>
        <v>0</v>
      </c>
      <c r="Z322" s="7">
        <f t="shared" si="166"/>
        <v>0</v>
      </c>
      <c r="AA322" s="7">
        <f t="shared" si="166"/>
        <v>0</v>
      </c>
      <c r="AB322" s="7">
        <f t="shared" si="166"/>
        <v>0</v>
      </c>
      <c r="AC322" s="7">
        <f t="shared" si="166"/>
        <v>0</v>
      </c>
      <c r="AD322" s="7">
        <f t="shared" si="166"/>
        <v>0</v>
      </c>
      <c r="AE322" s="7">
        <f t="shared" si="166"/>
        <v>0</v>
      </c>
      <c r="AF322" s="7">
        <f t="shared" si="166"/>
        <v>0</v>
      </c>
      <c r="AG322" s="7">
        <f t="shared" si="166"/>
        <v>0</v>
      </c>
      <c r="AH322" s="7">
        <f t="shared" si="166"/>
        <v>0</v>
      </c>
      <c r="AI322" s="7">
        <f t="shared" si="166"/>
        <v>0</v>
      </c>
      <c r="AJ322" s="7">
        <f t="shared" si="166"/>
        <v>0</v>
      </c>
      <c r="AK322" s="7">
        <f t="shared" si="166"/>
        <v>0</v>
      </c>
      <c r="AL322" s="7">
        <f t="shared" si="166"/>
        <v>0</v>
      </c>
      <c r="AM322" s="7">
        <f t="shared" si="166"/>
        <v>0</v>
      </c>
      <c r="AN322" s="7">
        <f t="shared" si="166"/>
        <v>0</v>
      </c>
      <c r="AO322" s="7">
        <f t="shared" si="166"/>
        <v>0</v>
      </c>
      <c r="AP322" s="7">
        <f t="shared" si="166"/>
        <v>0</v>
      </c>
      <c r="AQ322" s="7">
        <f t="shared" si="166"/>
        <v>0</v>
      </c>
      <c r="AR322" s="7">
        <f t="shared" si="166"/>
        <v>0</v>
      </c>
      <c r="AS322" s="7">
        <f t="shared" si="166"/>
        <v>0</v>
      </c>
      <c r="AT322" s="7">
        <f t="shared" si="166"/>
        <v>0</v>
      </c>
      <c r="AU322" s="7">
        <f t="shared" si="166"/>
        <v>0</v>
      </c>
      <c r="AV322" s="7">
        <f t="shared" si="166"/>
        <v>0</v>
      </c>
      <c r="AW322" s="7">
        <f t="shared" si="166"/>
        <v>0</v>
      </c>
      <c r="AX322" s="7">
        <f t="shared" si="166"/>
        <v>0</v>
      </c>
      <c r="AY322" s="7">
        <f t="shared" si="166"/>
        <v>0</v>
      </c>
      <c r="AZ322" s="7">
        <f t="shared" si="166"/>
        <v>0</v>
      </c>
      <c r="BA322" s="7">
        <f t="shared" si="166"/>
        <v>0</v>
      </c>
      <c r="BB322" s="7">
        <f t="shared" si="166"/>
        <v>0</v>
      </c>
      <c r="BC322" s="7">
        <f t="shared" si="166"/>
        <v>0</v>
      </c>
      <c r="BD322" s="7">
        <f t="shared" si="166"/>
        <v>0</v>
      </c>
      <c r="BE322" s="16"/>
      <c r="BF322" s="7">
        <f>BF323</f>
        <v>5410</v>
      </c>
      <c r="BG322" s="7">
        <f>BG323</f>
        <v>5410</v>
      </c>
      <c r="BH322" s="7">
        <f t="shared" si="138"/>
        <v>0</v>
      </c>
    </row>
    <row r="323" spans="1:60" ht="31.5">
      <c r="A323" s="14" t="s">
        <v>77</v>
      </c>
      <c r="B323" s="15" t="s">
        <v>133</v>
      </c>
      <c r="C323" s="15" t="s">
        <v>182</v>
      </c>
      <c r="D323" s="15" t="s">
        <v>223</v>
      </c>
      <c r="E323" s="15" t="s">
        <v>78</v>
      </c>
      <c r="F323" s="7">
        <v>1739</v>
      </c>
      <c r="G323" s="7">
        <f>F323+H323</f>
        <v>1790.1</v>
      </c>
      <c r="H323" s="7">
        <f t="shared" si="162"/>
        <v>51.1</v>
      </c>
      <c r="I323" s="7"/>
      <c r="J323" s="7"/>
      <c r="K323" s="7"/>
      <c r="L323" s="7">
        <v>51.1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16"/>
      <c r="BF323" s="7">
        <v>5410</v>
      </c>
      <c r="BG323" s="7">
        <v>5410</v>
      </c>
      <c r="BH323" s="7">
        <f t="shared" si="138"/>
        <v>0</v>
      </c>
    </row>
    <row r="324" spans="1:60" ht="21.75" customHeight="1">
      <c r="A324" s="12" t="s">
        <v>139</v>
      </c>
      <c r="B324" s="15" t="s">
        <v>133</v>
      </c>
      <c r="C324" s="15" t="s">
        <v>182</v>
      </c>
      <c r="D324" s="15" t="s">
        <v>140</v>
      </c>
      <c r="E324" s="15" t="s">
        <v>45</v>
      </c>
      <c r="F324" s="7">
        <f>F325</f>
        <v>1024</v>
      </c>
      <c r="G324" s="7">
        <f>G325</f>
        <v>1024</v>
      </c>
      <c r="H324" s="7">
        <f>H325</f>
        <v>0</v>
      </c>
      <c r="I324" s="7">
        <f>I325</f>
        <v>0</v>
      </c>
      <c r="J324" s="7">
        <f aca="true" t="shared" si="167" ref="J324:BD324">J325</f>
        <v>0</v>
      </c>
      <c r="K324" s="7">
        <f t="shared" si="167"/>
        <v>0</v>
      </c>
      <c r="L324" s="7">
        <f t="shared" si="167"/>
        <v>0</v>
      </c>
      <c r="M324" s="7">
        <f t="shared" si="167"/>
        <v>0</v>
      </c>
      <c r="N324" s="7">
        <f t="shared" si="167"/>
        <v>0</v>
      </c>
      <c r="O324" s="7">
        <f t="shared" si="167"/>
        <v>0</v>
      </c>
      <c r="P324" s="7">
        <f t="shared" si="167"/>
        <v>0</v>
      </c>
      <c r="Q324" s="7">
        <f t="shared" si="167"/>
        <v>0</v>
      </c>
      <c r="R324" s="7">
        <f t="shared" si="167"/>
        <v>0</v>
      </c>
      <c r="S324" s="7">
        <f t="shared" si="167"/>
        <v>0</v>
      </c>
      <c r="T324" s="7">
        <f t="shared" si="167"/>
        <v>0</v>
      </c>
      <c r="U324" s="7">
        <f t="shared" si="167"/>
        <v>0</v>
      </c>
      <c r="V324" s="7">
        <f t="shared" si="167"/>
        <v>0</v>
      </c>
      <c r="W324" s="7">
        <f t="shared" si="167"/>
        <v>0</v>
      </c>
      <c r="X324" s="7">
        <f t="shared" si="167"/>
        <v>0</v>
      </c>
      <c r="Y324" s="7">
        <f t="shared" si="167"/>
        <v>0</v>
      </c>
      <c r="Z324" s="7">
        <f t="shared" si="167"/>
        <v>0</v>
      </c>
      <c r="AA324" s="7">
        <f t="shared" si="167"/>
        <v>0</v>
      </c>
      <c r="AB324" s="7">
        <f t="shared" si="167"/>
        <v>0</v>
      </c>
      <c r="AC324" s="7">
        <f t="shared" si="167"/>
        <v>0</v>
      </c>
      <c r="AD324" s="7">
        <f t="shared" si="167"/>
        <v>0</v>
      </c>
      <c r="AE324" s="7">
        <f t="shared" si="167"/>
        <v>0</v>
      </c>
      <c r="AF324" s="7">
        <f t="shared" si="167"/>
        <v>0</v>
      </c>
      <c r="AG324" s="7">
        <f t="shared" si="167"/>
        <v>0</v>
      </c>
      <c r="AH324" s="7">
        <f t="shared" si="167"/>
        <v>0</v>
      </c>
      <c r="AI324" s="7">
        <f t="shared" si="167"/>
        <v>0</v>
      </c>
      <c r="AJ324" s="7">
        <f t="shared" si="167"/>
        <v>0</v>
      </c>
      <c r="AK324" s="7">
        <f t="shared" si="167"/>
        <v>0</v>
      </c>
      <c r="AL324" s="7">
        <f t="shared" si="167"/>
        <v>0</v>
      </c>
      <c r="AM324" s="7">
        <f t="shared" si="167"/>
        <v>0</v>
      </c>
      <c r="AN324" s="7">
        <f t="shared" si="167"/>
        <v>0</v>
      </c>
      <c r="AO324" s="7">
        <f t="shared" si="167"/>
        <v>0</v>
      </c>
      <c r="AP324" s="7">
        <f t="shared" si="167"/>
        <v>0</v>
      </c>
      <c r="AQ324" s="7">
        <f t="shared" si="167"/>
        <v>0</v>
      </c>
      <c r="AR324" s="7">
        <f t="shared" si="167"/>
        <v>0</v>
      </c>
      <c r="AS324" s="7">
        <f t="shared" si="167"/>
        <v>0</v>
      </c>
      <c r="AT324" s="7">
        <f t="shared" si="167"/>
        <v>0</v>
      </c>
      <c r="AU324" s="7">
        <f t="shared" si="167"/>
        <v>0</v>
      </c>
      <c r="AV324" s="7">
        <f t="shared" si="167"/>
        <v>0</v>
      </c>
      <c r="AW324" s="7">
        <f t="shared" si="167"/>
        <v>0</v>
      </c>
      <c r="AX324" s="7">
        <f t="shared" si="167"/>
        <v>0</v>
      </c>
      <c r="AY324" s="7">
        <f t="shared" si="167"/>
        <v>0</v>
      </c>
      <c r="AZ324" s="7">
        <f t="shared" si="167"/>
        <v>0</v>
      </c>
      <c r="BA324" s="7">
        <f t="shared" si="167"/>
        <v>0</v>
      </c>
      <c r="BB324" s="7">
        <f t="shared" si="167"/>
        <v>0</v>
      </c>
      <c r="BC324" s="7">
        <f t="shared" si="167"/>
        <v>0</v>
      </c>
      <c r="BD324" s="7">
        <f t="shared" si="167"/>
        <v>0</v>
      </c>
      <c r="BE324" s="16"/>
      <c r="BF324" s="7"/>
      <c r="BG324" s="7"/>
      <c r="BH324" s="7"/>
    </row>
    <row r="325" spans="1:60" ht="21.75" customHeight="1">
      <c r="A325" s="14" t="s">
        <v>154</v>
      </c>
      <c r="B325" s="15" t="s">
        <v>133</v>
      </c>
      <c r="C325" s="15" t="s">
        <v>182</v>
      </c>
      <c r="D325" s="15" t="s">
        <v>140</v>
      </c>
      <c r="E325" s="15" t="s">
        <v>156</v>
      </c>
      <c r="F325" s="7">
        <v>1024</v>
      </c>
      <c r="G325" s="7">
        <f>F325+H325</f>
        <v>1024</v>
      </c>
      <c r="H325" s="7">
        <f>SUM(I325:BD325)</f>
        <v>0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16"/>
      <c r="BF325" s="7"/>
      <c r="BG325" s="7"/>
      <c r="BH325" s="7"/>
    </row>
    <row r="326" spans="1:60" ht="31.5">
      <c r="A326" s="14" t="s">
        <v>241</v>
      </c>
      <c r="B326" s="15" t="s">
        <v>133</v>
      </c>
      <c r="C326" s="15" t="s">
        <v>182</v>
      </c>
      <c r="D326" s="15" t="s">
        <v>242</v>
      </c>
      <c r="E326" s="15" t="s">
        <v>45</v>
      </c>
      <c r="F326" s="7">
        <f>F327+F328</f>
        <v>41299.8</v>
      </c>
      <c r="G326" s="7">
        <f>G327+G328</f>
        <v>38399.1</v>
      </c>
      <c r="H326" s="7">
        <f>H327+H328</f>
        <v>-480.7</v>
      </c>
      <c r="I326" s="7">
        <f>I327+I328</f>
        <v>0</v>
      </c>
      <c r="J326" s="7">
        <f aca="true" t="shared" si="168" ref="J326:BD326">J327+J328</f>
        <v>0</v>
      </c>
      <c r="K326" s="7">
        <f t="shared" si="168"/>
        <v>0</v>
      </c>
      <c r="L326" s="7">
        <f t="shared" si="168"/>
        <v>-480.7</v>
      </c>
      <c r="M326" s="7">
        <f t="shared" si="168"/>
        <v>0</v>
      </c>
      <c r="N326" s="7">
        <f t="shared" si="168"/>
        <v>0</v>
      </c>
      <c r="O326" s="7">
        <f t="shared" si="168"/>
        <v>0</v>
      </c>
      <c r="P326" s="7">
        <f t="shared" si="168"/>
        <v>0</v>
      </c>
      <c r="Q326" s="7">
        <f t="shared" si="168"/>
        <v>0</v>
      </c>
      <c r="R326" s="7">
        <f t="shared" si="168"/>
        <v>0</v>
      </c>
      <c r="S326" s="7">
        <f>S327+S328</f>
        <v>0</v>
      </c>
      <c r="T326" s="7">
        <f t="shared" si="168"/>
        <v>0</v>
      </c>
      <c r="U326" s="7">
        <f t="shared" si="168"/>
        <v>0</v>
      </c>
      <c r="V326" s="7">
        <f t="shared" si="168"/>
        <v>0</v>
      </c>
      <c r="W326" s="7">
        <f t="shared" si="168"/>
        <v>0</v>
      </c>
      <c r="X326" s="7">
        <f t="shared" si="168"/>
        <v>0</v>
      </c>
      <c r="Y326" s="7">
        <f t="shared" si="168"/>
        <v>0</v>
      </c>
      <c r="Z326" s="7">
        <f t="shared" si="168"/>
        <v>0</v>
      </c>
      <c r="AA326" s="7">
        <f t="shared" si="168"/>
        <v>0</v>
      </c>
      <c r="AB326" s="7">
        <f t="shared" si="168"/>
        <v>0</v>
      </c>
      <c r="AC326" s="7">
        <f t="shared" si="168"/>
        <v>0</v>
      </c>
      <c r="AD326" s="7">
        <f t="shared" si="168"/>
        <v>0</v>
      </c>
      <c r="AE326" s="7">
        <f t="shared" si="168"/>
        <v>0</v>
      </c>
      <c r="AF326" s="7">
        <f t="shared" si="168"/>
        <v>0</v>
      </c>
      <c r="AG326" s="7">
        <f t="shared" si="168"/>
        <v>0</v>
      </c>
      <c r="AH326" s="7">
        <f t="shared" si="168"/>
        <v>0</v>
      </c>
      <c r="AI326" s="7">
        <f t="shared" si="168"/>
        <v>0</v>
      </c>
      <c r="AJ326" s="7">
        <f t="shared" si="168"/>
        <v>0</v>
      </c>
      <c r="AK326" s="7">
        <f t="shared" si="168"/>
        <v>0</v>
      </c>
      <c r="AL326" s="7">
        <f t="shared" si="168"/>
        <v>0</v>
      </c>
      <c r="AM326" s="7">
        <f t="shared" si="168"/>
        <v>0</v>
      </c>
      <c r="AN326" s="7">
        <f t="shared" si="168"/>
        <v>0</v>
      </c>
      <c r="AO326" s="7">
        <f t="shared" si="168"/>
        <v>0</v>
      </c>
      <c r="AP326" s="7">
        <f t="shared" si="168"/>
        <v>0</v>
      </c>
      <c r="AQ326" s="7">
        <f t="shared" si="168"/>
        <v>0</v>
      </c>
      <c r="AR326" s="7">
        <f t="shared" si="168"/>
        <v>0</v>
      </c>
      <c r="AS326" s="7">
        <f t="shared" si="168"/>
        <v>0</v>
      </c>
      <c r="AT326" s="7">
        <f t="shared" si="168"/>
        <v>0</v>
      </c>
      <c r="AU326" s="7">
        <f t="shared" si="168"/>
        <v>0</v>
      </c>
      <c r="AV326" s="7">
        <f t="shared" si="168"/>
        <v>0</v>
      </c>
      <c r="AW326" s="7">
        <f t="shared" si="168"/>
        <v>0</v>
      </c>
      <c r="AX326" s="7">
        <f t="shared" si="168"/>
        <v>0</v>
      </c>
      <c r="AY326" s="7">
        <f t="shared" si="168"/>
        <v>0</v>
      </c>
      <c r="AZ326" s="7">
        <f t="shared" si="168"/>
        <v>0</v>
      </c>
      <c r="BA326" s="7">
        <f t="shared" si="168"/>
        <v>0</v>
      </c>
      <c r="BB326" s="7">
        <f t="shared" si="168"/>
        <v>0</v>
      </c>
      <c r="BC326" s="7">
        <f t="shared" si="168"/>
        <v>0</v>
      </c>
      <c r="BD326" s="7">
        <f t="shared" si="168"/>
        <v>0</v>
      </c>
      <c r="BE326" s="16"/>
      <c r="BF326" s="7">
        <f>BF327</f>
        <v>5410</v>
      </c>
      <c r="BG326" s="7">
        <f>BG327</f>
        <v>5410</v>
      </c>
      <c r="BH326" s="7">
        <f>BG326-BF326</f>
        <v>0</v>
      </c>
    </row>
    <row r="327" spans="1:60" ht="22.5" customHeight="1">
      <c r="A327" s="14" t="s">
        <v>154</v>
      </c>
      <c r="B327" s="15" t="s">
        <v>133</v>
      </c>
      <c r="C327" s="15" t="s">
        <v>182</v>
      </c>
      <c r="D327" s="15" t="s">
        <v>179</v>
      </c>
      <c r="E327" s="15" t="s">
        <v>156</v>
      </c>
      <c r="F327" s="7">
        <v>12549.8</v>
      </c>
      <c r="G327" s="7">
        <v>9649.1</v>
      </c>
      <c r="H327" s="7">
        <f>SUM(I327:BD327)</f>
        <v>-480.7</v>
      </c>
      <c r="I327" s="7"/>
      <c r="J327" s="7"/>
      <c r="K327" s="7"/>
      <c r="L327" s="7">
        <v>-480.7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16"/>
      <c r="BF327" s="7">
        <v>5410</v>
      </c>
      <c r="BG327" s="7">
        <v>5410</v>
      </c>
      <c r="BH327" s="7">
        <f>BG327-BF327</f>
        <v>0</v>
      </c>
    </row>
    <row r="328" spans="1:60" ht="51" customHeight="1">
      <c r="A328" s="14" t="s">
        <v>230</v>
      </c>
      <c r="B328" s="15" t="s">
        <v>133</v>
      </c>
      <c r="C328" s="15" t="s">
        <v>182</v>
      </c>
      <c r="D328" s="15" t="s">
        <v>179</v>
      </c>
      <c r="E328" s="15" t="s">
        <v>231</v>
      </c>
      <c r="F328" s="7">
        <v>28750</v>
      </c>
      <c r="G328" s="7">
        <f>F328+H328</f>
        <v>28750</v>
      </c>
      <c r="H328" s="7">
        <f>SUM(I328:BD328)</f>
        <v>0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16"/>
      <c r="BF328" s="7">
        <v>5410</v>
      </c>
      <c r="BG328" s="7">
        <v>5410</v>
      </c>
      <c r="BH328" s="7">
        <f>BG328-BF328</f>
        <v>0</v>
      </c>
    </row>
    <row r="329" spans="1:60" s="64" customFormat="1" ht="15.75">
      <c r="A329" s="27" t="s">
        <v>372</v>
      </c>
      <c r="B329" s="28" t="s">
        <v>109</v>
      </c>
      <c r="C329" s="28" t="s">
        <v>43</v>
      </c>
      <c r="D329" s="28" t="s">
        <v>44</v>
      </c>
      <c r="E329" s="28" t="s">
        <v>45</v>
      </c>
      <c r="F329" s="9">
        <f>F330+F355+F363</f>
        <v>485038.5</v>
      </c>
      <c r="G329" s="9">
        <f>G330+G355+G363</f>
        <v>504081.30000000005</v>
      </c>
      <c r="H329" s="9">
        <f>SUM(I329:BD329)</f>
        <v>19042.800000000003</v>
      </c>
      <c r="I329" s="9">
        <f>I330+I355+I363</f>
        <v>5772.800000000001</v>
      </c>
      <c r="J329" s="9">
        <f aca="true" t="shared" si="169" ref="J329:BD329">J330+J355+J363</f>
        <v>160</v>
      </c>
      <c r="K329" s="9">
        <f t="shared" si="169"/>
        <v>0</v>
      </c>
      <c r="L329" s="9">
        <f t="shared" si="169"/>
        <v>-1484.2000000000007</v>
      </c>
      <c r="M329" s="9">
        <f t="shared" si="169"/>
        <v>0</v>
      </c>
      <c r="N329" s="9">
        <f t="shared" si="169"/>
        <v>0</v>
      </c>
      <c r="O329" s="9">
        <f t="shared" si="169"/>
        <v>0</v>
      </c>
      <c r="P329" s="9">
        <f t="shared" si="169"/>
        <v>14769.7</v>
      </c>
      <c r="Q329" s="9">
        <f t="shared" si="169"/>
        <v>0</v>
      </c>
      <c r="R329" s="9">
        <f t="shared" si="169"/>
        <v>-286.5</v>
      </c>
      <c r="S329" s="9">
        <f t="shared" si="169"/>
        <v>0</v>
      </c>
      <c r="T329" s="9">
        <f t="shared" si="169"/>
        <v>111</v>
      </c>
      <c r="U329" s="9">
        <f t="shared" si="169"/>
        <v>0</v>
      </c>
      <c r="V329" s="9">
        <f t="shared" si="169"/>
        <v>0</v>
      </c>
      <c r="W329" s="9">
        <f t="shared" si="169"/>
        <v>0</v>
      </c>
      <c r="X329" s="9">
        <f t="shared" si="169"/>
        <v>0</v>
      </c>
      <c r="Y329" s="9">
        <f t="shared" si="169"/>
        <v>0</v>
      </c>
      <c r="Z329" s="9">
        <f t="shared" si="169"/>
        <v>0</v>
      </c>
      <c r="AA329" s="9">
        <f t="shared" si="169"/>
        <v>0</v>
      </c>
      <c r="AB329" s="9">
        <f t="shared" si="169"/>
        <v>0</v>
      </c>
      <c r="AC329" s="9">
        <f t="shared" si="169"/>
        <v>0</v>
      </c>
      <c r="AD329" s="9">
        <f t="shared" si="169"/>
        <v>0</v>
      </c>
      <c r="AE329" s="9">
        <f t="shared" si="169"/>
        <v>0</v>
      </c>
      <c r="AF329" s="9">
        <f t="shared" si="169"/>
        <v>0</v>
      </c>
      <c r="AG329" s="9">
        <f t="shared" si="169"/>
        <v>0</v>
      </c>
      <c r="AH329" s="9">
        <f t="shared" si="169"/>
        <v>0</v>
      </c>
      <c r="AI329" s="9">
        <f t="shared" si="169"/>
        <v>0</v>
      </c>
      <c r="AJ329" s="9">
        <f t="shared" si="169"/>
        <v>0</v>
      </c>
      <c r="AK329" s="9">
        <f t="shared" si="169"/>
        <v>0</v>
      </c>
      <c r="AL329" s="9">
        <f t="shared" si="169"/>
        <v>0</v>
      </c>
      <c r="AM329" s="9">
        <f t="shared" si="169"/>
        <v>0</v>
      </c>
      <c r="AN329" s="9">
        <f t="shared" si="169"/>
        <v>0</v>
      </c>
      <c r="AO329" s="9">
        <f t="shared" si="169"/>
        <v>0</v>
      </c>
      <c r="AP329" s="9">
        <f t="shared" si="169"/>
        <v>0</v>
      </c>
      <c r="AQ329" s="9">
        <f t="shared" si="169"/>
        <v>0</v>
      </c>
      <c r="AR329" s="9">
        <f t="shared" si="169"/>
        <v>0</v>
      </c>
      <c r="AS329" s="9">
        <f t="shared" si="169"/>
        <v>0</v>
      </c>
      <c r="AT329" s="9">
        <f t="shared" si="169"/>
        <v>0</v>
      </c>
      <c r="AU329" s="9">
        <f t="shared" si="169"/>
        <v>0</v>
      </c>
      <c r="AV329" s="9">
        <f t="shared" si="169"/>
        <v>0</v>
      </c>
      <c r="AW329" s="9">
        <f t="shared" si="169"/>
        <v>0</v>
      </c>
      <c r="AX329" s="9">
        <f t="shared" si="169"/>
        <v>0</v>
      </c>
      <c r="AY329" s="9">
        <f t="shared" si="169"/>
        <v>0</v>
      </c>
      <c r="AZ329" s="9">
        <f t="shared" si="169"/>
        <v>0</v>
      </c>
      <c r="BA329" s="9">
        <f t="shared" si="169"/>
        <v>0</v>
      </c>
      <c r="BB329" s="9">
        <f t="shared" si="169"/>
        <v>0</v>
      </c>
      <c r="BC329" s="9">
        <f t="shared" si="169"/>
        <v>0</v>
      </c>
      <c r="BD329" s="9">
        <f t="shared" si="169"/>
        <v>0</v>
      </c>
      <c r="BE329" s="63"/>
      <c r="BF329" s="9">
        <f>BF330+BF355+BF363</f>
        <v>642394.7</v>
      </c>
      <c r="BG329" s="9">
        <f>BG330+BG355+BG363</f>
        <v>642394.7</v>
      </c>
      <c r="BH329" s="7">
        <f t="shared" si="138"/>
        <v>0</v>
      </c>
    </row>
    <row r="330" spans="1:60" s="17" customFormat="1" ht="15.75">
      <c r="A330" s="31" t="s">
        <v>243</v>
      </c>
      <c r="B330" s="30" t="s">
        <v>109</v>
      </c>
      <c r="C330" s="30" t="s">
        <v>42</v>
      </c>
      <c r="D330" s="30" t="s">
        <v>44</v>
      </c>
      <c r="E330" s="30" t="s">
        <v>45</v>
      </c>
      <c r="F330" s="8">
        <f>F335+F337+F339+F341+F343+F345+F351+F333+F347+F349+F331+F353</f>
        <v>278453.39999999997</v>
      </c>
      <c r="G330" s="8">
        <f>G335+G337+G339+G341+G343+G345+G351+G333+G347+G349+G331+G353</f>
        <v>275700.8</v>
      </c>
      <c r="H330" s="8">
        <f>H335+H337+H339+H341+H343+H345+H351+H333+H347+H349+H331+H353</f>
        <v>-2752.5999999999995</v>
      </c>
      <c r="I330" s="8">
        <f>I335+I337+I339+I341+I343+I345+I351+I333+I347+I349+I331+I353</f>
        <v>-5515.599999999999</v>
      </c>
      <c r="J330" s="8">
        <f aca="true" t="shared" si="170" ref="J330:BH330">J335+J337+J339+J341+J343+J345+J351+J333+J347+J349+J331+J353</f>
        <v>160</v>
      </c>
      <c r="K330" s="8">
        <f t="shared" si="170"/>
        <v>0</v>
      </c>
      <c r="L330" s="8">
        <f t="shared" si="170"/>
        <v>2778.5</v>
      </c>
      <c r="M330" s="8">
        <f t="shared" si="170"/>
        <v>0</v>
      </c>
      <c r="N330" s="8">
        <f t="shared" si="170"/>
        <v>0</v>
      </c>
      <c r="O330" s="8">
        <f t="shared" si="170"/>
        <v>0</v>
      </c>
      <c r="P330" s="8">
        <f t="shared" si="170"/>
        <v>0</v>
      </c>
      <c r="Q330" s="8">
        <f t="shared" si="170"/>
        <v>0</v>
      </c>
      <c r="R330" s="8">
        <f t="shared" si="170"/>
        <v>-286.5</v>
      </c>
      <c r="S330" s="8">
        <f t="shared" si="170"/>
        <v>0</v>
      </c>
      <c r="T330" s="8">
        <f t="shared" si="170"/>
        <v>111</v>
      </c>
      <c r="U330" s="8">
        <f t="shared" si="170"/>
        <v>0</v>
      </c>
      <c r="V330" s="8">
        <f t="shared" si="170"/>
        <v>0</v>
      </c>
      <c r="W330" s="8">
        <f t="shared" si="170"/>
        <v>0</v>
      </c>
      <c r="X330" s="8">
        <f t="shared" si="170"/>
        <v>0</v>
      </c>
      <c r="Y330" s="8">
        <f t="shared" si="170"/>
        <v>0</v>
      </c>
      <c r="Z330" s="8">
        <f t="shared" si="170"/>
        <v>0</v>
      </c>
      <c r="AA330" s="8">
        <f t="shared" si="170"/>
        <v>0</v>
      </c>
      <c r="AB330" s="8">
        <f t="shared" si="170"/>
        <v>0</v>
      </c>
      <c r="AC330" s="8">
        <f t="shared" si="170"/>
        <v>0</v>
      </c>
      <c r="AD330" s="8">
        <f t="shared" si="170"/>
        <v>0</v>
      </c>
      <c r="AE330" s="8">
        <f t="shared" si="170"/>
        <v>0</v>
      </c>
      <c r="AF330" s="8">
        <f t="shared" si="170"/>
        <v>0</v>
      </c>
      <c r="AG330" s="8">
        <f t="shared" si="170"/>
        <v>0</v>
      </c>
      <c r="AH330" s="8">
        <f t="shared" si="170"/>
        <v>0</v>
      </c>
      <c r="AI330" s="8">
        <f t="shared" si="170"/>
        <v>0</v>
      </c>
      <c r="AJ330" s="8">
        <f t="shared" si="170"/>
        <v>0</v>
      </c>
      <c r="AK330" s="8">
        <f t="shared" si="170"/>
        <v>0</v>
      </c>
      <c r="AL330" s="8">
        <f t="shared" si="170"/>
        <v>0</v>
      </c>
      <c r="AM330" s="8">
        <f t="shared" si="170"/>
        <v>0</v>
      </c>
      <c r="AN330" s="8">
        <f t="shared" si="170"/>
        <v>0</v>
      </c>
      <c r="AO330" s="8">
        <f t="shared" si="170"/>
        <v>0</v>
      </c>
      <c r="AP330" s="8">
        <f t="shared" si="170"/>
        <v>0</v>
      </c>
      <c r="AQ330" s="8">
        <f t="shared" si="170"/>
        <v>0</v>
      </c>
      <c r="AR330" s="8">
        <f t="shared" si="170"/>
        <v>0</v>
      </c>
      <c r="AS330" s="8">
        <f t="shared" si="170"/>
        <v>0</v>
      </c>
      <c r="AT330" s="8">
        <f t="shared" si="170"/>
        <v>0</v>
      </c>
      <c r="AU330" s="8">
        <f t="shared" si="170"/>
        <v>0</v>
      </c>
      <c r="AV330" s="8">
        <f t="shared" si="170"/>
        <v>0</v>
      </c>
      <c r="AW330" s="8">
        <f t="shared" si="170"/>
        <v>0</v>
      </c>
      <c r="AX330" s="8">
        <f t="shared" si="170"/>
        <v>0</v>
      </c>
      <c r="AY330" s="8">
        <f t="shared" si="170"/>
        <v>0</v>
      </c>
      <c r="AZ330" s="8">
        <f t="shared" si="170"/>
        <v>0</v>
      </c>
      <c r="BA330" s="8">
        <f t="shared" si="170"/>
        <v>0</v>
      </c>
      <c r="BB330" s="8">
        <f t="shared" si="170"/>
        <v>0</v>
      </c>
      <c r="BC330" s="8">
        <f t="shared" si="170"/>
        <v>0</v>
      </c>
      <c r="BD330" s="8">
        <f t="shared" si="170"/>
        <v>0</v>
      </c>
      <c r="BE330" s="8">
        <f t="shared" si="170"/>
        <v>0</v>
      </c>
      <c r="BF330" s="8">
        <f t="shared" si="170"/>
        <v>594362.7</v>
      </c>
      <c r="BG330" s="8">
        <f t="shared" si="170"/>
        <v>594362.7</v>
      </c>
      <c r="BH330" s="8">
        <f t="shared" si="170"/>
        <v>1.4551915228366852E-11</v>
      </c>
    </row>
    <row r="331" spans="1:60" ht="31.5" hidden="1">
      <c r="A331" s="14" t="s">
        <v>143</v>
      </c>
      <c r="B331" s="15" t="s">
        <v>109</v>
      </c>
      <c r="C331" s="15" t="s">
        <v>42</v>
      </c>
      <c r="D331" s="15" t="s">
        <v>144</v>
      </c>
      <c r="E331" s="15" t="s">
        <v>45</v>
      </c>
      <c r="F331" s="7">
        <f aca="true" t="shared" si="171" ref="F331:BD331">F332</f>
        <v>0</v>
      </c>
      <c r="G331" s="7">
        <f t="shared" si="171"/>
        <v>0</v>
      </c>
      <c r="H331" s="7">
        <f t="shared" si="171"/>
        <v>0</v>
      </c>
      <c r="I331" s="7">
        <f t="shared" si="171"/>
        <v>0</v>
      </c>
      <c r="J331" s="7">
        <f t="shared" si="171"/>
        <v>0</v>
      </c>
      <c r="K331" s="7">
        <f t="shared" si="171"/>
        <v>0</v>
      </c>
      <c r="L331" s="7">
        <f t="shared" si="171"/>
        <v>0</v>
      </c>
      <c r="M331" s="7">
        <f t="shared" si="171"/>
        <v>0</v>
      </c>
      <c r="N331" s="7">
        <f t="shared" si="171"/>
        <v>0</v>
      </c>
      <c r="O331" s="7">
        <f t="shared" si="171"/>
        <v>0</v>
      </c>
      <c r="P331" s="7">
        <f t="shared" si="171"/>
        <v>0</v>
      </c>
      <c r="Q331" s="7">
        <f t="shared" si="171"/>
        <v>0</v>
      </c>
      <c r="R331" s="7">
        <f t="shared" si="171"/>
        <v>0</v>
      </c>
      <c r="S331" s="7">
        <f t="shared" si="171"/>
        <v>0</v>
      </c>
      <c r="T331" s="7">
        <f t="shared" si="171"/>
        <v>0</v>
      </c>
      <c r="U331" s="7">
        <f t="shared" si="171"/>
        <v>0</v>
      </c>
      <c r="V331" s="7">
        <f t="shared" si="171"/>
        <v>0</v>
      </c>
      <c r="W331" s="7">
        <f t="shared" si="171"/>
        <v>0</v>
      </c>
      <c r="X331" s="7">
        <f t="shared" si="171"/>
        <v>0</v>
      </c>
      <c r="Y331" s="7">
        <f t="shared" si="171"/>
        <v>0</v>
      </c>
      <c r="Z331" s="7">
        <f t="shared" si="171"/>
        <v>0</v>
      </c>
      <c r="AA331" s="7">
        <f t="shared" si="171"/>
        <v>0</v>
      </c>
      <c r="AB331" s="7">
        <f t="shared" si="171"/>
        <v>0</v>
      </c>
      <c r="AC331" s="7">
        <f t="shared" si="171"/>
        <v>0</v>
      </c>
      <c r="AD331" s="7">
        <f t="shared" si="171"/>
        <v>0</v>
      </c>
      <c r="AE331" s="7">
        <f t="shared" si="171"/>
        <v>0</v>
      </c>
      <c r="AF331" s="7">
        <f t="shared" si="171"/>
        <v>0</v>
      </c>
      <c r="AG331" s="7">
        <f t="shared" si="171"/>
        <v>0</v>
      </c>
      <c r="AH331" s="7">
        <f t="shared" si="171"/>
        <v>0</v>
      </c>
      <c r="AI331" s="7">
        <f t="shared" si="171"/>
        <v>0</v>
      </c>
      <c r="AJ331" s="7">
        <f t="shared" si="171"/>
        <v>0</v>
      </c>
      <c r="AK331" s="7">
        <f t="shared" si="171"/>
        <v>0</v>
      </c>
      <c r="AL331" s="7">
        <f t="shared" si="171"/>
        <v>0</v>
      </c>
      <c r="AM331" s="7">
        <f t="shared" si="171"/>
        <v>0</v>
      </c>
      <c r="AN331" s="7">
        <f t="shared" si="171"/>
        <v>0</v>
      </c>
      <c r="AO331" s="7">
        <f t="shared" si="171"/>
        <v>0</v>
      </c>
      <c r="AP331" s="7">
        <f t="shared" si="171"/>
        <v>0</v>
      </c>
      <c r="AQ331" s="7">
        <f t="shared" si="171"/>
        <v>0</v>
      </c>
      <c r="AR331" s="7">
        <f t="shared" si="171"/>
        <v>0</v>
      </c>
      <c r="AS331" s="7">
        <f t="shared" si="171"/>
        <v>0</v>
      </c>
      <c r="AT331" s="7">
        <f t="shared" si="171"/>
        <v>0</v>
      </c>
      <c r="AU331" s="7">
        <f t="shared" si="171"/>
        <v>0</v>
      </c>
      <c r="AV331" s="7">
        <f t="shared" si="171"/>
        <v>0</v>
      </c>
      <c r="AW331" s="7">
        <f t="shared" si="171"/>
        <v>0</v>
      </c>
      <c r="AX331" s="7">
        <f t="shared" si="171"/>
        <v>0</v>
      </c>
      <c r="AY331" s="7">
        <f t="shared" si="171"/>
        <v>0</v>
      </c>
      <c r="AZ331" s="7">
        <f t="shared" si="171"/>
        <v>0</v>
      </c>
      <c r="BA331" s="7">
        <f t="shared" si="171"/>
        <v>0</v>
      </c>
      <c r="BB331" s="7">
        <f t="shared" si="171"/>
        <v>0</v>
      </c>
      <c r="BC331" s="7">
        <f t="shared" si="171"/>
        <v>0</v>
      </c>
      <c r="BD331" s="7">
        <f t="shared" si="171"/>
        <v>0</v>
      </c>
      <c r="BE331" s="16"/>
      <c r="BF331" s="7">
        <f>BF332</f>
        <v>73385.4</v>
      </c>
      <c r="BG331" s="7">
        <f>BG332</f>
        <v>73385.4</v>
      </c>
      <c r="BH331" s="7">
        <f>BG331-BF331</f>
        <v>0</v>
      </c>
    </row>
    <row r="332" spans="1:60" ht="31.5" hidden="1">
      <c r="A332" s="14" t="s">
        <v>145</v>
      </c>
      <c r="B332" s="15" t="s">
        <v>109</v>
      </c>
      <c r="C332" s="15" t="s">
        <v>42</v>
      </c>
      <c r="D332" s="15" t="s">
        <v>144</v>
      </c>
      <c r="E332" s="15" t="s">
        <v>146</v>
      </c>
      <c r="F332" s="7">
        <v>0</v>
      </c>
      <c r="G332" s="7">
        <f>F332+H332</f>
        <v>0</v>
      </c>
      <c r="H332" s="7">
        <f>SUM(I332:BD332)</f>
        <v>0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16"/>
      <c r="BF332" s="7">
        <v>73385.4</v>
      </c>
      <c r="BG332" s="7">
        <v>73385.4</v>
      </c>
      <c r="BH332" s="7">
        <f>BG332-BF332</f>
        <v>0</v>
      </c>
    </row>
    <row r="333" spans="1:60" ht="15.75" hidden="1">
      <c r="A333" s="14" t="s">
        <v>244</v>
      </c>
      <c r="B333" s="15" t="s">
        <v>109</v>
      </c>
      <c r="C333" s="15" t="s">
        <v>42</v>
      </c>
      <c r="D333" s="15" t="s">
        <v>223</v>
      </c>
      <c r="E333" s="15" t="s">
        <v>45</v>
      </c>
      <c r="F333" s="7">
        <f>F334</f>
        <v>0</v>
      </c>
      <c r="G333" s="7">
        <f>G334</f>
        <v>0</v>
      </c>
      <c r="H333" s="7">
        <f aca="true" t="shared" si="172" ref="H333:H358">SUM(I333:BD333)</f>
        <v>0</v>
      </c>
      <c r="I333" s="7">
        <f>I334</f>
        <v>0</v>
      </c>
      <c r="J333" s="7">
        <f aca="true" t="shared" si="173" ref="J333:BG333">J334</f>
        <v>0</v>
      </c>
      <c r="K333" s="7">
        <f t="shared" si="173"/>
        <v>0</v>
      </c>
      <c r="L333" s="7">
        <f t="shared" si="173"/>
        <v>0</v>
      </c>
      <c r="M333" s="7">
        <f t="shared" si="173"/>
        <v>0</v>
      </c>
      <c r="N333" s="7">
        <f t="shared" si="173"/>
        <v>0</v>
      </c>
      <c r="O333" s="7">
        <f t="shared" si="173"/>
        <v>0</v>
      </c>
      <c r="P333" s="7">
        <f t="shared" si="173"/>
        <v>0</v>
      </c>
      <c r="Q333" s="7">
        <f t="shared" si="173"/>
        <v>0</v>
      </c>
      <c r="R333" s="7"/>
      <c r="S333" s="7">
        <f t="shared" si="173"/>
        <v>0</v>
      </c>
      <c r="T333" s="7">
        <f t="shared" si="173"/>
        <v>0</v>
      </c>
      <c r="U333" s="7">
        <f t="shared" si="173"/>
        <v>0</v>
      </c>
      <c r="V333" s="7">
        <f t="shared" si="173"/>
        <v>0</v>
      </c>
      <c r="W333" s="7">
        <f t="shared" si="173"/>
        <v>0</v>
      </c>
      <c r="X333" s="7">
        <f t="shared" si="173"/>
        <v>0</v>
      </c>
      <c r="Y333" s="7">
        <f t="shared" si="173"/>
        <v>0</v>
      </c>
      <c r="Z333" s="7">
        <f t="shared" si="173"/>
        <v>0</v>
      </c>
      <c r="AA333" s="7">
        <f t="shared" si="173"/>
        <v>0</v>
      </c>
      <c r="AB333" s="7">
        <f t="shared" si="173"/>
        <v>0</v>
      </c>
      <c r="AC333" s="7">
        <f t="shared" si="173"/>
        <v>0</v>
      </c>
      <c r="AD333" s="7">
        <f t="shared" si="173"/>
        <v>0</v>
      </c>
      <c r="AE333" s="7">
        <f t="shared" si="173"/>
        <v>0</v>
      </c>
      <c r="AF333" s="7">
        <f t="shared" si="173"/>
        <v>0</v>
      </c>
      <c r="AG333" s="7">
        <f t="shared" si="173"/>
        <v>0</v>
      </c>
      <c r="AH333" s="7">
        <f t="shared" si="173"/>
        <v>0</v>
      </c>
      <c r="AI333" s="7">
        <f t="shared" si="173"/>
        <v>0</v>
      </c>
      <c r="AJ333" s="7">
        <f t="shared" si="173"/>
        <v>0</v>
      </c>
      <c r="AK333" s="7">
        <f t="shared" si="173"/>
        <v>0</v>
      </c>
      <c r="AL333" s="7">
        <f t="shared" si="173"/>
        <v>0</v>
      </c>
      <c r="AM333" s="7">
        <f t="shared" si="173"/>
        <v>0</v>
      </c>
      <c r="AN333" s="7">
        <f t="shared" si="173"/>
        <v>0</v>
      </c>
      <c r="AO333" s="7">
        <f t="shared" si="173"/>
        <v>0</v>
      </c>
      <c r="AP333" s="7">
        <f t="shared" si="173"/>
        <v>0</v>
      </c>
      <c r="AQ333" s="7">
        <f t="shared" si="173"/>
        <v>0</v>
      </c>
      <c r="AR333" s="7">
        <f t="shared" si="173"/>
        <v>0</v>
      </c>
      <c r="AS333" s="7">
        <f t="shared" si="173"/>
        <v>0</v>
      </c>
      <c r="AT333" s="7">
        <f t="shared" si="173"/>
        <v>0</v>
      </c>
      <c r="AU333" s="7">
        <f t="shared" si="173"/>
        <v>0</v>
      </c>
      <c r="AV333" s="7">
        <f t="shared" si="173"/>
        <v>0</v>
      </c>
      <c r="AW333" s="7">
        <f t="shared" si="173"/>
        <v>0</v>
      </c>
      <c r="AX333" s="7">
        <f t="shared" si="173"/>
        <v>0</v>
      </c>
      <c r="AY333" s="7">
        <f t="shared" si="173"/>
        <v>0</v>
      </c>
      <c r="AZ333" s="7">
        <f t="shared" si="173"/>
        <v>0</v>
      </c>
      <c r="BA333" s="7">
        <f t="shared" si="173"/>
        <v>0</v>
      </c>
      <c r="BB333" s="7">
        <f t="shared" si="173"/>
        <v>0</v>
      </c>
      <c r="BC333" s="7">
        <f t="shared" si="173"/>
        <v>0</v>
      </c>
      <c r="BD333" s="7">
        <f t="shared" si="173"/>
        <v>0</v>
      </c>
      <c r="BE333" s="16"/>
      <c r="BF333" s="7">
        <f t="shared" si="173"/>
        <v>2060</v>
      </c>
      <c r="BG333" s="7">
        <f t="shared" si="173"/>
        <v>2377</v>
      </c>
      <c r="BH333" s="7">
        <f t="shared" si="138"/>
        <v>317</v>
      </c>
    </row>
    <row r="334" spans="1:60" ht="31.5" hidden="1">
      <c r="A334" s="14" t="s">
        <v>77</v>
      </c>
      <c r="B334" s="15" t="s">
        <v>109</v>
      </c>
      <c r="C334" s="15" t="s">
        <v>42</v>
      </c>
      <c r="D334" s="15" t="s">
        <v>223</v>
      </c>
      <c r="E334" s="15">
        <v>327</v>
      </c>
      <c r="F334" s="7"/>
      <c r="G334" s="7">
        <f>F334+H334</f>
        <v>0</v>
      </c>
      <c r="H334" s="7">
        <f t="shared" si="172"/>
        <v>0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16"/>
      <c r="BF334" s="7">
        <v>2060</v>
      </c>
      <c r="BG334" s="7">
        <v>2377</v>
      </c>
      <c r="BH334" s="7">
        <f t="shared" si="138"/>
        <v>317</v>
      </c>
    </row>
    <row r="335" spans="1:60" ht="47.25">
      <c r="A335" s="14" t="s">
        <v>245</v>
      </c>
      <c r="B335" s="15" t="s">
        <v>109</v>
      </c>
      <c r="C335" s="15" t="s">
        <v>42</v>
      </c>
      <c r="D335" s="15" t="s">
        <v>246</v>
      </c>
      <c r="E335" s="15" t="s">
        <v>45</v>
      </c>
      <c r="F335" s="7">
        <f>F336</f>
        <v>13111.5</v>
      </c>
      <c r="G335" s="7">
        <f>G336</f>
        <v>13088</v>
      </c>
      <c r="H335" s="7">
        <f>H336</f>
        <v>-23.5</v>
      </c>
      <c r="I335" s="7">
        <f>I336</f>
        <v>0</v>
      </c>
      <c r="J335" s="7">
        <f aca="true" t="shared" si="174" ref="J335:BD335">J336</f>
        <v>0</v>
      </c>
      <c r="K335" s="7">
        <f t="shared" si="174"/>
        <v>0</v>
      </c>
      <c r="L335" s="7">
        <f t="shared" si="174"/>
        <v>-23.5</v>
      </c>
      <c r="M335" s="7">
        <f t="shared" si="174"/>
        <v>0</v>
      </c>
      <c r="N335" s="7">
        <f t="shared" si="174"/>
        <v>0</v>
      </c>
      <c r="O335" s="7">
        <f t="shared" si="174"/>
        <v>0</v>
      </c>
      <c r="P335" s="7">
        <f t="shared" si="174"/>
        <v>0</v>
      </c>
      <c r="Q335" s="7">
        <f t="shared" si="174"/>
        <v>0</v>
      </c>
      <c r="R335" s="7">
        <f t="shared" si="174"/>
        <v>0</v>
      </c>
      <c r="S335" s="7">
        <f t="shared" si="174"/>
        <v>0</v>
      </c>
      <c r="T335" s="7">
        <f t="shared" si="174"/>
        <v>0</v>
      </c>
      <c r="U335" s="7">
        <f t="shared" si="174"/>
        <v>0</v>
      </c>
      <c r="V335" s="7">
        <f t="shared" si="174"/>
        <v>0</v>
      </c>
      <c r="W335" s="7">
        <f t="shared" si="174"/>
        <v>0</v>
      </c>
      <c r="X335" s="7">
        <f t="shared" si="174"/>
        <v>0</v>
      </c>
      <c r="Y335" s="7">
        <f t="shared" si="174"/>
        <v>0</v>
      </c>
      <c r="Z335" s="7">
        <f t="shared" si="174"/>
        <v>0</v>
      </c>
      <c r="AA335" s="7">
        <f t="shared" si="174"/>
        <v>0</v>
      </c>
      <c r="AB335" s="7">
        <f t="shared" si="174"/>
        <v>0</v>
      </c>
      <c r="AC335" s="7">
        <f t="shared" si="174"/>
        <v>0</v>
      </c>
      <c r="AD335" s="7">
        <f t="shared" si="174"/>
        <v>0</v>
      </c>
      <c r="AE335" s="7">
        <f t="shared" si="174"/>
        <v>0</v>
      </c>
      <c r="AF335" s="7">
        <f t="shared" si="174"/>
        <v>0</v>
      </c>
      <c r="AG335" s="7">
        <f t="shared" si="174"/>
        <v>0</v>
      </c>
      <c r="AH335" s="7">
        <f t="shared" si="174"/>
        <v>0</v>
      </c>
      <c r="AI335" s="7">
        <f t="shared" si="174"/>
        <v>0</v>
      </c>
      <c r="AJ335" s="7">
        <f t="shared" si="174"/>
        <v>0</v>
      </c>
      <c r="AK335" s="7">
        <f t="shared" si="174"/>
        <v>0</v>
      </c>
      <c r="AL335" s="7">
        <f t="shared" si="174"/>
        <v>0</v>
      </c>
      <c r="AM335" s="7">
        <f t="shared" si="174"/>
        <v>0</v>
      </c>
      <c r="AN335" s="7">
        <f t="shared" si="174"/>
        <v>0</v>
      </c>
      <c r="AO335" s="7">
        <f t="shared" si="174"/>
        <v>0</v>
      </c>
      <c r="AP335" s="7">
        <f t="shared" si="174"/>
        <v>0</v>
      </c>
      <c r="AQ335" s="7">
        <f t="shared" si="174"/>
        <v>0</v>
      </c>
      <c r="AR335" s="7">
        <f t="shared" si="174"/>
        <v>0</v>
      </c>
      <c r="AS335" s="7">
        <f t="shared" si="174"/>
        <v>0</v>
      </c>
      <c r="AT335" s="7">
        <f t="shared" si="174"/>
        <v>0</v>
      </c>
      <c r="AU335" s="7">
        <f t="shared" si="174"/>
        <v>0</v>
      </c>
      <c r="AV335" s="7">
        <f t="shared" si="174"/>
        <v>0</v>
      </c>
      <c r="AW335" s="7">
        <f t="shared" si="174"/>
        <v>0</v>
      </c>
      <c r="AX335" s="7">
        <f t="shared" si="174"/>
        <v>0</v>
      </c>
      <c r="AY335" s="7">
        <f t="shared" si="174"/>
        <v>0</v>
      </c>
      <c r="AZ335" s="7">
        <f t="shared" si="174"/>
        <v>0</v>
      </c>
      <c r="BA335" s="7">
        <f t="shared" si="174"/>
        <v>0</v>
      </c>
      <c r="BB335" s="7">
        <f t="shared" si="174"/>
        <v>0</v>
      </c>
      <c r="BC335" s="7">
        <f t="shared" si="174"/>
        <v>0</v>
      </c>
      <c r="BD335" s="7">
        <f t="shared" si="174"/>
        <v>0</v>
      </c>
      <c r="BE335" s="16"/>
      <c r="BF335" s="7">
        <f>BF336</f>
        <v>10016.4</v>
      </c>
      <c r="BG335" s="7">
        <f>BG336</f>
        <v>10554.4</v>
      </c>
      <c r="BH335" s="7">
        <f t="shared" si="138"/>
        <v>538</v>
      </c>
    </row>
    <row r="336" spans="1:60" ht="31.5">
      <c r="A336" s="14" t="s">
        <v>77</v>
      </c>
      <c r="B336" s="15" t="s">
        <v>109</v>
      </c>
      <c r="C336" s="15" t="s">
        <v>42</v>
      </c>
      <c r="D336" s="15" t="s">
        <v>246</v>
      </c>
      <c r="E336" s="15">
        <v>327</v>
      </c>
      <c r="F336" s="7">
        <v>13111.5</v>
      </c>
      <c r="G336" s="7">
        <f>F336+H336</f>
        <v>13088</v>
      </c>
      <c r="H336" s="7">
        <f t="shared" si="172"/>
        <v>-23.5</v>
      </c>
      <c r="I336" s="7"/>
      <c r="J336" s="7"/>
      <c r="K336" s="7"/>
      <c r="L336" s="7">
        <v>-23.5</v>
      </c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16"/>
      <c r="BF336" s="7">
        <v>10016.4</v>
      </c>
      <c r="BG336" s="7">
        <v>10554.4</v>
      </c>
      <c r="BH336" s="7">
        <f t="shared" si="138"/>
        <v>538</v>
      </c>
    </row>
    <row r="337" spans="1:60" ht="31.5">
      <c r="A337" s="14" t="s">
        <v>247</v>
      </c>
      <c r="B337" s="15" t="s">
        <v>109</v>
      </c>
      <c r="C337" s="15" t="s">
        <v>42</v>
      </c>
      <c r="D337" s="15" t="s">
        <v>248</v>
      </c>
      <c r="E337" s="15" t="s">
        <v>45</v>
      </c>
      <c r="F337" s="7">
        <f>F338</f>
        <v>54256</v>
      </c>
      <c r="G337" s="7">
        <f>G338</f>
        <v>54042.9</v>
      </c>
      <c r="H337" s="7">
        <f>H338</f>
        <v>-213.10000000000002</v>
      </c>
      <c r="I337" s="7">
        <f>I338</f>
        <v>0</v>
      </c>
      <c r="J337" s="7">
        <f aca="true" t="shared" si="175" ref="J337:BG337">J338</f>
        <v>0</v>
      </c>
      <c r="K337" s="7">
        <f t="shared" si="175"/>
        <v>0</v>
      </c>
      <c r="L337" s="7">
        <f t="shared" si="175"/>
        <v>-192.20000000000002</v>
      </c>
      <c r="M337" s="7">
        <f t="shared" si="175"/>
        <v>0</v>
      </c>
      <c r="N337" s="7">
        <f t="shared" si="175"/>
        <v>0</v>
      </c>
      <c r="O337" s="7">
        <f t="shared" si="175"/>
        <v>0</v>
      </c>
      <c r="P337" s="7">
        <f t="shared" si="175"/>
        <v>0</v>
      </c>
      <c r="Q337" s="7">
        <f t="shared" si="175"/>
        <v>0</v>
      </c>
      <c r="R337" s="7">
        <f t="shared" si="175"/>
        <v>-20.9</v>
      </c>
      <c r="S337" s="7">
        <f t="shared" si="175"/>
        <v>0</v>
      </c>
      <c r="T337" s="7">
        <f t="shared" si="175"/>
        <v>0</v>
      </c>
      <c r="U337" s="7">
        <f t="shared" si="175"/>
        <v>0</v>
      </c>
      <c r="V337" s="7">
        <f t="shared" si="175"/>
        <v>0</v>
      </c>
      <c r="W337" s="7">
        <f t="shared" si="175"/>
        <v>0</v>
      </c>
      <c r="X337" s="7">
        <f t="shared" si="175"/>
        <v>0</v>
      </c>
      <c r="Y337" s="7">
        <f t="shared" si="175"/>
        <v>0</v>
      </c>
      <c r="Z337" s="7">
        <f t="shared" si="175"/>
        <v>0</v>
      </c>
      <c r="AA337" s="7">
        <f t="shared" si="175"/>
        <v>0</v>
      </c>
      <c r="AB337" s="7">
        <f t="shared" si="175"/>
        <v>0</v>
      </c>
      <c r="AC337" s="7">
        <f t="shared" si="175"/>
        <v>0</v>
      </c>
      <c r="AD337" s="7">
        <f t="shared" si="175"/>
        <v>0</v>
      </c>
      <c r="AE337" s="7">
        <f t="shared" si="175"/>
        <v>0</v>
      </c>
      <c r="AF337" s="7">
        <f t="shared" si="175"/>
        <v>0</v>
      </c>
      <c r="AG337" s="7">
        <f t="shared" si="175"/>
        <v>0</v>
      </c>
      <c r="AH337" s="7">
        <f t="shared" si="175"/>
        <v>0</v>
      </c>
      <c r="AI337" s="7">
        <f t="shared" si="175"/>
        <v>0</v>
      </c>
      <c r="AJ337" s="7">
        <f t="shared" si="175"/>
        <v>0</v>
      </c>
      <c r="AK337" s="7">
        <f t="shared" si="175"/>
        <v>0</v>
      </c>
      <c r="AL337" s="7">
        <f t="shared" si="175"/>
        <v>0</v>
      </c>
      <c r="AM337" s="7">
        <f t="shared" si="175"/>
        <v>0</v>
      </c>
      <c r="AN337" s="7">
        <f t="shared" si="175"/>
        <v>0</v>
      </c>
      <c r="AO337" s="7">
        <f t="shared" si="175"/>
        <v>0</v>
      </c>
      <c r="AP337" s="7">
        <f t="shared" si="175"/>
        <v>0</v>
      </c>
      <c r="AQ337" s="7">
        <f t="shared" si="175"/>
        <v>0</v>
      </c>
      <c r="AR337" s="7">
        <f t="shared" si="175"/>
        <v>0</v>
      </c>
      <c r="AS337" s="7">
        <f t="shared" si="175"/>
        <v>0</v>
      </c>
      <c r="AT337" s="7">
        <f t="shared" si="175"/>
        <v>0</v>
      </c>
      <c r="AU337" s="7">
        <f t="shared" si="175"/>
        <v>0</v>
      </c>
      <c r="AV337" s="7">
        <f t="shared" si="175"/>
        <v>0</v>
      </c>
      <c r="AW337" s="7">
        <f t="shared" si="175"/>
        <v>0</v>
      </c>
      <c r="AX337" s="7">
        <f t="shared" si="175"/>
        <v>0</v>
      </c>
      <c r="AY337" s="7">
        <f t="shared" si="175"/>
        <v>0</v>
      </c>
      <c r="AZ337" s="7">
        <f t="shared" si="175"/>
        <v>0</v>
      </c>
      <c r="BA337" s="7">
        <f t="shared" si="175"/>
        <v>0</v>
      </c>
      <c r="BB337" s="7">
        <f t="shared" si="175"/>
        <v>0</v>
      </c>
      <c r="BC337" s="7">
        <f t="shared" si="175"/>
        <v>0</v>
      </c>
      <c r="BD337" s="7">
        <f t="shared" si="175"/>
        <v>0</v>
      </c>
      <c r="BE337" s="16"/>
      <c r="BF337" s="7">
        <f t="shared" si="175"/>
        <v>225392.4</v>
      </c>
      <c r="BG337" s="7">
        <f t="shared" si="175"/>
        <v>222042.6</v>
      </c>
      <c r="BH337" s="7">
        <f t="shared" si="138"/>
        <v>-3349.7999999999884</v>
      </c>
    </row>
    <row r="338" spans="1:60" ht="31.5">
      <c r="A338" s="14" t="s">
        <v>77</v>
      </c>
      <c r="B338" s="15" t="s">
        <v>109</v>
      </c>
      <c r="C338" s="15" t="s">
        <v>42</v>
      </c>
      <c r="D338" s="15" t="s">
        <v>248</v>
      </c>
      <c r="E338" s="15">
        <v>327</v>
      </c>
      <c r="F338" s="7">
        <v>54256</v>
      </c>
      <c r="G338" s="7">
        <f>F338+H338</f>
        <v>54042.9</v>
      </c>
      <c r="H338" s="7">
        <f t="shared" si="172"/>
        <v>-213.10000000000002</v>
      </c>
      <c r="I338" s="7"/>
      <c r="J338" s="7"/>
      <c r="K338" s="7"/>
      <c r="L338" s="7">
        <f>-192.3+0.1</f>
        <v>-192.20000000000002</v>
      </c>
      <c r="M338" s="7"/>
      <c r="N338" s="7"/>
      <c r="O338" s="7"/>
      <c r="P338" s="7"/>
      <c r="Q338" s="7"/>
      <c r="R338" s="7">
        <v>-20.9</v>
      </c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16"/>
      <c r="BF338" s="7">
        <v>225392.4</v>
      </c>
      <c r="BG338" s="7">
        <v>222042.6</v>
      </c>
      <c r="BH338" s="7">
        <f t="shared" si="138"/>
        <v>-3349.7999999999884</v>
      </c>
    </row>
    <row r="339" spans="1:60" ht="31.5">
      <c r="A339" s="14" t="s">
        <v>249</v>
      </c>
      <c r="B339" s="15" t="s">
        <v>109</v>
      </c>
      <c r="C339" s="15" t="s">
        <v>42</v>
      </c>
      <c r="D339" s="15" t="s">
        <v>250</v>
      </c>
      <c r="E339" s="15" t="s">
        <v>45</v>
      </c>
      <c r="F339" s="7">
        <f>F340</f>
        <v>27740</v>
      </c>
      <c r="G339" s="7">
        <f>G340</f>
        <v>28069.8</v>
      </c>
      <c r="H339" s="7">
        <f>H340</f>
        <v>329.79999999999995</v>
      </c>
      <c r="I339" s="7">
        <f>I340</f>
        <v>83.9</v>
      </c>
      <c r="J339" s="7">
        <f aca="true" t="shared" si="176" ref="J339:BG339">J340</f>
        <v>160</v>
      </c>
      <c r="K339" s="7">
        <f t="shared" si="176"/>
        <v>0</v>
      </c>
      <c r="L339" s="7">
        <f t="shared" si="176"/>
        <v>240.5</v>
      </c>
      <c r="M339" s="7">
        <f t="shared" si="176"/>
        <v>0</v>
      </c>
      <c r="N339" s="7">
        <f t="shared" si="176"/>
        <v>0</v>
      </c>
      <c r="O339" s="7">
        <f t="shared" si="176"/>
        <v>0</v>
      </c>
      <c r="P339" s="7">
        <f t="shared" si="176"/>
        <v>0</v>
      </c>
      <c r="Q339" s="7">
        <f t="shared" si="176"/>
        <v>0</v>
      </c>
      <c r="R339" s="7">
        <f t="shared" si="176"/>
        <v>-265.6</v>
      </c>
      <c r="S339" s="7">
        <f t="shared" si="176"/>
        <v>0</v>
      </c>
      <c r="T339" s="7">
        <f t="shared" si="176"/>
        <v>111</v>
      </c>
      <c r="U339" s="7">
        <f t="shared" si="176"/>
        <v>0</v>
      </c>
      <c r="V339" s="7">
        <f t="shared" si="176"/>
        <v>0</v>
      </c>
      <c r="W339" s="7">
        <f t="shared" si="176"/>
        <v>0</v>
      </c>
      <c r="X339" s="7">
        <f t="shared" si="176"/>
        <v>0</v>
      </c>
      <c r="Y339" s="7">
        <f t="shared" si="176"/>
        <v>0</v>
      </c>
      <c r="Z339" s="7">
        <f t="shared" si="176"/>
        <v>0</v>
      </c>
      <c r="AA339" s="7">
        <f t="shared" si="176"/>
        <v>0</v>
      </c>
      <c r="AB339" s="7">
        <f t="shared" si="176"/>
        <v>0</v>
      </c>
      <c r="AC339" s="7">
        <f t="shared" si="176"/>
        <v>0</v>
      </c>
      <c r="AD339" s="7">
        <f t="shared" si="176"/>
        <v>0</v>
      </c>
      <c r="AE339" s="7">
        <f t="shared" si="176"/>
        <v>0</v>
      </c>
      <c r="AF339" s="7">
        <f t="shared" si="176"/>
        <v>0</v>
      </c>
      <c r="AG339" s="7">
        <f t="shared" si="176"/>
        <v>0</v>
      </c>
      <c r="AH339" s="7">
        <f t="shared" si="176"/>
        <v>0</v>
      </c>
      <c r="AI339" s="7">
        <f t="shared" si="176"/>
        <v>0</v>
      </c>
      <c r="AJ339" s="7">
        <f t="shared" si="176"/>
        <v>0</v>
      </c>
      <c r="AK339" s="7">
        <f t="shared" si="176"/>
        <v>0</v>
      </c>
      <c r="AL339" s="7">
        <f t="shared" si="176"/>
        <v>0</v>
      </c>
      <c r="AM339" s="7">
        <f t="shared" si="176"/>
        <v>0</v>
      </c>
      <c r="AN339" s="7">
        <f t="shared" si="176"/>
        <v>0</v>
      </c>
      <c r="AO339" s="7">
        <f t="shared" si="176"/>
        <v>0</v>
      </c>
      <c r="AP339" s="7">
        <f t="shared" si="176"/>
        <v>0</v>
      </c>
      <c r="AQ339" s="7">
        <f t="shared" si="176"/>
        <v>0</v>
      </c>
      <c r="AR339" s="7">
        <f t="shared" si="176"/>
        <v>0</v>
      </c>
      <c r="AS339" s="7">
        <f t="shared" si="176"/>
        <v>0</v>
      </c>
      <c r="AT339" s="7">
        <f t="shared" si="176"/>
        <v>0</v>
      </c>
      <c r="AU339" s="7">
        <f t="shared" si="176"/>
        <v>0</v>
      </c>
      <c r="AV339" s="7">
        <f t="shared" si="176"/>
        <v>0</v>
      </c>
      <c r="AW339" s="7">
        <f t="shared" si="176"/>
        <v>0</v>
      </c>
      <c r="AX339" s="7">
        <f t="shared" si="176"/>
        <v>0</v>
      </c>
      <c r="AY339" s="7">
        <f t="shared" si="176"/>
        <v>0</v>
      </c>
      <c r="AZ339" s="7">
        <f t="shared" si="176"/>
        <v>0</v>
      </c>
      <c r="BA339" s="7">
        <f t="shared" si="176"/>
        <v>0</v>
      </c>
      <c r="BB339" s="7">
        <f t="shared" si="176"/>
        <v>0</v>
      </c>
      <c r="BC339" s="7">
        <f t="shared" si="176"/>
        <v>0</v>
      </c>
      <c r="BD339" s="7">
        <f t="shared" si="176"/>
        <v>0</v>
      </c>
      <c r="BE339" s="16"/>
      <c r="BF339" s="7">
        <f t="shared" si="176"/>
        <v>80941.5</v>
      </c>
      <c r="BG339" s="7">
        <f t="shared" si="176"/>
        <v>79993.3</v>
      </c>
      <c r="BH339" s="7">
        <f t="shared" si="138"/>
        <v>-948.1999999999971</v>
      </c>
    </row>
    <row r="340" spans="1:60" ht="31.5">
      <c r="A340" s="14" t="s">
        <v>77</v>
      </c>
      <c r="B340" s="15" t="s">
        <v>109</v>
      </c>
      <c r="C340" s="15" t="s">
        <v>42</v>
      </c>
      <c r="D340" s="15" t="s">
        <v>250</v>
      </c>
      <c r="E340" s="15">
        <v>327</v>
      </c>
      <c r="F340" s="7">
        <v>27740</v>
      </c>
      <c r="G340" s="7">
        <f>F340+H340</f>
        <v>28069.8</v>
      </c>
      <c r="H340" s="7">
        <f t="shared" si="172"/>
        <v>329.79999999999995</v>
      </c>
      <c r="I340" s="7">
        <v>83.9</v>
      </c>
      <c r="J340" s="7">
        <v>160</v>
      </c>
      <c r="K340" s="7"/>
      <c r="L340" s="7">
        <f>240.4+0.1</f>
        <v>240.5</v>
      </c>
      <c r="M340" s="7"/>
      <c r="N340" s="7"/>
      <c r="O340" s="7"/>
      <c r="P340" s="7"/>
      <c r="Q340" s="7"/>
      <c r="R340" s="7">
        <v>-265.6</v>
      </c>
      <c r="S340" s="7"/>
      <c r="T340" s="7">
        <v>111</v>
      </c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16"/>
      <c r="BF340" s="7">
        <v>80941.5</v>
      </c>
      <c r="BG340" s="7">
        <v>79993.3</v>
      </c>
      <c r="BH340" s="7">
        <f t="shared" si="138"/>
        <v>-948.1999999999971</v>
      </c>
    </row>
    <row r="341" spans="1:60" ht="15.75">
      <c r="A341" s="14" t="s">
        <v>251</v>
      </c>
      <c r="B341" s="15" t="s">
        <v>109</v>
      </c>
      <c r="C341" s="15" t="s">
        <v>42</v>
      </c>
      <c r="D341" s="15" t="s">
        <v>252</v>
      </c>
      <c r="E341" s="15" t="s">
        <v>45</v>
      </c>
      <c r="F341" s="7">
        <f>F342</f>
        <v>50</v>
      </c>
      <c r="G341" s="7">
        <f>G342</f>
        <v>24</v>
      </c>
      <c r="H341" s="7">
        <f aca="true" t="shared" si="177" ref="H341:BH341">H342</f>
        <v>-26</v>
      </c>
      <c r="I341" s="7">
        <f t="shared" si="177"/>
        <v>0</v>
      </c>
      <c r="J341" s="7">
        <f t="shared" si="177"/>
        <v>0</v>
      </c>
      <c r="K341" s="7">
        <f t="shared" si="177"/>
        <v>0</v>
      </c>
      <c r="L341" s="7">
        <f t="shared" si="177"/>
        <v>-26</v>
      </c>
      <c r="M341" s="7">
        <f t="shared" si="177"/>
        <v>0</v>
      </c>
      <c r="N341" s="7">
        <f t="shared" si="177"/>
        <v>0</v>
      </c>
      <c r="O341" s="7">
        <f t="shared" si="177"/>
        <v>0</v>
      </c>
      <c r="P341" s="7">
        <f t="shared" si="177"/>
        <v>0</v>
      </c>
      <c r="Q341" s="7">
        <f t="shared" si="177"/>
        <v>0</v>
      </c>
      <c r="R341" s="7">
        <f t="shared" si="177"/>
        <v>0</v>
      </c>
      <c r="S341" s="7">
        <f t="shared" si="177"/>
        <v>0</v>
      </c>
      <c r="T341" s="7">
        <f t="shared" si="177"/>
        <v>0</v>
      </c>
      <c r="U341" s="7">
        <f t="shared" si="177"/>
        <v>0</v>
      </c>
      <c r="V341" s="7">
        <f t="shared" si="177"/>
        <v>0</v>
      </c>
      <c r="W341" s="7">
        <f t="shared" si="177"/>
        <v>0</v>
      </c>
      <c r="X341" s="7">
        <f t="shared" si="177"/>
        <v>0</v>
      </c>
      <c r="Y341" s="7">
        <f t="shared" si="177"/>
        <v>0</v>
      </c>
      <c r="Z341" s="7">
        <f t="shared" si="177"/>
        <v>0</v>
      </c>
      <c r="AA341" s="7">
        <f t="shared" si="177"/>
        <v>0</v>
      </c>
      <c r="AB341" s="7">
        <f t="shared" si="177"/>
        <v>0</v>
      </c>
      <c r="AC341" s="7">
        <f t="shared" si="177"/>
        <v>0</v>
      </c>
      <c r="AD341" s="7">
        <f t="shared" si="177"/>
        <v>0</v>
      </c>
      <c r="AE341" s="7">
        <f t="shared" si="177"/>
        <v>0</v>
      </c>
      <c r="AF341" s="7">
        <f t="shared" si="177"/>
        <v>0</v>
      </c>
      <c r="AG341" s="7">
        <f t="shared" si="177"/>
        <v>0</v>
      </c>
      <c r="AH341" s="7">
        <f t="shared" si="177"/>
        <v>0</v>
      </c>
      <c r="AI341" s="7">
        <f t="shared" si="177"/>
        <v>0</v>
      </c>
      <c r="AJ341" s="7">
        <f t="shared" si="177"/>
        <v>0</v>
      </c>
      <c r="AK341" s="7">
        <f t="shared" si="177"/>
        <v>0</v>
      </c>
      <c r="AL341" s="7">
        <f t="shared" si="177"/>
        <v>0</v>
      </c>
      <c r="AM341" s="7">
        <f t="shared" si="177"/>
        <v>0</v>
      </c>
      <c r="AN341" s="7">
        <f t="shared" si="177"/>
        <v>0</v>
      </c>
      <c r="AO341" s="7">
        <f t="shared" si="177"/>
        <v>0</v>
      </c>
      <c r="AP341" s="7">
        <f t="shared" si="177"/>
        <v>0</v>
      </c>
      <c r="AQ341" s="7">
        <f t="shared" si="177"/>
        <v>0</v>
      </c>
      <c r="AR341" s="7">
        <f t="shared" si="177"/>
        <v>0</v>
      </c>
      <c r="AS341" s="7">
        <f t="shared" si="177"/>
        <v>0</v>
      </c>
      <c r="AT341" s="7">
        <f t="shared" si="177"/>
        <v>0</v>
      </c>
      <c r="AU341" s="7">
        <f t="shared" si="177"/>
        <v>0</v>
      </c>
      <c r="AV341" s="7">
        <f t="shared" si="177"/>
        <v>0</v>
      </c>
      <c r="AW341" s="7">
        <f t="shared" si="177"/>
        <v>0</v>
      </c>
      <c r="AX341" s="7">
        <f t="shared" si="177"/>
        <v>0</v>
      </c>
      <c r="AY341" s="7">
        <f t="shared" si="177"/>
        <v>0</v>
      </c>
      <c r="AZ341" s="7">
        <f t="shared" si="177"/>
        <v>0</v>
      </c>
      <c r="BA341" s="7">
        <f t="shared" si="177"/>
        <v>0</v>
      </c>
      <c r="BB341" s="7">
        <f t="shared" si="177"/>
        <v>0</v>
      </c>
      <c r="BC341" s="7">
        <f t="shared" si="177"/>
        <v>0</v>
      </c>
      <c r="BD341" s="7">
        <f t="shared" si="177"/>
        <v>0</v>
      </c>
      <c r="BE341" s="7">
        <f t="shared" si="177"/>
        <v>0</v>
      </c>
      <c r="BF341" s="7">
        <f t="shared" si="177"/>
        <v>280</v>
      </c>
      <c r="BG341" s="7">
        <f t="shared" si="177"/>
        <v>280</v>
      </c>
      <c r="BH341" s="7">
        <f t="shared" si="177"/>
        <v>0</v>
      </c>
    </row>
    <row r="342" spans="1:60" ht="31.5">
      <c r="A342" s="14" t="s">
        <v>77</v>
      </c>
      <c r="B342" s="15" t="s">
        <v>109</v>
      </c>
      <c r="C342" s="15" t="s">
        <v>42</v>
      </c>
      <c r="D342" s="15" t="s">
        <v>252</v>
      </c>
      <c r="E342" s="15">
        <v>327</v>
      </c>
      <c r="F342" s="7">
        <v>50</v>
      </c>
      <c r="G342" s="7">
        <f>F342+H342</f>
        <v>24</v>
      </c>
      <c r="H342" s="7">
        <f t="shared" si="172"/>
        <v>-26</v>
      </c>
      <c r="I342" s="7"/>
      <c r="J342" s="7"/>
      <c r="K342" s="7"/>
      <c r="L342" s="7">
        <v>-26</v>
      </c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16"/>
      <c r="BF342" s="7">
        <v>280</v>
      </c>
      <c r="BG342" s="7">
        <v>280</v>
      </c>
      <c r="BH342" s="7">
        <f t="shared" si="138"/>
        <v>0</v>
      </c>
    </row>
    <row r="343" spans="1:60" ht="15.75">
      <c r="A343" s="14" t="s">
        <v>253</v>
      </c>
      <c r="B343" s="15" t="s">
        <v>109</v>
      </c>
      <c r="C343" s="15" t="s">
        <v>42</v>
      </c>
      <c r="D343" s="15" t="s">
        <v>254</v>
      </c>
      <c r="E343" s="15" t="s">
        <v>45</v>
      </c>
      <c r="F343" s="7">
        <f>F344</f>
        <v>11608</v>
      </c>
      <c r="G343" s="7">
        <f>G344</f>
        <v>11608.3</v>
      </c>
      <c r="H343" s="7">
        <f>H344</f>
        <v>0.3</v>
      </c>
      <c r="I343" s="7">
        <f>I344</f>
        <v>0</v>
      </c>
      <c r="J343" s="7">
        <f aca="true" t="shared" si="178" ref="J343:BG343">J344</f>
        <v>0</v>
      </c>
      <c r="K343" s="7">
        <f t="shared" si="178"/>
        <v>0</v>
      </c>
      <c r="L343" s="7">
        <f t="shared" si="178"/>
        <v>0.3</v>
      </c>
      <c r="M343" s="7">
        <f t="shared" si="178"/>
        <v>0</v>
      </c>
      <c r="N343" s="7">
        <f t="shared" si="178"/>
        <v>0</v>
      </c>
      <c r="O343" s="7">
        <f t="shared" si="178"/>
        <v>0</v>
      </c>
      <c r="P343" s="7">
        <f t="shared" si="178"/>
        <v>0</v>
      </c>
      <c r="Q343" s="7">
        <f t="shared" si="178"/>
        <v>0</v>
      </c>
      <c r="R343" s="7">
        <f t="shared" si="178"/>
        <v>0</v>
      </c>
      <c r="S343" s="7">
        <f t="shared" si="178"/>
        <v>0</v>
      </c>
      <c r="T343" s="7">
        <f t="shared" si="178"/>
        <v>0</v>
      </c>
      <c r="U343" s="7">
        <f t="shared" si="178"/>
        <v>0</v>
      </c>
      <c r="V343" s="7">
        <f t="shared" si="178"/>
        <v>0</v>
      </c>
      <c r="W343" s="7">
        <f t="shared" si="178"/>
        <v>0</v>
      </c>
      <c r="X343" s="7">
        <f t="shared" si="178"/>
        <v>0</v>
      </c>
      <c r="Y343" s="7">
        <f t="shared" si="178"/>
        <v>0</v>
      </c>
      <c r="Z343" s="7">
        <f t="shared" si="178"/>
        <v>0</v>
      </c>
      <c r="AA343" s="7">
        <f t="shared" si="178"/>
        <v>0</v>
      </c>
      <c r="AB343" s="7">
        <f t="shared" si="178"/>
        <v>0</v>
      </c>
      <c r="AC343" s="7">
        <f t="shared" si="178"/>
        <v>0</v>
      </c>
      <c r="AD343" s="7">
        <f t="shared" si="178"/>
        <v>0</v>
      </c>
      <c r="AE343" s="7">
        <f t="shared" si="178"/>
        <v>0</v>
      </c>
      <c r="AF343" s="7">
        <f t="shared" si="178"/>
        <v>0</v>
      </c>
      <c r="AG343" s="7">
        <f t="shared" si="178"/>
        <v>0</v>
      </c>
      <c r="AH343" s="7">
        <f t="shared" si="178"/>
        <v>0</v>
      </c>
      <c r="AI343" s="7">
        <f t="shared" si="178"/>
        <v>0</v>
      </c>
      <c r="AJ343" s="7">
        <f t="shared" si="178"/>
        <v>0</v>
      </c>
      <c r="AK343" s="7">
        <f t="shared" si="178"/>
        <v>0</v>
      </c>
      <c r="AL343" s="7">
        <f t="shared" si="178"/>
        <v>0</v>
      </c>
      <c r="AM343" s="7">
        <f t="shared" si="178"/>
        <v>0</v>
      </c>
      <c r="AN343" s="7">
        <f t="shared" si="178"/>
        <v>0</v>
      </c>
      <c r="AO343" s="7">
        <f t="shared" si="178"/>
        <v>0</v>
      </c>
      <c r="AP343" s="7">
        <f t="shared" si="178"/>
        <v>0</v>
      </c>
      <c r="AQ343" s="7">
        <f t="shared" si="178"/>
        <v>0</v>
      </c>
      <c r="AR343" s="7">
        <f t="shared" si="178"/>
        <v>0</v>
      </c>
      <c r="AS343" s="7">
        <f t="shared" si="178"/>
        <v>0</v>
      </c>
      <c r="AT343" s="7">
        <f t="shared" si="178"/>
        <v>0</v>
      </c>
      <c r="AU343" s="7">
        <f t="shared" si="178"/>
        <v>0</v>
      </c>
      <c r="AV343" s="7">
        <f t="shared" si="178"/>
        <v>0</v>
      </c>
      <c r="AW343" s="7">
        <f t="shared" si="178"/>
        <v>0</v>
      </c>
      <c r="AX343" s="7">
        <f t="shared" si="178"/>
        <v>0</v>
      </c>
      <c r="AY343" s="7">
        <f t="shared" si="178"/>
        <v>0</v>
      </c>
      <c r="AZ343" s="7">
        <f t="shared" si="178"/>
        <v>0</v>
      </c>
      <c r="BA343" s="7">
        <f t="shared" si="178"/>
        <v>0</v>
      </c>
      <c r="BB343" s="7">
        <f t="shared" si="178"/>
        <v>0</v>
      </c>
      <c r="BC343" s="7">
        <f t="shared" si="178"/>
        <v>0</v>
      </c>
      <c r="BD343" s="7">
        <f t="shared" si="178"/>
        <v>0</v>
      </c>
      <c r="BE343" s="16"/>
      <c r="BF343" s="7">
        <f t="shared" si="178"/>
        <v>48329</v>
      </c>
      <c r="BG343" s="7">
        <f t="shared" si="178"/>
        <v>48329</v>
      </c>
      <c r="BH343" s="7">
        <f t="shared" si="138"/>
        <v>0</v>
      </c>
    </row>
    <row r="344" spans="1:60" ht="31.5">
      <c r="A344" s="14" t="s">
        <v>77</v>
      </c>
      <c r="B344" s="15" t="s">
        <v>109</v>
      </c>
      <c r="C344" s="15" t="s">
        <v>42</v>
      </c>
      <c r="D344" s="15" t="s">
        <v>254</v>
      </c>
      <c r="E344" s="15">
        <v>327</v>
      </c>
      <c r="F344" s="7">
        <v>11608</v>
      </c>
      <c r="G344" s="7">
        <f>F344+H344</f>
        <v>11608.3</v>
      </c>
      <c r="H344" s="7">
        <f t="shared" si="172"/>
        <v>0.3</v>
      </c>
      <c r="I344" s="7"/>
      <c r="J344" s="7"/>
      <c r="K344" s="7"/>
      <c r="L344" s="7">
        <v>0.3</v>
      </c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16"/>
      <c r="BF344" s="7">
        <v>48329</v>
      </c>
      <c r="BG344" s="7">
        <v>48329</v>
      </c>
      <c r="BH344" s="7">
        <f t="shared" si="138"/>
        <v>0</v>
      </c>
    </row>
    <row r="345" spans="1:60" ht="20.25" customHeight="1">
      <c r="A345" s="14" t="s">
        <v>255</v>
      </c>
      <c r="B345" s="15" t="s">
        <v>109</v>
      </c>
      <c r="C345" s="15" t="s">
        <v>42</v>
      </c>
      <c r="D345" s="15" t="s">
        <v>256</v>
      </c>
      <c r="E345" s="15" t="s">
        <v>45</v>
      </c>
      <c r="F345" s="7">
        <f>F346</f>
        <v>137715.5</v>
      </c>
      <c r="G345" s="7">
        <f>G346</f>
        <v>140649.9</v>
      </c>
      <c r="H345" s="7">
        <f aca="true" t="shared" si="179" ref="H345:BH345">H346</f>
        <v>2934.4</v>
      </c>
      <c r="I345" s="7">
        <f t="shared" si="179"/>
        <v>0</v>
      </c>
      <c r="J345" s="7">
        <f t="shared" si="179"/>
        <v>0</v>
      </c>
      <c r="K345" s="7">
        <f t="shared" si="179"/>
        <v>0</v>
      </c>
      <c r="L345" s="7">
        <f t="shared" si="179"/>
        <v>2934.4</v>
      </c>
      <c r="M345" s="7">
        <f t="shared" si="179"/>
        <v>0</v>
      </c>
      <c r="N345" s="7">
        <f t="shared" si="179"/>
        <v>0</v>
      </c>
      <c r="O345" s="7">
        <f t="shared" si="179"/>
        <v>0</v>
      </c>
      <c r="P345" s="7">
        <f t="shared" si="179"/>
        <v>0</v>
      </c>
      <c r="Q345" s="7">
        <f t="shared" si="179"/>
        <v>0</v>
      </c>
      <c r="R345" s="7">
        <f t="shared" si="179"/>
        <v>0</v>
      </c>
      <c r="S345" s="7">
        <f t="shared" si="179"/>
        <v>0</v>
      </c>
      <c r="T345" s="7">
        <f t="shared" si="179"/>
        <v>0</v>
      </c>
      <c r="U345" s="7">
        <f t="shared" si="179"/>
        <v>0</v>
      </c>
      <c r="V345" s="7">
        <f t="shared" si="179"/>
        <v>0</v>
      </c>
      <c r="W345" s="7">
        <f t="shared" si="179"/>
        <v>0</v>
      </c>
      <c r="X345" s="7">
        <f t="shared" si="179"/>
        <v>0</v>
      </c>
      <c r="Y345" s="7">
        <f t="shared" si="179"/>
        <v>0</v>
      </c>
      <c r="Z345" s="7">
        <f t="shared" si="179"/>
        <v>0</v>
      </c>
      <c r="AA345" s="7">
        <f t="shared" si="179"/>
        <v>0</v>
      </c>
      <c r="AB345" s="7">
        <f t="shared" si="179"/>
        <v>0</v>
      </c>
      <c r="AC345" s="7">
        <f t="shared" si="179"/>
        <v>0</v>
      </c>
      <c r="AD345" s="7">
        <f t="shared" si="179"/>
        <v>0</v>
      </c>
      <c r="AE345" s="7">
        <f t="shared" si="179"/>
        <v>0</v>
      </c>
      <c r="AF345" s="7">
        <f t="shared" si="179"/>
        <v>0</v>
      </c>
      <c r="AG345" s="7">
        <f t="shared" si="179"/>
        <v>0</v>
      </c>
      <c r="AH345" s="7">
        <f t="shared" si="179"/>
        <v>0</v>
      </c>
      <c r="AI345" s="7">
        <f t="shared" si="179"/>
        <v>0</v>
      </c>
      <c r="AJ345" s="7">
        <f t="shared" si="179"/>
        <v>0</v>
      </c>
      <c r="AK345" s="7">
        <f t="shared" si="179"/>
        <v>0</v>
      </c>
      <c r="AL345" s="7">
        <f t="shared" si="179"/>
        <v>0</v>
      </c>
      <c r="AM345" s="7">
        <f t="shared" si="179"/>
        <v>0</v>
      </c>
      <c r="AN345" s="7">
        <f t="shared" si="179"/>
        <v>0</v>
      </c>
      <c r="AO345" s="7">
        <f t="shared" si="179"/>
        <v>0</v>
      </c>
      <c r="AP345" s="7">
        <f t="shared" si="179"/>
        <v>0</v>
      </c>
      <c r="AQ345" s="7">
        <f t="shared" si="179"/>
        <v>0</v>
      </c>
      <c r="AR345" s="7">
        <f t="shared" si="179"/>
        <v>0</v>
      </c>
      <c r="AS345" s="7">
        <f t="shared" si="179"/>
        <v>0</v>
      </c>
      <c r="AT345" s="7">
        <f t="shared" si="179"/>
        <v>0</v>
      </c>
      <c r="AU345" s="7">
        <f t="shared" si="179"/>
        <v>0</v>
      </c>
      <c r="AV345" s="7">
        <f t="shared" si="179"/>
        <v>0</v>
      </c>
      <c r="AW345" s="7">
        <f t="shared" si="179"/>
        <v>0</v>
      </c>
      <c r="AX345" s="7">
        <f t="shared" si="179"/>
        <v>0</v>
      </c>
      <c r="AY345" s="7">
        <f t="shared" si="179"/>
        <v>0</v>
      </c>
      <c r="AZ345" s="7">
        <f t="shared" si="179"/>
        <v>0</v>
      </c>
      <c r="BA345" s="7">
        <f t="shared" si="179"/>
        <v>0</v>
      </c>
      <c r="BB345" s="7">
        <f t="shared" si="179"/>
        <v>0</v>
      </c>
      <c r="BC345" s="7">
        <f t="shared" si="179"/>
        <v>0</v>
      </c>
      <c r="BD345" s="7">
        <f t="shared" si="179"/>
        <v>0</v>
      </c>
      <c r="BE345" s="7">
        <f t="shared" si="179"/>
        <v>0</v>
      </c>
      <c r="BF345" s="7">
        <f t="shared" si="179"/>
        <v>105431</v>
      </c>
      <c r="BG345" s="7">
        <f t="shared" si="179"/>
        <v>109136</v>
      </c>
      <c r="BH345" s="7">
        <f t="shared" si="179"/>
        <v>3705</v>
      </c>
    </row>
    <row r="346" spans="1:60" ht="31.5">
      <c r="A346" s="14" t="s">
        <v>77</v>
      </c>
      <c r="B346" s="15" t="s">
        <v>109</v>
      </c>
      <c r="C346" s="15" t="s">
        <v>42</v>
      </c>
      <c r="D346" s="15" t="s">
        <v>256</v>
      </c>
      <c r="E346" s="15">
        <v>327</v>
      </c>
      <c r="F346" s="7">
        <v>137715.5</v>
      </c>
      <c r="G346" s="7">
        <f>F346+H346</f>
        <v>140649.9</v>
      </c>
      <c r="H346" s="7">
        <f t="shared" si="172"/>
        <v>2934.4</v>
      </c>
      <c r="I346" s="7"/>
      <c r="J346" s="7"/>
      <c r="K346" s="7"/>
      <c r="L346" s="7">
        <v>2934.4</v>
      </c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16"/>
      <c r="BF346" s="7">
        <v>105431</v>
      </c>
      <c r="BG346" s="7">
        <v>109136</v>
      </c>
      <c r="BH346" s="7">
        <f t="shared" si="138"/>
        <v>3705</v>
      </c>
    </row>
    <row r="347" spans="1:60" ht="40.5" customHeight="1">
      <c r="A347" s="14" t="s">
        <v>12</v>
      </c>
      <c r="B347" s="15" t="s">
        <v>109</v>
      </c>
      <c r="C347" s="15" t="s">
        <v>42</v>
      </c>
      <c r="D347" s="15" t="s">
        <v>257</v>
      </c>
      <c r="E347" s="15" t="s">
        <v>45</v>
      </c>
      <c r="F347" s="7">
        <f>F348</f>
        <v>3906</v>
      </c>
      <c r="G347" s="7">
        <f>G348</f>
        <v>3751</v>
      </c>
      <c r="H347" s="7">
        <f>H348</f>
        <v>-155</v>
      </c>
      <c r="I347" s="7">
        <f>I348</f>
        <v>0</v>
      </c>
      <c r="J347" s="7">
        <f>J348</f>
        <v>0</v>
      </c>
      <c r="K347" s="7">
        <f aca="true" t="shared" si="180" ref="K347:BG347">K348</f>
        <v>0</v>
      </c>
      <c r="L347" s="7">
        <f t="shared" si="180"/>
        <v>-155</v>
      </c>
      <c r="M347" s="7">
        <f t="shared" si="180"/>
        <v>0</v>
      </c>
      <c r="N347" s="7">
        <f t="shared" si="180"/>
        <v>0</v>
      </c>
      <c r="O347" s="7">
        <f t="shared" si="180"/>
        <v>0</v>
      </c>
      <c r="P347" s="7">
        <f t="shared" si="180"/>
        <v>0</v>
      </c>
      <c r="Q347" s="7">
        <f t="shared" si="180"/>
        <v>0</v>
      </c>
      <c r="R347" s="7">
        <f t="shared" si="180"/>
        <v>0</v>
      </c>
      <c r="S347" s="7">
        <f t="shared" si="180"/>
        <v>0</v>
      </c>
      <c r="T347" s="7">
        <f t="shared" si="180"/>
        <v>0</v>
      </c>
      <c r="U347" s="7">
        <f t="shared" si="180"/>
        <v>0</v>
      </c>
      <c r="V347" s="7">
        <f t="shared" si="180"/>
        <v>0</v>
      </c>
      <c r="W347" s="7">
        <f t="shared" si="180"/>
        <v>0</v>
      </c>
      <c r="X347" s="7">
        <f t="shared" si="180"/>
        <v>0</v>
      </c>
      <c r="Y347" s="7">
        <f t="shared" si="180"/>
        <v>0</v>
      </c>
      <c r="Z347" s="7">
        <f t="shared" si="180"/>
        <v>0</v>
      </c>
      <c r="AA347" s="7">
        <f t="shared" si="180"/>
        <v>0</v>
      </c>
      <c r="AB347" s="7">
        <f t="shared" si="180"/>
        <v>0</v>
      </c>
      <c r="AC347" s="7">
        <f t="shared" si="180"/>
        <v>0</v>
      </c>
      <c r="AD347" s="7">
        <f t="shared" si="180"/>
        <v>0</v>
      </c>
      <c r="AE347" s="7">
        <f t="shared" si="180"/>
        <v>0</v>
      </c>
      <c r="AF347" s="7">
        <f t="shared" si="180"/>
        <v>0</v>
      </c>
      <c r="AG347" s="7">
        <f t="shared" si="180"/>
        <v>0</v>
      </c>
      <c r="AH347" s="7">
        <f t="shared" si="180"/>
        <v>0</v>
      </c>
      <c r="AI347" s="7">
        <f t="shared" si="180"/>
        <v>0</v>
      </c>
      <c r="AJ347" s="7">
        <f t="shared" si="180"/>
        <v>0</v>
      </c>
      <c r="AK347" s="7">
        <f t="shared" si="180"/>
        <v>0</v>
      </c>
      <c r="AL347" s="7">
        <f t="shared" si="180"/>
        <v>0</v>
      </c>
      <c r="AM347" s="7">
        <f t="shared" si="180"/>
        <v>0</v>
      </c>
      <c r="AN347" s="7">
        <f t="shared" si="180"/>
        <v>0</v>
      </c>
      <c r="AO347" s="7">
        <f t="shared" si="180"/>
        <v>0</v>
      </c>
      <c r="AP347" s="7">
        <f t="shared" si="180"/>
        <v>0</v>
      </c>
      <c r="AQ347" s="7">
        <f t="shared" si="180"/>
        <v>0</v>
      </c>
      <c r="AR347" s="7">
        <f t="shared" si="180"/>
        <v>0</v>
      </c>
      <c r="AS347" s="7">
        <f t="shared" si="180"/>
        <v>0</v>
      </c>
      <c r="AT347" s="7">
        <f t="shared" si="180"/>
        <v>0</v>
      </c>
      <c r="AU347" s="7">
        <f t="shared" si="180"/>
        <v>0</v>
      </c>
      <c r="AV347" s="7">
        <f t="shared" si="180"/>
        <v>0</v>
      </c>
      <c r="AW347" s="7">
        <f t="shared" si="180"/>
        <v>0</v>
      </c>
      <c r="AX347" s="7">
        <f t="shared" si="180"/>
        <v>0</v>
      </c>
      <c r="AY347" s="7">
        <f t="shared" si="180"/>
        <v>0</v>
      </c>
      <c r="AZ347" s="7">
        <f t="shared" si="180"/>
        <v>0</v>
      </c>
      <c r="BA347" s="7">
        <f t="shared" si="180"/>
        <v>0</v>
      </c>
      <c r="BB347" s="7">
        <f t="shared" si="180"/>
        <v>0</v>
      </c>
      <c r="BC347" s="7">
        <f t="shared" si="180"/>
        <v>0</v>
      </c>
      <c r="BD347" s="7">
        <f t="shared" si="180"/>
        <v>0</v>
      </c>
      <c r="BE347" s="16"/>
      <c r="BF347" s="7">
        <f t="shared" si="180"/>
        <v>7362</v>
      </c>
      <c r="BG347" s="7">
        <f t="shared" si="180"/>
        <v>7100</v>
      </c>
      <c r="BH347" s="7">
        <f t="shared" si="138"/>
        <v>-262</v>
      </c>
    </row>
    <row r="348" spans="1:60" ht="31.5">
      <c r="A348" s="14" t="s">
        <v>258</v>
      </c>
      <c r="B348" s="15" t="s">
        <v>109</v>
      </c>
      <c r="C348" s="15" t="s">
        <v>42</v>
      </c>
      <c r="D348" s="15" t="s">
        <v>257</v>
      </c>
      <c r="E348" s="15" t="s">
        <v>259</v>
      </c>
      <c r="F348" s="7">
        <v>3906</v>
      </c>
      <c r="G348" s="7">
        <f>F348+H348</f>
        <v>3751</v>
      </c>
      <c r="H348" s="7">
        <f t="shared" si="172"/>
        <v>-155</v>
      </c>
      <c r="I348" s="7"/>
      <c r="J348" s="7"/>
      <c r="K348" s="7"/>
      <c r="L348" s="7">
        <v>-155</v>
      </c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16"/>
      <c r="BF348" s="7">
        <v>7362</v>
      </c>
      <c r="BG348" s="7">
        <v>7100</v>
      </c>
      <c r="BH348" s="7">
        <f aca="true" t="shared" si="181" ref="BH348:BH430">BG348-BF348</f>
        <v>-262</v>
      </c>
    </row>
    <row r="349" spans="1:60" ht="31.5">
      <c r="A349" s="14" t="s">
        <v>175</v>
      </c>
      <c r="B349" s="15" t="s">
        <v>109</v>
      </c>
      <c r="C349" s="15" t="s">
        <v>42</v>
      </c>
      <c r="D349" s="15" t="s">
        <v>176</v>
      </c>
      <c r="E349" s="15" t="s">
        <v>45</v>
      </c>
      <c r="F349" s="7">
        <f>F350</f>
        <v>29003.6</v>
      </c>
      <c r="G349" s="7">
        <f>G350</f>
        <v>23761.199999999997</v>
      </c>
      <c r="H349" s="7">
        <f>H350</f>
        <v>-5242.4</v>
      </c>
      <c r="I349" s="7">
        <f>I350</f>
        <v>-5242.4</v>
      </c>
      <c r="J349" s="7">
        <f aca="true" t="shared" si="182" ref="J349:BG349">J350</f>
        <v>0</v>
      </c>
      <c r="K349" s="7">
        <f t="shared" si="182"/>
        <v>0</v>
      </c>
      <c r="L349" s="7">
        <f t="shared" si="182"/>
        <v>0</v>
      </c>
      <c r="M349" s="7">
        <f t="shared" si="182"/>
        <v>0</v>
      </c>
      <c r="N349" s="7">
        <f t="shared" si="182"/>
        <v>0</v>
      </c>
      <c r="O349" s="7">
        <f t="shared" si="182"/>
        <v>0</v>
      </c>
      <c r="P349" s="7">
        <f t="shared" si="182"/>
        <v>0</v>
      </c>
      <c r="Q349" s="7">
        <f t="shared" si="182"/>
        <v>0</v>
      </c>
      <c r="R349" s="7">
        <f t="shared" si="182"/>
        <v>0</v>
      </c>
      <c r="S349" s="7">
        <f t="shared" si="182"/>
        <v>0</v>
      </c>
      <c r="T349" s="7">
        <f t="shared" si="182"/>
        <v>0</v>
      </c>
      <c r="U349" s="7">
        <f t="shared" si="182"/>
        <v>0</v>
      </c>
      <c r="V349" s="7">
        <f t="shared" si="182"/>
        <v>0</v>
      </c>
      <c r="W349" s="7">
        <f t="shared" si="182"/>
        <v>0</v>
      </c>
      <c r="X349" s="7">
        <f t="shared" si="182"/>
        <v>0</v>
      </c>
      <c r="Y349" s="7">
        <f t="shared" si="182"/>
        <v>0</v>
      </c>
      <c r="Z349" s="7">
        <f t="shared" si="182"/>
        <v>0</v>
      </c>
      <c r="AA349" s="7">
        <f t="shared" si="182"/>
        <v>0</v>
      </c>
      <c r="AB349" s="7">
        <f t="shared" si="182"/>
        <v>0</v>
      </c>
      <c r="AC349" s="7">
        <f t="shared" si="182"/>
        <v>0</v>
      </c>
      <c r="AD349" s="7">
        <f t="shared" si="182"/>
        <v>0</v>
      </c>
      <c r="AE349" s="7">
        <f t="shared" si="182"/>
        <v>0</v>
      </c>
      <c r="AF349" s="7">
        <f t="shared" si="182"/>
        <v>0</v>
      </c>
      <c r="AG349" s="7">
        <f t="shared" si="182"/>
        <v>0</v>
      </c>
      <c r="AH349" s="7">
        <f t="shared" si="182"/>
        <v>0</v>
      </c>
      <c r="AI349" s="7">
        <f t="shared" si="182"/>
        <v>0</v>
      </c>
      <c r="AJ349" s="7">
        <f t="shared" si="182"/>
        <v>0</v>
      </c>
      <c r="AK349" s="7">
        <f t="shared" si="182"/>
        <v>0</v>
      </c>
      <c r="AL349" s="7">
        <f t="shared" si="182"/>
        <v>0</v>
      </c>
      <c r="AM349" s="7">
        <f t="shared" si="182"/>
        <v>0</v>
      </c>
      <c r="AN349" s="7">
        <f t="shared" si="182"/>
        <v>0</v>
      </c>
      <c r="AO349" s="7">
        <f t="shared" si="182"/>
        <v>0</v>
      </c>
      <c r="AP349" s="7">
        <f t="shared" si="182"/>
        <v>0</v>
      </c>
      <c r="AQ349" s="7">
        <f t="shared" si="182"/>
        <v>0</v>
      </c>
      <c r="AR349" s="7">
        <f t="shared" si="182"/>
        <v>0</v>
      </c>
      <c r="AS349" s="7">
        <f t="shared" si="182"/>
        <v>0</v>
      </c>
      <c r="AT349" s="7">
        <f t="shared" si="182"/>
        <v>0</v>
      </c>
      <c r="AU349" s="7">
        <f t="shared" si="182"/>
        <v>0</v>
      </c>
      <c r="AV349" s="7">
        <f t="shared" si="182"/>
        <v>0</v>
      </c>
      <c r="AW349" s="7">
        <f t="shared" si="182"/>
        <v>0</v>
      </c>
      <c r="AX349" s="7">
        <f t="shared" si="182"/>
        <v>0</v>
      </c>
      <c r="AY349" s="7">
        <f t="shared" si="182"/>
        <v>0</v>
      </c>
      <c r="AZ349" s="7">
        <f t="shared" si="182"/>
        <v>0</v>
      </c>
      <c r="BA349" s="7">
        <f t="shared" si="182"/>
        <v>0</v>
      </c>
      <c r="BB349" s="7">
        <f t="shared" si="182"/>
        <v>0</v>
      </c>
      <c r="BC349" s="7">
        <f t="shared" si="182"/>
        <v>0</v>
      </c>
      <c r="BD349" s="7">
        <f t="shared" si="182"/>
        <v>0</v>
      </c>
      <c r="BE349" s="16"/>
      <c r="BF349" s="7">
        <f t="shared" si="182"/>
        <v>0</v>
      </c>
      <c r="BG349" s="7">
        <f t="shared" si="182"/>
        <v>0</v>
      </c>
      <c r="BH349" s="7">
        <f t="shared" si="181"/>
        <v>0</v>
      </c>
    </row>
    <row r="350" spans="1:60" ht="69.75" customHeight="1">
      <c r="A350" s="14" t="s">
        <v>260</v>
      </c>
      <c r="B350" s="15" t="s">
        <v>109</v>
      </c>
      <c r="C350" s="15" t="s">
        <v>42</v>
      </c>
      <c r="D350" s="15" t="s">
        <v>176</v>
      </c>
      <c r="E350" s="15" t="s">
        <v>261</v>
      </c>
      <c r="F350" s="7">
        <v>29003.6</v>
      </c>
      <c r="G350" s="7">
        <f>F350+H350</f>
        <v>23761.199999999997</v>
      </c>
      <c r="H350" s="7">
        <f t="shared" si="172"/>
        <v>-5242.4</v>
      </c>
      <c r="I350" s="7">
        <v>-5242.4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16"/>
      <c r="BF350" s="7"/>
      <c r="BG350" s="7"/>
      <c r="BH350" s="7">
        <f t="shared" si="181"/>
        <v>0</v>
      </c>
    </row>
    <row r="351" spans="1:60" ht="22.5" customHeight="1">
      <c r="A351" s="14" t="s">
        <v>139</v>
      </c>
      <c r="B351" s="15" t="s">
        <v>109</v>
      </c>
      <c r="C351" s="15" t="s">
        <v>42</v>
      </c>
      <c r="D351" s="15" t="s">
        <v>140</v>
      </c>
      <c r="E351" s="15" t="s">
        <v>45</v>
      </c>
      <c r="F351" s="7">
        <f>F352</f>
        <v>1062.8</v>
      </c>
      <c r="G351" s="7">
        <f>G352</f>
        <v>705.6999999999999</v>
      </c>
      <c r="H351" s="7">
        <f>H352</f>
        <v>-357.1</v>
      </c>
      <c r="I351" s="7">
        <f>I352</f>
        <v>-357.1</v>
      </c>
      <c r="J351" s="7">
        <f aca="true" t="shared" si="183" ref="J351:BG351">J352</f>
        <v>0</v>
      </c>
      <c r="K351" s="7">
        <f t="shared" si="183"/>
        <v>0</v>
      </c>
      <c r="L351" s="7">
        <f t="shared" si="183"/>
        <v>0</v>
      </c>
      <c r="M351" s="7">
        <f t="shared" si="183"/>
        <v>0</v>
      </c>
      <c r="N351" s="7">
        <f t="shared" si="183"/>
        <v>0</v>
      </c>
      <c r="O351" s="7">
        <f t="shared" si="183"/>
        <v>0</v>
      </c>
      <c r="P351" s="7">
        <f t="shared" si="183"/>
        <v>0</v>
      </c>
      <c r="Q351" s="7">
        <f t="shared" si="183"/>
        <v>0</v>
      </c>
      <c r="R351" s="7"/>
      <c r="S351" s="7">
        <f t="shared" si="183"/>
        <v>0</v>
      </c>
      <c r="T351" s="7">
        <f t="shared" si="183"/>
        <v>0</v>
      </c>
      <c r="U351" s="7">
        <f t="shared" si="183"/>
        <v>0</v>
      </c>
      <c r="V351" s="7">
        <f t="shared" si="183"/>
        <v>0</v>
      </c>
      <c r="W351" s="7">
        <f t="shared" si="183"/>
        <v>0</v>
      </c>
      <c r="X351" s="7">
        <f t="shared" si="183"/>
        <v>0</v>
      </c>
      <c r="Y351" s="7">
        <f t="shared" si="183"/>
        <v>0</v>
      </c>
      <c r="Z351" s="7">
        <f t="shared" si="183"/>
        <v>0</v>
      </c>
      <c r="AA351" s="7">
        <f t="shared" si="183"/>
        <v>0</v>
      </c>
      <c r="AB351" s="7">
        <f t="shared" si="183"/>
        <v>0</v>
      </c>
      <c r="AC351" s="7">
        <f t="shared" si="183"/>
        <v>0</v>
      </c>
      <c r="AD351" s="7">
        <f t="shared" si="183"/>
        <v>0</v>
      </c>
      <c r="AE351" s="7">
        <f t="shared" si="183"/>
        <v>0</v>
      </c>
      <c r="AF351" s="7">
        <f t="shared" si="183"/>
        <v>0</v>
      </c>
      <c r="AG351" s="7">
        <f t="shared" si="183"/>
        <v>0</v>
      </c>
      <c r="AH351" s="7">
        <f t="shared" si="183"/>
        <v>0</v>
      </c>
      <c r="AI351" s="7">
        <f t="shared" si="183"/>
        <v>0</v>
      </c>
      <c r="AJ351" s="7">
        <f t="shared" si="183"/>
        <v>0</v>
      </c>
      <c r="AK351" s="7">
        <f t="shared" si="183"/>
        <v>0</v>
      </c>
      <c r="AL351" s="7">
        <f t="shared" si="183"/>
        <v>0</v>
      </c>
      <c r="AM351" s="7">
        <f t="shared" si="183"/>
        <v>0</v>
      </c>
      <c r="AN351" s="7">
        <f t="shared" si="183"/>
        <v>0</v>
      </c>
      <c r="AO351" s="7">
        <f t="shared" si="183"/>
        <v>0</v>
      </c>
      <c r="AP351" s="7">
        <f t="shared" si="183"/>
        <v>0</v>
      </c>
      <c r="AQ351" s="7">
        <f t="shared" si="183"/>
        <v>0</v>
      </c>
      <c r="AR351" s="7">
        <f t="shared" si="183"/>
        <v>0</v>
      </c>
      <c r="AS351" s="7">
        <f t="shared" si="183"/>
        <v>0</v>
      </c>
      <c r="AT351" s="7">
        <f t="shared" si="183"/>
        <v>0</v>
      </c>
      <c r="AU351" s="7">
        <f t="shared" si="183"/>
        <v>0</v>
      </c>
      <c r="AV351" s="7">
        <f t="shared" si="183"/>
        <v>0</v>
      </c>
      <c r="AW351" s="7">
        <f t="shared" si="183"/>
        <v>0</v>
      </c>
      <c r="AX351" s="7">
        <f t="shared" si="183"/>
        <v>0</v>
      </c>
      <c r="AY351" s="7">
        <f t="shared" si="183"/>
        <v>0</v>
      </c>
      <c r="AZ351" s="7">
        <f t="shared" si="183"/>
        <v>0</v>
      </c>
      <c r="BA351" s="7">
        <f t="shared" si="183"/>
        <v>0</v>
      </c>
      <c r="BB351" s="7">
        <f t="shared" si="183"/>
        <v>0</v>
      </c>
      <c r="BC351" s="7">
        <f t="shared" si="183"/>
        <v>0</v>
      </c>
      <c r="BD351" s="7">
        <f t="shared" si="183"/>
        <v>0</v>
      </c>
      <c r="BE351" s="16"/>
      <c r="BF351" s="7">
        <f t="shared" si="183"/>
        <v>41165</v>
      </c>
      <c r="BG351" s="7">
        <f t="shared" si="183"/>
        <v>41165</v>
      </c>
      <c r="BH351" s="7">
        <f t="shared" si="181"/>
        <v>0</v>
      </c>
    </row>
    <row r="352" spans="1:60" ht="31.5">
      <c r="A352" s="14" t="s">
        <v>258</v>
      </c>
      <c r="B352" s="15" t="s">
        <v>109</v>
      </c>
      <c r="C352" s="15" t="s">
        <v>42</v>
      </c>
      <c r="D352" s="15" t="s">
        <v>140</v>
      </c>
      <c r="E352" s="15" t="s">
        <v>259</v>
      </c>
      <c r="F352" s="7">
        <v>1062.8</v>
      </c>
      <c r="G352" s="7">
        <f>F352+H352</f>
        <v>705.6999999999999</v>
      </c>
      <c r="H352" s="7">
        <f t="shared" si="172"/>
        <v>-357.1</v>
      </c>
      <c r="I352" s="7">
        <v>-357.1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16"/>
      <c r="BF352" s="7">
        <v>41165</v>
      </c>
      <c r="BG352" s="7">
        <v>41165</v>
      </c>
      <c r="BH352" s="7">
        <f t="shared" si="181"/>
        <v>0</v>
      </c>
    </row>
    <row r="353" spans="1:60" ht="31.5" hidden="1">
      <c r="A353" s="14" t="s">
        <v>241</v>
      </c>
      <c r="B353" s="15" t="s">
        <v>109</v>
      </c>
      <c r="C353" s="15" t="s">
        <v>42</v>
      </c>
      <c r="D353" s="15" t="s">
        <v>179</v>
      </c>
      <c r="E353" s="15" t="s">
        <v>45</v>
      </c>
      <c r="F353" s="7">
        <f>F354</f>
        <v>0</v>
      </c>
      <c r="G353" s="7">
        <f>G354</f>
        <v>0</v>
      </c>
      <c r="H353" s="7">
        <f aca="true" t="shared" si="184" ref="H353:BH353">H354</f>
        <v>0</v>
      </c>
      <c r="I353" s="7">
        <f t="shared" si="184"/>
        <v>0</v>
      </c>
      <c r="J353" s="7">
        <f t="shared" si="184"/>
        <v>0</v>
      </c>
      <c r="K353" s="7">
        <f t="shared" si="184"/>
        <v>0</v>
      </c>
      <c r="L353" s="7">
        <f t="shared" si="184"/>
        <v>0</v>
      </c>
      <c r="M353" s="7">
        <f t="shared" si="184"/>
        <v>0</v>
      </c>
      <c r="N353" s="7">
        <f t="shared" si="184"/>
        <v>0</v>
      </c>
      <c r="O353" s="7">
        <f t="shared" si="184"/>
        <v>0</v>
      </c>
      <c r="P353" s="7">
        <f t="shared" si="184"/>
        <v>0</v>
      </c>
      <c r="Q353" s="7">
        <f t="shared" si="184"/>
        <v>0</v>
      </c>
      <c r="R353" s="7">
        <f t="shared" si="184"/>
        <v>0</v>
      </c>
      <c r="S353" s="7">
        <f t="shared" si="184"/>
        <v>0</v>
      </c>
      <c r="T353" s="7">
        <f t="shared" si="184"/>
        <v>0</v>
      </c>
      <c r="U353" s="7">
        <f t="shared" si="184"/>
        <v>0</v>
      </c>
      <c r="V353" s="7">
        <f t="shared" si="184"/>
        <v>0</v>
      </c>
      <c r="W353" s="7">
        <f t="shared" si="184"/>
        <v>0</v>
      </c>
      <c r="X353" s="7">
        <f t="shared" si="184"/>
        <v>0</v>
      </c>
      <c r="Y353" s="7">
        <f t="shared" si="184"/>
        <v>0</v>
      </c>
      <c r="Z353" s="7">
        <f t="shared" si="184"/>
        <v>0</v>
      </c>
      <c r="AA353" s="7">
        <f t="shared" si="184"/>
        <v>0</v>
      </c>
      <c r="AB353" s="7">
        <f t="shared" si="184"/>
        <v>0</v>
      </c>
      <c r="AC353" s="7">
        <f t="shared" si="184"/>
        <v>0</v>
      </c>
      <c r="AD353" s="7">
        <f t="shared" si="184"/>
        <v>0</v>
      </c>
      <c r="AE353" s="7">
        <f t="shared" si="184"/>
        <v>0</v>
      </c>
      <c r="AF353" s="7">
        <f t="shared" si="184"/>
        <v>0</v>
      </c>
      <c r="AG353" s="7">
        <f t="shared" si="184"/>
        <v>0</v>
      </c>
      <c r="AH353" s="7">
        <f t="shared" si="184"/>
        <v>0</v>
      </c>
      <c r="AI353" s="7">
        <f t="shared" si="184"/>
        <v>0</v>
      </c>
      <c r="AJ353" s="7">
        <f t="shared" si="184"/>
        <v>0</v>
      </c>
      <c r="AK353" s="7">
        <f t="shared" si="184"/>
        <v>0</v>
      </c>
      <c r="AL353" s="7">
        <f t="shared" si="184"/>
        <v>0</v>
      </c>
      <c r="AM353" s="7">
        <f t="shared" si="184"/>
        <v>0</v>
      </c>
      <c r="AN353" s="7">
        <f t="shared" si="184"/>
        <v>0</v>
      </c>
      <c r="AO353" s="7">
        <f t="shared" si="184"/>
        <v>0</v>
      </c>
      <c r="AP353" s="7">
        <f t="shared" si="184"/>
        <v>0</v>
      </c>
      <c r="AQ353" s="7">
        <f t="shared" si="184"/>
        <v>0</v>
      </c>
      <c r="AR353" s="7">
        <f t="shared" si="184"/>
        <v>0</v>
      </c>
      <c r="AS353" s="7">
        <f t="shared" si="184"/>
        <v>0</v>
      </c>
      <c r="AT353" s="7">
        <f t="shared" si="184"/>
        <v>0</v>
      </c>
      <c r="AU353" s="7">
        <f t="shared" si="184"/>
        <v>0</v>
      </c>
      <c r="AV353" s="7">
        <f t="shared" si="184"/>
        <v>0</v>
      </c>
      <c r="AW353" s="7">
        <f t="shared" si="184"/>
        <v>0</v>
      </c>
      <c r="AX353" s="7">
        <f t="shared" si="184"/>
        <v>0</v>
      </c>
      <c r="AY353" s="7">
        <f t="shared" si="184"/>
        <v>0</v>
      </c>
      <c r="AZ353" s="7">
        <f t="shared" si="184"/>
        <v>0</v>
      </c>
      <c r="BA353" s="7">
        <f t="shared" si="184"/>
        <v>0</v>
      </c>
      <c r="BB353" s="7">
        <f t="shared" si="184"/>
        <v>0</v>
      </c>
      <c r="BC353" s="7">
        <f t="shared" si="184"/>
        <v>0</v>
      </c>
      <c r="BD353" s="7">
        <f t="shared" si="184"/>
        <v>0</v>
      </c>
      <c r="BE353" s="7">
        <f t="shared" si="184"/>
        <v>0</v>
      </c>
      <c r="BF353" s="7">
        <f t="shared" si="184"/>
        <v>0</v>
      </c>
      <c r="BG353" s="7">
        <f t="shared" si="184"/>
        <v>0</v>
      </c>
      <c r="BH353" s="7">
        <f t="shared" si="184"/>
        <v>0</v>
      </c>
    </row>
    <row r="354" spans="1:60" ht="15.75" hidden="1">
      <c r="A354" s="14" t="s">
        <v>154</v>
      </c>
      <c r="B354" s="15" t="s">
        <v>109</v>
      </c>
      <c r="C354" s="15" t="s">
        <v>42</v>
      </c>
      <c r="D354" s="15" t="s">
        <v>179</v>
      </c>
      <c r="E354" s="15" t="s">
        <v>156</v>
      </c>
      <c r="F354" s="7">
        <v>0</v>
      </c>
      <c r="G354" s="7">
        <f>F354+H354</f>
        <v>0</v>
      </c>
      <c r="H354" s="7">
        <f t="shared" si="172"/>
        <v>0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16"/>
      <c r="BF354" s="7"/>
      <c r="BG354" s="7"/>
      <c r="BH354" s="7"/>
    </row>
    <row r="355" spans="1:60" s="17" customFormat="1" ht="15.75">
      <c r="A355" s="31" t="s">
        <v>373</v>
      </c>
      <c r="B355" s="30" t="s">
        <v>109</v>
      </c>
      <c r="C355" s="30" t="s">
        <v>52</v>
      </c>
      <c r="D355" s="30" t="s">
        <v>44</v>
      </c>
      <c r="E355" s="30" t="s">
        <v>45</v>
      </c>
      <c r="F355" s="8">
        <f>F356+F359</f>
        <v>5235</v>
      </c>
      <c r="G355" s="8">
        <f>G356+G359+G361</f>
        <v>6531.4</v>
      </c>
      <c r="H355" s="8">
        <f aca="true" t="shared" si="185" ref="H355:AD355">H356+H359+H361</f>
        <v>1296.4</v>
      </c>
      <c r="I355" s="8">
        <f t="shared" si="185"/>
        <v>1288.4</v>
      </c>
      <c r="J355" s="8">
        <f t="shared" si="185"/>
        <v>0</v>
      </c>
      <c r="K355" s="8">
        <f t="shared" si="185"/>
        <v>0</v>
      </c>
      <c r="L355" s="8">
        <f t="shared" si="185"/>
        <v>7</v>
      </c>
      <c r="M355" s="8">
        <f t="shared" si="185"/>
        <v>0</v>
      </c>
      <c r="N355" s="8">
        <f t="shared" si="185"/>
        <v>0</v>
      </c>
      <c r="O355" s="8">
        <f t="shared" si="185"/>
        <v>0</v>
      </c>
      <c r="P355" s="8">
        <f t="shared" si="185"/>
        <v>1</v>
      </c>
      <c r="Q355" s="8">
        <f t="shared" si="185"/>
        <v>0</v>
      </c>
      <c r="R355" s="8">
        <f t="shared" si="185"/>
        <v>0</v>
      </c>
      <c r="S355" s="8">
        <f t="shared" si="185"/>
        <v>0</v>
      </c>
      <c r="T355" s="8">
        <f t="shared" si="185"/>
        <v>0</v>
      </c>
      <c r="U355" s="8">
        <f t="shared" si="185"/>
        <v>0</v>
      </c>
      <c r="V355" s="8">
        <f t="shared" si="185"/>
        <v>0</v>
      </c>
      <c r="W355" s="8">
        <f t="shared" si="185"/>
        <v>0</v>
      </c>
      <c r="X355" s="8">
        <f t="shared" si="185"/>
        <v>0</v>
      </c>
      <c r="Y355" s="8">
        <f t="shared" si="185"/>
        <v>0</v>
      </c>
      <c r="Z355" s="8">
        <f t="shared" si="185"/>
        <v>0</v>
      </c>
      <c r="AA355" s="8">
        <f t="shared" si="185"/>
        <v>0</v>
      </c>
      <c r="AB355" s="8">
        <f t="shared" si="185"/>
        <v>0</v>
      </c>
      <c r="AC355" s="8">
        <f t="shared" si="185"/>
        <v>0</v>
      </c>
      <c r="AD355" s="8">
        <f t="shared" si="185"/>
        <v>0</v>
      </c>
      <c r="AE355" s="8">
        <f aca="true" t="shared" si="186" ref="AE355:BD355">AE356+AE359</f>
        <v>0</v>
      </c>
      <c r="AF355" s="8">
        <f t="shared" si="186"/>
        <v>0</v>
      </c>
      <c r="AG355" s="8">
        <f t="shared" si="186"/>
        <v>0</v>
      </c>
      <c r="AH355" s="8">
        <f t="shared" si="186"/>
        <v>0</v>
      </c>
      <c r="AI355" s="8">
        <f t="shared" si="186"/>
        <v>0</v>
      </c>
      <c r="AJ355" s="8">
        <f t="shared" si="186"/>
        <v>0</v>
      </c>
      <c r="AK355" s="8">
        <f t="shared" si="186"/>
        <v>0</v>
      </c>
      <c r="AL355" s="8">
        <f t="shared" si="186"/>
        <v>0</v>
      </c>
      <c r="AM355" s="8">
        <f t="shared" si="186"/>
        <v>0</v>
      </c>
      <c r="AN355" s="8">
        <f t="shared" si="186"/>
        <v>0</v>
      </c>
      <c r="AO355" s="8">
        <f t="shared" si="186"/>
        <v>0</v>
      </c>
      <c r="AP355" s="8">
        <f t="shared" si="186"/>
        <v>0</v>
      </c>
      <c r="AQ355" s="8">
        <f t="shared" si="186"/>
        <v>0</v>
      </c>
      <c r="AR355" s="8">
        <f t="shared" si="186"/>
        <v>0</v>
      </c>
      <c r="AS355" s="8">
        <f t="shared" si="186"/>
        <v>0</v>
      </c>
      <c r="AT355" s="8">
        <f t="shared" si="186"/>
        <v>0</v>
      </c>
      <c r="AU355" s="8">
        <f t="shared" si="186"/>
        <v>0</v>
      </c>
      <c r="AV355" s="8">
        <f t="shared" si="186"/>
        <v>0</v>
      </c>
      <c r="AW355" s="8">
        <f t="shared" si="186"/>
        <v>0</v>
      </c>
      <c r="AX355" s="8">
        <f t="shared" si="186"/>
        <v>0</v>
      </c>
      <c r="AY355" s="8">
        <f t="shared" si="186"/>
        <v>0</v>
      </c>
      <c r="AZ355" s="8">
        <f t="shared" si="186"/>
        <v>0</v>
      </c>
      <c r="BA355" s="8">
        <f t="shared" si="186"/>
        <v>0</v>
      </c>
      <c r="BB355" s="8">
        <f t="shared" si="186"/>
        <v>0</v>
      </c>
      <c r="BC355" s="8">
        <f t="shared" si="186"/>
        <v>0</v>
      </c>
      <c r="BD355" s="8">
        <f t="shared" si="186"/>
        <v>0</v>
      </c>
      <c r="BE355" s="65"/>
      <c r="BF355" s="8">
        <f>BF356+BF359</f>
        <v>40984</v>
      </c>
      <c r="BG355" s="8">
        <f>BG356+BG359</f>
        <v>40984</v>
      </c>
      <c r="BH355" s="7">
        <f t="shared" si="181"/>
        <v>0</v>
      </c>
    </row>
    <row r="356" spans="1:60" ht="31.5">
      <c r="A356" s="14" t="s">
        <v>13</v>
      </c>
      <c r="B356" s="15" t="s">
        <v>109</v>
      </c>
      <c r="C356" s="15" t="s">
        <v>52</v>
      </c>
      <c r="D356" s="15" t="s">
        <v>262</v>
      </c>
      <c r="E356" s="15" t="s">
        <v>45</v>
      </c>
      <c r="F356" s="7">
        <f>F357+F358</f>
        <v>2382</v>
      </c>
      <c r="G356" s="7">
        <f>G357+G358</f>
        <v>2382</v>
      </c>
      <c r="H356" s="7">
        <f t="shared" si="172"/>
        <v>0</v>
      </c>
      <c r="I356" s="7">
        <f>I357+I358</f>
        <v>0</v>
      </c>
      <c r="J356" s="7">
        <f aca="true" t="shared" si="187" ref="J356:BD356">J357+J358</f>
        <v>0</v>
      </c>
      <c r="K356" s="7">
        <f t="shared" si="187"/>
        <v>0</v>
      </c>
      <c r="L356" s="7">
        <f t="shared" si="187"/>
        <v>-1</v>
      </c>
      <c r="M356" s="7">
        <f t="shared" si="187"/>
        <v>0</v>
      </c>
      <c r="N356" s="7">
        <f t="shared" si="187"/>
        <v>0</v>
      </c>
      <c r="O356" s="7">
        <f t="shared" si="187"/>
        <v>0</v>
      </c>
      <c r="P356" s="7">
        <f t="shared" si="187"/>
        <v>1</v>
      </c>
      <c r="Q356" s="7">
        <f t="shared" si="187"/>
        <v>0</v>
      </c>
      <c r="R356" s="7">
        <f t="shared" si="187"/>
        <v>0</v>
      </c>
      <c r="S356" s="7">
        <f>S357+S358</f>
        <v>0</v>
      </c>
      <c r="T356" s="7">
        <f t="shared" si="187"/>
        <v>0</v>
      </c>
      <c r="U356" s="7">
        <f t="shared" si="187"/>
        <v>0</v>
      </c>
      <c r="V356" s="7">
        <f t="shared" si="187"/>
        <v>0</v>
      </c>
      <c r="W356" s="7">
        <f t="shared" si="187"/>
        <v>0</v>
      </c>
      <c r="X356" s="7">
        <f t="shared" si="187"/>
        <v>0</v>
      </c>
      <c r="Y356" s="7">
        <f t="shared" si="187"/>
        <v>0</v>
      </c>
      <c r="Z356" s="7">
        <f t="shared" si="187"/>
        <v>0</v>
      </c>
      <c r="AA356" s="7">
        <f t="shared" si="187"/>
        <v>0</v>
      </c>
      <c r="AB356" s="7">
        <f t="shared" si="187"/>
        <v>0</v>
      </c>
      <c r="AC356" s="7">
        <f t="shared" si="187"/>
        <v>0</v>
      </c>
      <c r="AD356" s="7">
        <f t="shared" si="187"/>
        <v>0</v>
      </c>
      <c r="AE356" s="7">
        <f t="shared" si="187"/>
        <v>0</v>
      </c>
      <c r="AF356" s="7">
        <f t="shared" si="187"/>
        <v>0</v>
      </c>
      <c r="AG356" s="7">
        <f t="shared" si="187"/>
        <v>0</v>
      </c>
      <c r="AH356" s="7">
        <f t="shared" si="187"/>
        <v>0</v>
      </c>
      <c r="AI356" s="7">
        <f t="shared" si="187"/>
        <v>0</v>
      </c>
      <c r="AJ356" s="7">
        <f t="shared" si="187"/>
        <v>0</v>
      </c>
      <c r="AK356" s="7">
        <f t="shared" si="187"/>
        <v>0</v>
      </c>
      <c r="AL356" s="7">
        <f t="shared" si="187"/>
        <v>0</v>
      </c>
      <c r="AM356" s="7">
        <f t="shared" si="187"/>
        <v>0</v>
      </c>
      <c r="AN356" s="7">
        <f t="shared" si="187"/>
        <v>0</v>
      </c>
      <c r="AO356" s="7">
        <f t="shared" si="187"/>
        <v>0</v>
      </c>
      <c r="AP356" s="7">
        <f t="shared" si="187"/>
        <v>0</v>
      </c>
      <c r="AQ356" s="7">
        <f t="shared" si="187"/>
        <v>0</v>
      </c>
      <c r="AR356" s="7">
        <f t="shared" si="187"/>
        <v>0</v>
      </c>
      <c r="AS356" s="7">
        <f t="shared" si="187"/>
        <v>0</v>
      </c>
      <c r="AT356" s="7">
        <f t="shared" si="187"/>
        <v>0</v>
      </c>
      <c r="AU356" s="7">
        <f t="shared" si="187"/>
        <v>0</v>
      </c>
      <c r="AV356" s="7">
        <f t="shared" si="187"/>
        <v>0</v>
      </c>
      <c r="AW356" s="7">
        <f t="shared" si="187"/>
        <v>0</v>
      </c>
      <c r="AX356" s="7">
        <f t="shared" si="187"/>
        <v>0</v>
      </c>
      <c r="AY356" s="7">
        <f t="shared" si="187"/>
        <v>0</v>
      </c>
      <c r="AZ356" s="7">
        <f t="shared" si="187"/>
        <v>0</v>
      </c>
      <c r="BA356" s="7">
        <f t="shared" si="187"/>
        <v>0</v>
      </c>
      <c r="BB356" s="7">
        <f t="shared" si="187"/>
        <v>0</v>
      </c>
      <c r="BC356" s="7">
        <f t="shared" si="187"/>
        <v>0</v>
      </c>
      <c r="BD356" s="7">
        <f t="shared" si="187"/>
        <v>0</v>
      </c>
      <c r="BE356" s="16"/>
      <c r="BF356" s="7">
        <f>BF357+BF358</f>
        <v>38774</v>
      </c>
      <c r="BG356" s="7">
        <f>BG357+BG358</f>
        <v>38774</v>
      </c>
      <c r="BH356" s="7">
        <f t="shared" si="181"/>
        <v>0</v>
      </c>
    </row>
    <row r="357" spans="1:60" ht="31.5">
      <c r="A357" s="14" t="s">
        <v>77</v>
      </c>
      <c r="B357" s="15" t="s">
        <v>109</v>
      </c>
      <c r="C357" s="15" t="s">
        <v>52</v>
      </c>
      <c r="D357" s="15" t="s">
        <v>262</v>
      </c>
      <c r="E357" s="15">
        <v>327</v>
      </c>
      <c r="F357" s="7">
        <v>2382</v>
      </c>
      <c r="G357" s="7">
        <f>F357+H357</f>
        <v>2382</v>
      </c>
      <c r="H357" s="7">
        <f>SUM(I357:BD357)</f>
        <v>0</v>
      </c>
      <c r="I357" s="7"/>
      <c r="J357" s="7"/>
      <c r="K357" s="7"/>
      <c r="L357" s="7">
        <v>-1</v>
      </c>
      <c r="M357" s="7"/>
      <c r="N357" s="7"/>
      <c r="O357" s="7"/>
      <c r="P357" s="7">
        <v>1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16"/>
      <c r="BF357" s="7">
        <v>1774</v>
      </c>
      <c r="BG357" s="7">
        <v>1774</v>
      </c>
      <c r="BH357" s="7">
        <f t="shared" si="181"/>
        <v>0</v>
      </c>
    </row>
    <row r="358" spans="1:60" ht="15.75" hidden="1">
      <c r="A358" s="14" t="s">
        <v>263</v>
      </c>
      <c r="B358" s="15" t="s">
        <v>109</v>
      </c>
      <c r="C358" s="15" t="s">
        <v>52</v>
      </c>
      <c r="D358" s="15" t="s">
        <v>262</v>
      </c>
      <c r="E358" s="15">
        <v>454</v>
      </c>
      <c r="F358" s="7"/>
      <c r="G358" s="7">
        <f>F358+H358</f>
        <v>0</v>
      </c>
      <c r="H358" s="7">
        <f t="shared" si="172"/>
        <v>0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16"/>
      <c r="BF358" s="7">
        <v>37000</v>
      </c>
      <c r="BG358" s="7">
        <v>37000</v>
      </c>
      <c r="BH358" s="7">
        <f t="shared" si="181"/>
        <v>0</v>
      </c>
    </row>
    <row r="359" spans="1:60" ht="31.5">
      <c r="A359" s="14" t="s">
        <v>264</v>
      </c>
      <c r="B359" s="15" t="s">
        <v>109</v>
      </c>
      <c r="C359" s="15" t="s">
        <v>52</v>
      </c>
      <c r="D359" s="15" t="s">
        <v>265</v>
      </c>
      <c r="E359" s="15" t="s">
        <v>45</v>
      </c>
      <c r="F359" s="7">
        <f>F360</f>
        <v>2853</v>
      </c>
      <c r="G359" s="7">
        <f aca="true" t="shared" si="188" ref="G359:BD359">G360</f>
        <v>2861</v>
      </c>
      <c r="H359" s="7">
        <f t="shared" si="188"/>
        <v>8</v>
      </c>
      <c r="I359" s="7">
        <f t="shared" si="188"/>
        <v>0</v>
      </c>
      <c r="J359" s="7">
        <f t="shared" si="188"/>
        <v>0</v>
      </c>
      <c r="K359" s="7">
        <f t="shared" si="188"/>
        <v>0</v>
      </c>
      <c r="L359" s="7">
        <f t="shared" si="188"/>
        <v>8</v>
      </c>
      <c r="M359" s="7">
        <f t="shared" si="188"/>
        <v>0</v>
      </c>
      <c r="N359" s="7">
        <f t="shared" si="188"/>
        <v>0</v>
      </c>
      <c r="O359" s="7">
        <f t="shared" si="188"/>
        <v>0</v>
      </c>
      <c r="P359" s="7">
        <f t="shared" si="188"/>
        <v>0</v>
      </c>
      <c r="Q359" s="7">
        <f t="shared" si="188"/>
        <v>0</v>
      </c>
      <c r="R359" s="7">
        <f t="shared" si="188"/>
        <v>0</v>
      </c>
      <c r="S359" s="7">
        <f t="shared" si="188"/>
        <v>0</v>
      </c>
      <c r="T359" s="7">
        <f t="shared" si="188"/>
        <v>0</v>
      </c>
      <c r="U359" s="7">
        <f t="shared" si="188"/>
        <v>0</v>
      </c>
      <c r="V359" s="7">
        <f t="shared" si="188"/>
        <v>0</v>
      </c>
      <c r="W359" s="7">
        <f t="shared" si="188"/>
        <v>0</v>
      </c>
      <c r="X359" s="7">
        <f t="shared" si="188"/>
        <v>0</v>
      </c>
      <c r="Y359" s="7">
        <f t="shared" si="188"/>
        <v>0</v>
      </c>
      <c r="Z359" s="7">
        <f t="shared" si="188"/>
        <v>0</v>
      </c>
      <c r="AA359" s="7">
        <f t="shared" si="188"/>
        <v>0</v>
      </c>
      <c r="AB359" s="7">
        <f t="shared" si="188"/>
        <v>0</v>
      </c>
      <c r="AC359" s="7">
        <f t="shared" si="188"/>
        <v>0</v>
      </c>
      <c r="AD359" s="7">
        <f t="shared" si="188"/>
        <v>0</v>
      </c>
      <c r="AE359" s="7">
        <f t="shared" si="188"/>
        <v>0</v>
      </c>
      <c r="AF359" s="7">
        <f t="shared" si="188"/>
        <v>0</v>
      </c>
      <c r="AG359" s="7">
        <f t="shared" si="188"/>
        <v>0</v>
      </c>
      <c r="AH359" s="7">
        <f t="shared" si="188"/>
        <v>0</v>
      </c>
      <c r="AI359" s="7">
        <f t="shared" si="188"/>
        <v>0</v>
      </c>
      <c r="AJ359" s="7">
        <f t="shared" si="188"/>
        <v>0</v>
      </c>
      <c r="AK359" s="7">
        <f t="shared" si="188"/>
        <v>0</v>
      </c>
      <c r="AL359" s="7">
        <f t="shared" si="188"/>
        <v>0</v>
      </c>
      <c r="AM359" s="7">
        <f t="shared" si="188"/>
        <v>0</v>
      </c>
      <c r="AN359" s="7">
        <f t="shared" si="188"/>
        <v>0</v>
      </c>
      <c r="AO359" s="7">
        <f t="shared" si="188"/>
        <v>0</v>
      </c>
      <c r="AP359" s="7">
        <f t="shared" si="188"/>
        <v>0</v>
      </c>
      <c r="AQ359" s="7">
        <f t="shared" si="188"/>
        <v>0</v>
      </c>
      <c r="AR359" s="7">
        <f t="shared" si="188"/>
        <v>0</v>
      </c>
      <c r="AS359" s="7">
        <f t="shared" si="188"/>
        <v>0</v>
      </c>
      <c r="AT359" s="7">
        <f t="shared" si="188"/>
        <v>0</v>
      </c>
      <c r="AU359" s="7">
        <f t="shared" si="188"/>
        <v>0</v>
      </c>
      <c r="AV359" s="7">
        <f t="shared" si="188"/>
        <v>0</v>
      </c>
      <c r="AW359" s="7">
        <f t="shared" si="188"/>
        <v>0</v>
      </c>
      <c r="AX359" s="7">
        <f t="shared" si="188"/>
        <v>0</v>
      </c>
      <c r="AY359" s="7">
        <f t="shared" si="188"/>
        <v>0</v>
      </c>
      <c r="AZ359" s="7">
        <f t="shared" si="188"/>
        <v>0</v>
      </c>
      <c r="BA359" s="7">
        <f t="shared" si="188"/>
        <v>0</v>
      </c>
      <c r="BB359" s="7">
        <f t="shared" si="188"/>
        <v>0</v>
      </c>
      <c r="BC359" s="7">
        <f t="shared" si="188"/>
        <v>0</v>
      </c>
      <c r="BD359" s="7">
        <f t="shared" si="188"/>
        <v>0</v>
      </c>
      <c r="BE359" s="16"/>
      <c r="BF359" s="7">
        <f>BF360</f>
        <v>2210</v>
      </c>
      <c r="BG359" s="7">
        <f>BG360</f>
        <v>2210</v>
      </c>
      <c r="BH359" s="7">
        <f t="shared" si="181"/>
        <v>0</v>
      </c>
    </row>
    <row r="360" spans="1:60" ht="31.5">
      <c r="A360" s="14" t="s">
        <v>258</v>
      </c>
      <c r="B360" s="15" t="s">
        <v>109</v>
      </c>
      <c r="C360" s="15" t="s">
        <v>52</v>
      </c>
      <c r="D360" s="15" t="s">
        <v>265</v>
      </c>
      <c r="E360" s="15">
        <v>455</v>
      </c>
      <c r="F360" s="7">
        <v>2853</v>
      </c>
      <c r="G360" s="7">
        <f>F360+H360</f>
        <v>2861</v>
      </c>
      <c r="H360" s="7">
        <f>SUM(I360:BD360)</f>
        <v>8</v>
      </c>
      <c r="I360" s="7"/>
      <c r="J360" s="7"/>
      <c r="K360" s="7"/>
      <c r="L360" s="7">
        <v>8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16"/>
      <c r="BF360" s="7">
        <v>2210</v>
      </c>
      <c r="BG360" s="7">
        <v>2210</v>
      </c>
      <c r="BH360" s="7">
        <f t="shared" si="181"/>
        <v>0</v>
      </c>
    </row>
    <row r="361" spans="1:60" ht="15.75">
      <c r="A361" s="14" t="s">
        <v>139</v>
      </c>
      <c r="B361" s="15" t="s">
        <v>109</v>
      </c>
      <c r="C361" s="15" t="s">
        <v>52</v>
      </c>
      <c r="D361" s="15" t="s">
        <v>140</v>
      </c>
      <c r="E361" s="15" t="s">
        <v>45</v>
      </c>
      <c r="F361" s="7">
        <f>F362</f>
        <v>0</v>
      </c>
      <c r="G361" s="7">
        <f>F361+I361</f>
        <v>1288.4</v>
      </c>
      <c r="H361" s="7">
        <f>H362</f>
        <v>1288.4</v>
      </c>
      <c r="I361" s="7">
        <f>I362</f>
        <v>1288.4</v>
      </c>
      <c r="J361" s="7">
        <f aca="true" t="shared" si="189" ref="J361:BD361">J362</f>
        <v>0</v>
      </c>
      <c r="K361" s="7">
        <f t="shared" si="189"/>
        <v>0</v>
      </c>
      <c r="L361" s="7">
        <f t="shared" si="189"/>
        <v>0</v>
      </c>
      <c r="M361" s="7">
        <f t="shared" si="189"/>
        <v>0</v>
      </c>
      <c r="N361" s="7">
        <f t="shared" si="189"/>
        <v>0</v>
      </c>
      <c r="O361" s="7">
        <f t="shared" si="189"/>
        <v>0</v>
      </c>
      <c r="P361" s="7">
        <f t="shared" si="189"/>
        <v>0</v>
      </c>
      <c r="Q361" s="7">
        <f t="shared" si="189"/>
        <v>0</v>
      </c>
      <c r="R361" s="7">
        <f t="shared" si="189"/>
        <v>0</v>
      </c>
      <c r="S361" s="7">
        <f t="shared" si="189"/>
        <v>0</v>
      </c>
      <c r="T361" s="7">
        <f t="shared" si="189"/>
        <v>0</v>
      </c>
      <c r="U361" s="7">
        <f t="shared" si="189"/>
        <v>0</v>
      </c>
      <c r="V361" s="7">
        <f t="shared" si="189"/>
        <v>0</v>
      </c>
      <c r="W361" s="7">
        <f t="shared" si="189"/>
        <v>0</v>
      </c>
      <c r="X361" s="7">
        <f t="shared" si="189"/>
        <v>0</v>
      </c>
      <c r="Y361" s="7">
        <f t="shared" si="189"/>
        <v>0</v>
      </c>
      <c r="Z361" s="7">
        <f t="shared" si="189"/>
        <v>0</v>
      </c>
      <c r="AA361" s="7">
        <f t="shared" si="189"/>
        <v>0</v>
      </c>
      <c r="AB361" s="7">
        <f t="shared" si="189"/>
        <v>0</v>
      </c>
      <c r="AC361" s="7">
        <f t="shared" si="189"/>
        <v>0</v>
      </c>
      <c r="AD361" s="7">
        <f t="shared" si="189"/>
        <v>0</v>
      </c>
      <c r="AE361" s="7">
        <f t="shared" si="189"/>
        <v>0</v>
      </c>
      <c r="AF361" s="7">
        <f t="shared" si="189"/>
        <v>0</v>
      </c>
      <c r="AG361" s="7">
        <f t="shared" si="189"/>
        <v>0</v>
      </c>
      <c r="AH361" s="7">
        <f t="shared" si="189"/>
        <v>0</v>
      </c>
      <c r="AI361" s="7">
        <f t="shared" si="189"/>
        <v>0</v>
      </c>
      <c r="AJ361" s="7">
        <f t="shared" si="189"/>
        <v>0</v>
      </c>
      <c r="AK361" s="7">
        <f t="shared" si="189"/>
        <v>0</v>
      </c>
      <c r="AL361" s="7">
        <f t="shared" si="189"/>
        <v>0</v>
      </c>
      <c r="AM361" s="7">
        <f t="shared" si="189"/>
        <v>0</v>
      </c>
      <c r="AN361" s="7">
        <f t="shared" si="189"/>
        <v>0</v>
      </c>
      <c r="AO361" s="7">
        <f t="shared" si="189"/>
        <v>0</v>
      </c>
      <c r="AP361" s="7">
        <f t="shared" si="189"/>
        <v>0</v>
      </c>
      <c r="AQ361" s="7">
        <f t="shared" si="189"/>
        <v>0</v>
      </c>
      <c r="AR361" s="7">
        <f t="shared" si="189"/>
        <v>0</v>
      </c>
      <c r="AS361" s="7">
        <f t="shared" si="189"/>
        <v>0</v>
      </c>
      <c r="AT361" s="7">
        <f t="shared" si="189"/>
        <v>0</v>
      </c>
      <c r="AU361" s="7">
        <f t="shared" si="189"/>
        <v>0</v>
      </c>
      <c r="AV361" s="7">
        <f t="shared" si="189"/>
        <v>0</v>
      </c>
      <c r="AW361" s="7">
        <f t="shared" si="189"/>
        <v>0</v>
      </c>
      <c r="AX361" s="7">
        <f t="shared" si="189"/>
        <v>0</v>
      </c>
      <c r="AY361" s="7">
        <f t="shared" si="189"/>
        <v>0</v>
      </c>
      <c r="AZ361" s="7">
        <f t="shared" si="189"/>
        <v>0</v>
      </c>
      <c r="BA361" s="7">
        <f t="shared" si="189"/>
        <v>0</v>
      </c>
      <c r="BB361" s="7">
        <f t="shared" si="189"/>
        <v>0</v>
      </c>
      <c r="BC361" s="7">
        <f t="shared" si="189"/>
        <v>0</v>
      </c>
      <c r="BD361" s="7">
        <f t="shared" si="189"/>
        <v>0</v>
      </c>
      <c r="BE361" s="16"/>
      <c r="BF361" s="7"/>
      <c r="BG361" s="7"/>
      <c r="BH361" s="7"/>
    </row>
    <row r="362" spans="1:60" ht="31.5">
      <c r="A362" s="14" t="s">
        <v>258</v>
      </c>
      <c r="B362" s="15" t="s">
        <v>109</v>
      </c>
      <c r="C362" s="15" t="s">
        <v>52</v>
      </c>
      <c r="D362" s="15" t="s">
        <v>140</v>
      </c>
      <c r="E362" s="15" t="s">
        <v>259</v>
      </c>
      <c r="F362" s="7">
        <v>0</v>
      </c>
      <c r="G362" s="7">
        <f>F362+I362</f>
        <v>1288.4</v>
      </c>
      <c r="H362" s="7">
        <f>SUM(I362:BD362)</f>
        <v>1288.4</v>
      </c>
      <c r="I362" s="7">
        <v>1288.4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16"/>
      <c r="BF362" s="7"/>
      <c r="BG362" s="7"/>
      <c r="BH362" s="7"/>
    </row>
    <row r="363" spans="1:60" s="17" customFormat="1" ht="31.5">
      <c r="A363" s="31" t="s">
        <v>374</v>
      </c>
      <c r="B363" s="30" t="s">
        <v>109</v>
      </c>
      <c r="C363" s="15" t="s">
        <v>61</v>
      </c>
      <c r="D363" s="30" t="s">
        <v>234</v>
      </c>
      <c r="E363" s="30" t="s">
        <v>45</v>
      </c>
      <c r="F363" s="8">
        <f>F366+F364+F370+F368</f>
        <v>201350.1</v>
      </c>
      <c r="G363" s="8">
        <f>G366+G364+G370+G368</f>
        <v>221849.1</v>
      </c>
      <c r="H363" s="8">
        <f>H366+H364+H370+H368</f>
        <v>20499</v>
      </c>
      <c r="I363" s="8">
        <f>I366+I364+I370+I368</f>
        <v>10000</v>
      </c>
      <c r="J363" s="8">
        <f aca="true" t="shared" si="190" ref="J363:BD363">J366+J364+J370+J368</f>
        <v>0</v>
      </c>
      <c r="K363" s="8">
        <f t="shared" si="190"/>
        <v>0</v>
      </c>
      <c r="L363" s="8">
        <f t="shared" si="190"/>
        <v>-4269.700000000001</v>
      </c>
      <c r="M363" s="8">
        <f t="shared" si="190"/>
        <v>0</v>
      </c>
      <c r="N363" s="8">
        <f t="shared" si="190"/>
        <v>0</v>
      </c>
      <c r="O363" s="8">
        <f t="shared" si="190"/>
        <v>0</v>
      </c>
      <c r="P363" s="8">
        <f t="shared" si="190"/>
        <v>14768.7</v>
      </c>
      <c r="Q363" s="8">
        <f t="shared" si="190"/>
        <v>0</v>
      </c>
      <c r="R363" s="8">
        <f t="shared" si="190"/>
        <v>0</v>
      </c>
      <c r="S363" s="8">
        <f>S366+S364+S370+S368</f>
        <v>0</v>
      </c>
      <c r="T363" s="8">
        <f t="shared" si="190"/>
        <v>0</v>
      </c>
      <c r="U363" s="8">
        <f t="shared" si="190"/>
        <v>0</v>
      </c>
      <c r="V363" s="8">
        <f t="shared" si="190"/>
        <v>0</v>
      </c>
      <c r="W363" s="8">
        <f t="shared" si="190"/>
        <v>0</v>
      </c>
      <c r="X363" s="8">
        <f t="shared" si="190"/>
        <v>0</v>
      </c>
      <c r="Y363" s="8">
        <f t="shared" si="190"/>
        <v>0</v>
      </c>
      <c r="Z363" s="8">
        <f t="shared" si="190"/>
        <v>0</v>
      </c>
      <c r="AA363" s="8">
        <f t="shared" si="190"/>
        <v>0</v>
      </c>
      <c r="AB363" s="8">
        <f t="shared" si="190"/>
        <v>0</v>
      </c>
      <c r="AC363" s="8">
        <f t="shared" si="190"/>
        <v>0</v>
      </c>
      <c r="AD363" s="8">
        <f t="shared" si="190"/>
        <v>0</v>
      </c>
      <c r="AE363" s="8">
        <f t="shared" si="190"/>
        <v>0</v>
      </c>
      <c r="AF363" s="8">
        <f t="shared" si="190"/>
        <v>0</v>
      </c>
      <c r="AG363" s="8">
        <f t="shared" si="190"/>
        <v>0</v>
      </c>
      <c r="AH363" s="8">
        <f t="shared" si="190"/>
        <v>0</v>
      </c>
      <c r="AI363" s="8">
        <f t="shared" si="190"/>
        <v>0</v>
      </c>
      <c r="AJ363" s="8">
        <f t="shared" si="190"/>
        <v>0</v>
      </c>
      <c r="AK363" s="8">
        <f t="shared" si="190"/>
        <v>0</v>
      </c>
      <c r="AL363" s="8">
        <f t="shared" si="190"/>
        <v>0</v>
      </c>
      <c r="AM363" s="8">
        <f t="shared" si="190"/>
        <v>0</v>
      </c>
      <c r="AN363" s="8">
        <f t="shared" si="190"/>
        <v>0</v>
      </c>
      <c r="AO363" s="8">
        <f t="shared" si="190"/>
        <v>0</v>
      </c>
      <c r="AP363" s="8">
        <f t="shared" si="190"/>
        <v>0</v>
      </c>
      <c r="AQ363" s="8">
        <f t="shared" si="190"/>
        <v>0</v>
      </c>
      <c r="AR363" s="8">
        <f t="shared" si="190"/>
        <v>0</v>
      </c>
      <c r="AS363" s="8">
        <f t="shared" si="190"/>
        <v>0</v>
      </c>
      <c r="AT363" s="8">
        <f t="shared" si="190"/>
        <v>0</v>
      </c>
      <c r="AU363" s="8">
        <f t="shared" si="190"/>
        <v>0</v>
      </c>
      <c r="AV363" s="8">
        <f t="shared" si="190"/>
        <v>0</v>
      </c>
      <c r="AW363" s="8">
        <f t="shared" si="190"/>
        <v>0</v>
      </c>
      <c r="AX363" s="8">
        <f t="shared" si="190"/>
        <v>0</v>
      </c>
      <c r="AY363" s="8">
        <f t="shared" si="190"/>
        <v>0</v>
      </c>
      <c r="AZ363" s="8">
        <f t="shared" si="190"/>
        <v>0</v>
      </c>
      <c r="BA363" s="8">
        <f t="shared" si="190"/>
        <v>0</v>
      </c>
      <c r="BB363" s="8">
        <f t="shared" si="190"/>
        <v>0</v>
      </c>
      <c r="BC363" s="8">
        <f t="shared" si="190"/>
        <v>0</v>
      </c>
      <c r="BD363" s="8">
        <f t="shared" si="190"/>
        <v>0</v>
      </c>
      <c r="BE363" s="65"/>
      <c r="BF363" s="8">
        <f>BF366+BF364</f>
        <v>7048</v>
      </c>
      <c r="BG363" s="8">
        <f>BG366+BG364</f>
        <v>7048</v>
      </c>
      <c r="BH363" s="8">
        <f>BH366+BH364</f>
        <v>0</v>
      </c>
    </row>
    <row r="364" spans="1:60" ht="31.5">
      <c r="A364" s="14" t="s">
        <v>353</v>
      </c>
      <c r="B364" s="15" t="s">
        <v>109</v>
      </c>
      <c r="C364" s="15" t="s">
        <v>61</v>
      </c>
      <c r="D364" s="15" t="s">
        <v>51</v>
      </c>
      <c r="E364" s="15" t="s">
        <v>45</v>
      </c>
      <c r="F364" s="7">
        <f>F365</f>
        <v>8002</v>
      </c>
      <c r="G364" s="7">
        <f>G365</f>
        <v>8004.4</v>
      </c>
      <c r="H364" s="7">
        <f>H365</f>
        <v>2.4000000000000004</v>
      </c>
      <c r="I364" s="7">
        <f>I365</f>
        <v>0</v>
      </c>
      <c r="J364" s="7">
        <f aca="true" t="shared" si="191" ref="J364:BD364">J365</f>
        <v>0</v>
      </c>
      <c r="K364" s="7">
        <f t="shared" si="191"/>
        <v>0</v>
      </c>
      <c r="L364" s="7">
        <f t="shared" si="191"/>
        <v>-3.3</v>
      </c>
      <c r="M364" s="7">
        <f t="shared" si="191"/>
        <v>0</v>
      </c>
      <c r="N364" s="7">
        <f t="shared" si="191"/>
        <v>0</v>
      </c>
      <c r="O364" s="7">
        <f t="shared" si="191"/>
        <v>0</v>
      </c>
      <c r="P364" s="7">
        <f t="shared" si="191"/>
        <v>5.7</v>
      </c>
      <c r="Q364" s="7">
        <f t="shared" si="191"/>
        <v>0</v>
      </c>
      <c r="R364" s="7">
        <f t="shared" si="191"/>
        <v>0</v>
      </c>
      <c r="S364" s="7">
        <f t="shared" si="191"/>
        <v>0</v>
      </c>
      <c r="T364" s="7">
        <f t="shared" si="191"/>
        <v>0</v>
      </c>
      <c r="U364" s="7">
        <f t="shared" si="191"/>
        <v>0</v>
      </c>
      <c r="V364" s="7">
        <f t="shared" si="191"/>
        <v>0</v>
      </c>
      <c r="W364" s="7">
        <f t="shared" si="191"/>
        <v>0</v>
      </c>
      <c r="X364" s="7">
        <f t="shared" si="191"/>
        <v>0</v>
      </c>
      <c r="Y364" s="7">
        <f t="shared" si="191"/>
        <v>0</v>
      </c>
      <c r="Z364" s="7">
        <f t="shared" si="191"/>
        <v>0</v>
      </c>
      <c r="AA364" s="7">
        <f t="shared" si="191"/>
        <v>0</v>
      </c>
      <c r="AB364" s="7">
        <f t="shared" si="191"/>
        <v>0</v>
      </c>
      <c r="AC364" s="7">
        <f t="shared" si="191"/>
        <v>0</v>
      </c>
      <c r="AD364" s="7">
        <f t="shared" si="191"/>
        <v>0</v>
      </c>
      <c r="AE364" s="7">
        <f t="shared" si="191"/>
        <v>0</v>
      </c>
      <c r="AF364" s="7">
        <f t="shared" si="191"/>
        <v>0</v>
      </c>
      <c r="AG364" s="7">
        <f t="shared" si="191"/>
        <v>0</v>
      </c>
      <c r="AH364" s="7">
        <f t="shared" si="191"/>
        <v>0</v>
      </c>
      <c r="AI364" s="7">
        <f t="shared" si="191"/>
        <v>0</v>
      </c>
      <c r="AJ364" s="7">
        <f t="shared" si="191"/>
        <v>0</v>
      </c>
      <c r="AK364" s="7">
        <f t="shared" si="191"/>
        <v>0</v>
      </c>
      <c r="AL364" s="7">
        <f t="shared" si="191"/>
        <v>0</v>
      </c>
      <c r="AM364" s="7">
        <f t="shared" si="191"/>
        <v>0</v>
      </c>
      <c r="AN364" s="7">
        <f t="shared" si="191"/>
        <v>0</v>
      </c>
      <c r="AO364" s="7">
        <f t="shared" si="191"/>
        <v>0</v>
      </c>
      <c r="AP364" s="7">
        <f t="shared" si="191"/>
        <v>0</v>
      </c>
      <c r="AQ364" s="7">
        <f t="shared" si="191"/>
        <v>0</v>
      </c>
      <c r="AR364" s="7">
        <f t="shared" si="191"/>
        <v>0</v>
      </c>
      <c r="AS364" s="7">
        <f t="shared" si="191"/>
        <v>0</v>
      </c>
      <c r="AT364" s="7">
        <f t="shared" si="191"/>
        <v>0</v>
      </c>
      <c r="AU364" s="7">
        <f t="shared" si="191"/>
        <v>0</v>
      </c>
      <c r="AV364" s="7">
        <f t="shared" si="191"/>
        <v>0</v>
      </c>
      <c r="AW364" s="7">
        <f t="shared" si="191"/>
        <v>0</v>
      </c>
      <c r="AX364" s="7">
        <f t="shared" si="191"/>
        <v>0</v>
      </c>
      <c r="AY364" s="7">
        <f t="shared" si="191"/>
        <v>0</v>
      </c>
      <c r="AZ364" s="7">
        <f t="shared" si="191"/>
        <v>0</v>
      </c>
      <c r="BA364" s="7">
        <f t="shared" si="191"/>
        <v>0</v>
      </c>
      <c r="BB364" s="7">
        <f t="shared" si="191"/>
        <v>0</v>
      </c>
      <c r="BC364" s="7">
        <f t="shared" si="191"/>
        <v>0</v>
      </c>
      <c r="BD364" s="7">
        <f t="shared" si="191"/>
        <v>0</v>
      </c>
      <c r="BE364" s="16"/>
      <c r="BF364" s="7">
        <f>BF365</f>
        <v>7048</v>
      </c>
      <c r="BG364" s="7">
        <f>BG365</f>
        <v>7048</v>
      </c>
      <c r="BH364" s="7">
        <f>BG364-BF364</f>
        <v>0</v>
      </c>
    </row>
    <row r="365" spans="1:60" ht="15.75">
      <c r="A365" s="14" t="s">
        <v>55</v>
      </c>
      <c r="B365" s="15" t="s">
        <v>109</v>
      </c>
      <c r="C365" s="15" t="s">
        <v>61</v>
      </c>
      <c r="D365" s="15" t="s">
        <v>51</v>
      </c>
      <c r="E365" s="15" t="s">
        <v>56</v>
      </c>
      <c r="F365" s="7">
        <v>8002</v>
      </c>
      <c r="G365" s="7">
        <f>F365+H365</f>
        <v>8004.4</v>
      </c>
      <c r="H365" s="7">
        <f aca="true" t="shared" si="192" ref="H365:H387">SUM(I365:BD365)</f>
        <v>2.4000000000000004</v>
      </c>
      <c r="I365" s="7"/>
      <c r="J365" s="7"/>
      <c r="K365" s="7"/>
      <c r="L365" s="7">
        <v>-3.3</v>
      </c>
      <c r="M365" s="7"/>
      <c r="N365" s="7"/>
      <c r="O365" s="7"/>
      <c r="P365" s="7">
        <v>5.7</v>
      </c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16"/>
      <c r="BF365" s="7">
        <v>7048</v>
      </c>
      <c r="BG365" s="7">
        <v>7048</v>
      </c>
      <c r="BH365" s="7">
        <f>BG365-BF365</f>
        <v>0</v>
      </c>
    </row>
    <row r="366" spans="1:60" ht="31.5" hidden="1">
      <c r="A366" s="14" t="s">
        <v>143</v>
      </c>
      <c r="B366" s="15" t="s">
        <v>109</v>
      </c>
      <c r="C366" s="15" t="s">
        <v>61</v>
      </c>
      <c r="D366" s="15" t="s">
        <v>190</v>
      </c>
      <c r="E366" s="15" t="s">
        <v>45</v>
      </c>
      <c r="F366" s="7">
        <f>F367</f>
        <v>0</v>
      </c>
      <c r="G366" s="7">
        <f>G367</f>
        <v>0</v>
      </c>
      <c r="H366" s="7">
        <f t="shared" si="192"/>
        <v>0</v>
      </c>
      <c r="I366" s="7">
        <f>I367</f>
        <v>0</v>
      </c>
      <c r="J366" s="7">
        <f aca="true" t="shared" si="193" ref="J366:BD366">J367</f>
        <v>0</v>
      </c>
      <c r="K366" s="7">
        <f t="shared" si="193"/>
        <v>0</v>
      </c>
      <c r="L366" s="7">
        <f t="shared" si="193"/>
        <v>0</v>
      </c>
      <c r="M366" s="7">
        <f t="shared" si="193"/>
        <v>0</v>
      </c>
      <c r="N366" s="7">
        <f t="shared" si="193"/>
        <v>0</v>
      </c>
      <c r="O366" s="7">
        <f t="shared" si="193"/>
        <v>0</v>
      </c>
      <c r="P366" s="7">
        <f t="shared" si="193"/>
        <v>0</v>
      </c>
      <c r="Q366" s="7">
        <f t="shared" si="193"/>
        <v>0</v>
      </c>
      <c r="R366" s="7"/>
      <c r="S366" s="7">
        <f t="shared" si="193"/>
        <v>0</v>
      </c>
      <c r="T366" s="7">
        <f t="shared" si="193"/>
        <v>0</v>
      </c>
      <c r="U366" s="7">
        <f t="shared" si="193"/>
        <v>0</v>
      </c>
      <c r="V366" s="7">
        <f t="shared" si="193"/>
        <v>0</v>
      </c>
      <c r="W366" s="7">
        <f t="shared" si="193"/>
        <v>0</v>
      </c>
      <c r="X366" s="7">
        <f t="shared" si="193"/>
        <v>0</v>
      </c>
      <c r="Y366" s="7">
        <f t="shared" si="193"/>
        <v>0</v>
      </c>
      <c r="Z366" s="7">
        <f t="shared" si="193"/>
        <v>0</v>
      </c>
      <c r="AA366" s="7">
        <f t="shared" si="193"/>
        <v>0</v>
      </c>
      <c r="AB366" s="7">
        <f t="shared" si="193"/>
        <v>0</v>
      </c>
      <c r="AC366" s="7">
        <f t="shared" si="193"/>
        <v>0</v>
      </c>
      <c r="AD366" s="7">
        <f t="shared" si="193"/>
        <v>0</v>
      </c>
      <c r="AE366" s="7">
        <f t="shared" si="193"/>
        <v>0</v>
      </c>
      <c r="AF366" s="7">
        <f t="shared" si="193"/>
        <v>0</v>
      </c>
      <c r="AG366" s="7">
        <f t="shared" si="193"/>
        <v>0</v>
      </c>
      <c r="AH366" s="7">
        <f t="shared" si="193"/>
        <v>0</v>
      </c>
      <c r="AI366" s="7">
        <f t="shared" si="193"/>
        <v>0</v>
      </c>
      <c r="AJ366" s="7">
        <f t="shared" si="193"/>
        <v>0</v>
      </c>
      <c r="AK366" s="7">
        <f t="shared" si="193"/>
        <v>0</v>
      </c>
      <c r="AL366" s="7">
        <f t="shared" si="193"/>
        <v>0</v>
      </c>
      <c r="AM366" s="7">
        <f t="shared" si="193"/>
        <v>0</v>
      </c>
      <c r="AN366" s="7">
        <f t="shared" si="193"/>
        <v>0</v>
      </c>
      <c r="AO366" s="7">
        <f t="shared" si="193"/>
        <v>0</v>
      </c>
      <c r="AP366" s="7">
        <f t="shared" si="193"/>
        <v>0</v>
      </c>
      <c r="AQ366" s="7">
        <f t="shared" si="193"/>
        <v>0</v>
      </c>
      <c r="AR366" s="7">
        <f t="shared" si="193"/>
        <v>0</v>
      </c>
      <c r="AS366" s="7">
        <f t="shared" si="193"/>
        <v>0</v>
      </c>
      <c r="AT366" s="7">
        <f t="shared" si="193"/>
        <v>0</v>
      </c>
      <c r="AU366" s="7">
        <f t="shared" si="193"/>
        <v>0</v>
      </c>
      <c r="AV366" s="7">
        <f t="shared" si="193"/>
        <v>0</v>
      </c>
      <c r="AW366" s="7">
        <f t="shared" si="193"/>
        <v>0</v>
      </c>
      <c r="AX366" s="7">
        <f t="shared" si="193"/>
        <v>0</v>
      </c>
      <c r="AY366" s="7">
        <f t="shared" si="193"/>
        <v>0</v>
      </c>
      <c r="AZ366" s="7">
        <f t="shared" si="193"/>
        <v>0</v>
      </c>
      <c r="BA366" s="7">
        <f t="shared" si="193"/>
        <v>0</v>
      </c>
      <c r="BB366" s="7">
        <f t="shared" si="193"/>
        <v>0</v>
      </c>
      <c r="BC366" s="7">
        <f t="shared" si="193"/>
        <v>0</v>
      </c>
      <c r="BD366" s="7">
        <f t="shared" si="193"/>
        <v>0</v>
      </c>
      <c r="BE366" s="16"/>
      <c r="BF366" s="7">
        <f>BF367</f>
        <v>0</v>
      </c>
      <c r="BG366" s="7">
        <f>BG367</f>
        <v>0</v>
      </c>
      <c r="BH366" s="7">
        <f t="shared" si="181"/>
        <v>0</v>
      </c>
    </row>
    <row r="367" spans="1:60" ht="31.5" hidden="1">
      <c r="A367" s="14" t="s">
        <v>145</v>
      </c>
      <c r="B367" s="15" t="s">
        <v>109</v>
      </c>
      <c r="C367" s="15" t="s">
        <v>61</v>
      </c>
      <c r="D367" s="15" t="s">
        <v>144</v>
      </c>
      <c r="E367" s="15" t="s">
        <v>146</v>
      </c>
      <c r="F367" s="7"/>
      <c r="G367" s="7">
        <f>F367+H367</f>
        <v>0</v>
      </c>
      <c r="H367" s="7">
        <f t="shared" si="192"/>
        <v>0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16"/>
      <c r="BF367" s="7"/>
      <c r="BG367" s="7"/>
      <c r="BH367" s="7">
        <f t="shared" si="181"/>
        <v>0</v>
      </c>
    </row>
    <row r="368" spans="1:60" ht="101.25" customHeight="1">
      <c r="A368" s="14" t="s">
        <v>11</v>
      </c>
      <c r="B368" s="15" t="s">
        <v>109</v>
      </c>
      <c r="C368" s="15" t="s">
        <v>61</v>
      </c>
      <c r="D368" s="15" t="s">
        <v>223</v>
      </c>
      <c r="E368" s="15" t="s">
        <v>45</v>
      </c>
      <c r="F368" s="7">
        <f>F369</f>
        <v>2366</v>
      </c>
      <c r="G368" s="7">
        <f>G369</f>
        <v>2560.3</v>
      </c>
      <c r="H368" s="7">
        <f>H369</f>
        <v>194.3</v>
      </c>
      <c r="I368" s="7">
        <f>I369</f>
        <v>0</v>
      </c>
      <c r="J368" s="7">
        <f aca="true" t="shared" si="194" ref="J368:BG368">J369</f>
        <v>0</v>
      </c>
      <c r="K368" s="7">
        <f t="shared" si="194"/>
        <v>0</v>
      </c>
      <c r="L368" s="7">
        <f t="shared" si="194"/>
        <v>194.3</v>
      </c>
      <c r="M368" s="7">
        <f t="shared" si="194"/>
        <v>0</v>
      </c>
      <c r="N368" s="7">
        <f t="shared" si="194"/>
        <v>0</v>
      </c>
      <c r="O368" s="7">
        <f t="shared" si="194"/>
        <v>0</v>
      </c>
      <c r="P368" s="7">
        <f t="shared" si="194"/>
        <v>0</v>
      </c>
      <c r="Q368" s="7">
        <f t="shared" si="194"/>
        <v>0</v>
      </c>
      <c r="R368" s="7">
        <f t="shared" si="194"/>
        <v>0</v>
      </c>
      <c r="S368" s="7">
        <f t="shared" si="194"/>
        <v>0</v>
      </c>
      <c r="T368" s="7">
        <f t="shared" si="194"/>
        <v>0</v>
      </c>
      <c r="U368" s="7">
        <f t="shared" si="194"/>
        <v>0</v>
      </c>
      <c r="V368" s="7">
        <f t="shared" si="194"/>
        <v>0</v>
      </c>
      <c r="W368" s="7">
        <f t="shared" si="194"/>
        <v>0</v>
      </c>
      <c r="X368" s="7">
        <f t="shared" si="194"/>
        <v>0</v>
      </c>
      <c r="Y368" s="7">
        <f t="shared" si="194"/>
        <v>0</v>
      </c>
      <c r="Z368" s="7">
        <f t="shared" si="194"/>
        <v>0</v>
      </c>
      <c r="AA368" s="7">
        <f t="shared" si="194"/>
        <v>0</v>
      </c>
      <c r="AB368" s="7">
        <f t="shared" si="194"/>
        <v>0</v>
      </c>
      <c r="AC368" s="7">
        <f t="shared" si="194"/>
        <v>0</v>
      </c>
      <c r="AD368" s="7">
        <f t="shared" si="194"/>
        <v>0</v>
      </c>
      <c r="AE368" s="7">
        <f t="shared" si="194"/>
        <v>0</v>
      </c>
      <c r="AF368" s="7">
        <f t="shared" si="194"/>
        <v>0</v>
      </c>
      <c r="AG368" s="7">
        <f t="shared" si="194"/>
        <v>0</v>
      </c>
      <c r="AH368" s="7">
        <f t="shared" si="194"/>
        <v>0</v>
      </c>
      <c r="AI368" s="7">
        <f t="shared" si="194"/>
        <v>0</v>
      </c>
      <c r="AJ368" s="7">
        <f t="shared" si="194"/>
        <v>0</v>
      </c>
      <c r="AK368" s="7">
        <f t="shared" si="194"/>
        <v>0</v>
      </c>
      <c r="AL368" s="7">
        <f t="shared" si="194"/>
        <v>0</v>
      </c>
      <c r="AM368" s="7">
        <f t="shared" si="194"/>
        <v>0</v>
      </c>
      <c r="AN368" s="7">
        <f t="shared" si="194"/>
        <v>0</v>
      </c>
      <c r="AO368" s="7">
        <f t="shared" si="194"/>
        <v>0</v>
      </c>
      <c r="AP368" s="7">
        <f t="shared" si="194"/>
        <v>0</v>
      </c>
      <c r="AQ368" s="7">
        <f t="shared" si="194"/>
        <v>0</v>
      </c>
      <c r="AR368" s="7">
        <f t="shared" si="194"/>
        <v>0</v>
      </c>
      <c r="AS368" s="7">
        <f t="shared" si="194"/>
        <v>0</v>
      </c>
      <c r="AT368" s="7">
        <f t="shared" si="194"/>
        <v>0</v>
      </c>
      <c r="AU368" s="7">
        <f t="shared" si="194"/>
        <v>0</v>
      </c>
      <c r="AV368" s="7">
        <f t="shared" si="194"/>
        <v>0</v>
      </c>
      <c r="AW368" s="7">
        <f t="shared" si="194"/>
        <v>0</v>
      </c>
      <c r="AX368" s="7">
        <f t="shared" si="194"/>
        <v>0</v>
      </c>
      <c r="AY368" s="7">
        <f t="shared" si="194"/>
        <v>0</v>
      </c>
      <c r="AZ368" s="7">
        <f t="shared" si="194"/>
        <v>0</v>
      </c>
      <c r="BA368" s="7">
        <f t="shared" si="194"/>
        <v>0</v>
      </c>
      <c r="BB368" s="7">
        <f t="shared" si="194"/>
        <v>0</v>
      </c>
      <c r="BC368" s="7">
        <f t="shared" si="194"/>
        <v>0</v>
      </c>
      <c r="BD368" s="7">
        <f t="shared" si="194"/>
        <v>0</v>
      </c>
      <c r="BE368" s="16"/>
      <c r="BF368" s="7">
        <f t="shared" si="194"/>
        <v>2060</v>
      </c>
      <c r="BG368" s="7">
        <f t="shared" si="194"/>
        <v>2377</v>
      </c>
      <c r="BH368" s="7">
        <f t="shared" si="181"/>
        <v>317</v>
      </c>
    </row>
    <row r="369" spans="1:60" ht="31.5">
      <c r="A369" s="14" t="s">
        <v>77</v>
      </c>
      <c r="B369" s="15" t="s">
        <v>109</v>
      </c>
      <c r="C369" s="15" t="s">
        <v>61</v>
      </c>
      <c r="D369" s="15" t="s">
        <v>223</v>
      </c>
      <c r="E369" s="15">
        <v>327</v>
      </c>
      <c r="F369" s="7">
        <v>2366</v>
      </c>
      <c r="G369" s="7">
        <f>F369+H369</f>
        <v>2560.3</v>
      </c>
      <c r="H369" s="7">
        <f t="shared" si="192"/>
        <v>194.3</v>
      </c>
      <c r="I369" s="7"/>
      <c r="J369" s="7"/>
      <c r="K369" s="7"/>
      <c r="L369" s="7">
        <v>194.3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16"/>
      <c r="BF369" s="7">
        <v>2060</v>
      </c>
      <c r="BG369" s="7">
        <v>2377</v>
      </c>
      <c r="BH369" s="7">
        <f t="shared" si="181"/>
        <v>317</v>
      </c>
    </row>
    <row r="370" spans="1:60" ht="31.5">
      <c r="A370" s="14" t="s">
        <v>241</v>
      </c>
      <c r="B370" s="15" t="s">
        <v>109</v>
      </c>
      <c r="C370" s="15" t="s">
        <v>61</v>
      </c>
      <c r="D370" s="15" t="s">
        <v>242</v>
      </c>
      <c r="E370" s="15" t="s">
        <v>45</v>
      </c>
      <c r="F370" s="7">
        <f>F372+F371</f>
        <v>190982.1</v>
      </c>
      <c r="G370" s="7">
        <f>G372+G371</f>
        <v>211284.40000000002</v>
      </c>
      <c r="H370" s="7">
        <f>H371+H372</f>
        <v>20302.3</v>
      </c>
      <c r="I370" s="7">
        <f>I371+I372</f>
        <v>10000</v>
      </c>
      <c r="J370" s="7">
        <f aca="true" t="shared" si="195" ref="J370:BH370">J371+J372</f>
        <v>0</v>
      </c>
      <c r="K370" s="7">
        <f t="shared" si="195"/>
        <v>0</v>
      </c>
      <c r="L370" s="7">
        <f t="shared" si="195"/>
        <v>-4460.700000000001</v>
      </c>
      <c r="M370" s="7">
        <f t="shared" si="195"/>
        <v>0</v>
      </c>
      <c r="N370" s="7">
        <f t="shared" si="195"/>
        <v>0</v>
      </c>
      <c r="O370" s="7">
        <f t="shared" si="195"/>
        <v>0</v>
      </c>
      <c r="P370" s="7">
        <f t="shared" si="195"/>
        <v>14763</v>
      </c>
      <c r="Q370" s="7">
        <f t="shared" si="195"/>
        <v>0</v>
      </c>
      <c r="R370" s="7">
        <f t="shared" si="195"/>
        <v>0</v>
      </c>
      <c r="S370" s="7">
        <f t="shared" si="195"/>
        <v>0</v>
      </c>
      <c r="T370" s="7">
        <f t="shared" si="195"/>
        <v>0</v>
      </c>
      <c r="U370" s="7">
        <f t="shared" si="195"/>
        <v>0</v>
      </c>
      <c r="V370" s="7">
        <f t="shared" si="195"/>
        <v>0</v>
      </c>
      <c r="W370" s="7">
        <f t="shared" si="195"/>
        <v>0</v>
      </c>
      <c r="X370" s="7">
        <f t="shared" si="195"/>
        <v>0</v>
      </c>
      <c r="Y370" s="7">
        <f t="shared" si="195"/>
        <v>0</v>
      </c>
      <c r="Z370" s="7">
        <f t="shared" si="195"/>
        <v>0</v>
      </c>
      <c r="AA370" s="7">
        <f t="shared" si="195"/>
        <v>0</v>
      </c>
      <c r="AB370" s="7">
        <f t="shared" si="195"/>
        <v>0</v>
      </c>
      <c r="AC370" s="7">
        <f t="shared" si="195"/>
        <v>0</v>
      </c>
      <c r="AD370" s="7">
        <f t="shared" si="195"/>
        <v>0</v>
      </c>
      <c r="AE370" s="7">
        <f t="shared" si="195"/>
        <v>0</v>
      </c>
      <c r="AF370" s="7">
        <f t="shared" si="195"/>
        <v>0</v>
      </c>
      <c r="AG370" s="7">
        <f t="shared" si="195"/>
        <v>0</v>
      </c>
      <c r="AH370" s="7">
        <f t="shared" si="195"/>
        <v>0</v>
      </c>
      <c r="AI370" s="7">
        <f t="shared" si="195"/>
        <v>0</v>
      </c>
      <c r="AJ370" s="7">
        <f t="shared" si="195"/>
        <v>0</v>
      </c>
      <c r="AK370" s="7">
        <f t="shared" si="195"/>
        <v>0</v>
      </c>
      <c r="AL370" s="7">
        <f t="shared" si="195"/>
        <v>0</v>
      </c>
      <c r="AM370" s="7">
        <f t="shared" si="195"/>
        <v>0</v>
      </c>
      <c r="AN370" s="7">
        <f t="shared" si="195"/>
        <v>0</v>
      </c>
      <c r="AO370" s="7">
        <f t="shared" si="195"/>
        <v>0</v>
      </c>
      <c r="AP370" s="7">
        <f t="shared" si="195"/>
        <v>0</v>
      </c>
      <c r="AQ370" s="7">
        <f t="shared" si="195"/>
        <v>0</v>
      </c>
      <c r="AR370" s="7">
        <f t="shared" si="195"/>
        <v>0</v>
      </c>
      <c r="AS370" s="7">
        <f t="shared" si="195"/>
        <v>0</v>
      </c>
      <c r="AT370" s="7">
        <f t="shared" si="195"/>
        <v>0</v>
      </c>
      <c r="AU370" s="7">
        <f t="shared" si="195"/>
        <v>0</v>
      </c>
      <c r="AV370" s="7">
        <f t="shared" si="195"/>
        <v>0</v>
      </c>
      <c r="AW370" s="7">
        <f t="shared" si="195"/>
        <v>0</v>
      </c>
      <c r="AX370" s="7">
        <f t="shared" si="195"/>
        <v>0</v>
      </c>
      <c r="AY370" s="7">
        <f t="shared" si="195"/>
        <v>0</v>
      </c>
      <c r="AZ370" s="7">
        <f t="shared" si="195"/>
        <v>0</v>
      </c>
      <c r="BA370" s="7">
        <f t="shared" si="195"/>
        <v>0</v>
      </c>
      <c r="BB370" s="7">
        <f t="shared" si="195"/>
        <v>0</v>
      </c>
      <c r="BC370" s="7">
        <f t="shared" si="195"/>
        <v>0</v>
      </c>
      <c r="BD370" s="7">
        <f t="shared" si="195"/>
        <v>0</v>
      </c>
      <c r="BE370" s="7">
        <f t="shared" si="195"/>
        <v>0</v>
      </c>
      <c r="BF370" s="7">
        <f t="shared" si="195"/>
        <v>0</v>
      </c>
      <c r="BG370" s="7">
        <f t="shared" si="195"/>
        <v>0</v>
      </c>
      <c r="BH370" s="7">
        <f t="shared" si="195"/>
        <v>0</v>
      </c>
    </row>
    <row r="371" spans="1:60" ht="15.75">
      <c r="A371" s="14" t="s">
        <v>154</v>
      </c>
      <c r="B371" s="15" t="s">
        <v>109</v>
      </c>
      <c r="C371" s="15" t="s">
        <v>61</v>
      </c>
      <c r="D371" s="15" t="s">
        <v>179</v>
      </c>
      <c r="E371" s="15" t="s">
        <v>156</v>
      </c>
      <c r="F371" s="7">
        <v>64376.1</v>
      </c>
      <c r="G371" s="7">
        <f>F371+H371</f>
        <v>62888.7</v>
      </c>
      <c r="H371" s="7">
        <f>SUM(I371:BD371)</f>
        <v>-1487.4</v>
      </c>
      <c r="I371" s="7"/>
      <c r="J371" s="7"/>
      <c r="K371" s="7"/>
      <c r="L371" s="7">
        <v>-1487.4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16"/>
      <c r="BF371" s="7"/>
      <c r="BG371" s="7"/>
      <c r="BH371" s="7"/>
    </row>
    <row r="372" spans="1:60" ht="31.5">
      <c r="A372" s="14" t="s">
        <v>258</v>
      </c>
      <c r="B372" s="15" t="s">
        <v>109</v>
      </c>
      <c r="C372" s="15" t="s">
        <v>61</v>
      </c>
      <c r="D372" s="15" t="s">
        <v>242</v>
      </c>
      <c r="E372" s="15" t="s">
        <v>259</v>
      </c>
      <c r="F372" s="7">
        <v>126606</v>
      </c>
      <c r="G372" s="7">
        <f>F372+H372</f>
        <v>148395.7</v>
      </c>
      <c r="H372" s="7">
        <f>SUM(I372:BD372)</f>
        <v>21789.7</v>
      </c>
      <c r="I372" s="7">
        <v>10000</v>
      </c>
      <c r="J372" s="7"/>
      <c r="K372" s="7"/>
      <c r="L372" s="7">
        <v>-2973.3</v>
      </c>
      <c r="M372" s="7"/>
      <c r="N372" s="7"/>
      <c r="O372" s="7"/>
      <c r="P372" s="7">
        <v>14763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16"/>
      <c r="BF372" s="7"/>
      <c r="BG372" s="7"/>
      <c r="BH372" s="7">
        <f>BG372-BF372</f>
        <v>0</v>
      </c>
    </row>
    <row r="373" spans="1:60" s="64" customFormat="1" ht="15.75">
      <c r="A373" s="27" t="s">
        <v>375</v>
      </c>
      <c r="B373" s="28">
        <v>10</v>
      </c>
      <c r="C373" s="28" t="s">
        <v>43</v>
      </c>
      <c r="D373" s="28" t="s">
        <v>44</v>
      </c>
      <c r="E373" s="28" t="s">
        <v>45</v>
      </c>
      <c r="F373" s="9">
        <f>F374+F377+F386+F414+F420</f>
        <v>776446.5</v>
      </c>
      <c r="G373" s="9">
        <f>G374+G377+G386+G414+G420</f>
        <v>817896.3999999999</v>
      </c>
      <c r="H373" s="9">
        <f t="shared" si="192"/>
        <v>41449.9</v>
      </c>
      <c r="I373" s="9">
        <f>I374+I377+I386+I414+I420+I407</f>
        <v>-42718</v>
      </c>
      <c r="J373" s="9">
        <f aca="true" t="shared" si="196" ref="J373:BD373">J374+J377+J386+J414+J420</f>
        <v>0</v>
      </c>
      <c r="K373" s="9">
        <f t="shared" si="196"/>
        <v>-87.9</v>
      </c>
      <c r="L373" s="9">
        <f t="shared" si="196"/>
        <v>-565.5000000000001</v>
      </c>
      <c r="M373" s="9">
        <f t="shared" si="196"/>
        <v>0</v>
      </c>
      <c r="N373" s="9">
        <f t="shared" si="196"/>
        <v>0</v>
      </c>
      <c r="O373" s="9">
        <f t="shared" si="196"/>
        <v>0</v>
      </c>
      <c r="P373" s="9">
        <f t="shared" si="196"/>
        <v>50868.8</v>
      </c>
      <c r="Q373" s="9">
        <f t="shared" si="196"/>
        <v>0</v>
      </c>
      <c r="R373" s="9">
        <f t="shared" si="196"/>
        <v>35950</v>
      </c>
      <c r="S373" s="9">
        <f t="shared" si="196"/>
        <v>0</v>
      </c>
      <c r="T373" s="9">
        <f t="shared" si="196"/>
        <v>0</v>
      </c>
      <c r="U373" s="9">
        <f t="shared" si="196"/>
        <v>-2000</v>
      </c>
      <c r="V373" s="9">
        <f t="shared" si="196"/>
        <v>0</v>
      </c>
      <c r="W373" s="9">
        <f t="shared" si="196"/>
        <v>0</v>
      </c>
      <c r="X373" s="9">
        <f t="shared" si="196"/>
        <v>0</v>
      </c>
      <c r="Y373" s="9">
        <f t="shared" si="196"/>
        <v>0</v>
      </c>
      <c r="Z373" s="9">
        <f t="shared" si="196"/>
        <v>0</v>
      </c>
      <c r="AA373" s="9">
        <f t="shared" si="196"/>
        <v>2.5</v>
      </c>
      <c r="AB373" s="9">
        <f t="shared" si="196"/>
        <v>0</v>
      </c>
      <c r="AC373" s="9">
        <f t="shared" si="196"/>
        <v>0</v>
      </c>
      <c r="AD373" s="9">
        <f t="shared" si="196"/>
        <v>0</v>
      </c>
      <c r="AE373" s="9">
        <f t="shared" si="196"/>
        <v>0</v>
      </c>
      <c r="AF373" s="9">
        <f t="shared" si="196"/>
        <v>0</v>
      </c>
      <c r="AG373" s="9">
        <f t="shared" si="196"/>
        <v>0</v>
      </c>
      <c r="AH373" s="9">
        <f t="shared" si="196"/>
        <v>0</v>
      </c>
      <c r="AI373" s="9">
        <f t="shared" si="196"/>
        <v>0</v>
      </c>
      <c r="AJ373" s="9">
        <f t="shared" si="196"/>
        <v>0</v>
      </c>
      <c r="AK373" s="9">
        <f t="shared" si="196"/>
        <v>0</v>
      </c>
      <c r="AL373" s="9">
        <f t="shared" si="196"/>
        <v>0</v>
      </c>
      <c r="AM373" s="9">
        <f t="shared" si="196"/>
        <v>0</v>
      </c>
      <c r="AN373" s="9">
        <f t="shared" si="196"/>
        <v>0</v>
      </c>
      <c r="AO373" s="9">
        <f t="shared" si="196"/>
        <v>0</v>
      </c>
      <c r="AP373" s="9">
        <f t="shared" si="196"/>
        <v>0</v>
      </c>
      <c r="AQ373" s="9">
        <f t="shared" si="196"/>
        <v>0</v>
      </c>
      <c r="AR373" s="9">
        <f t="shared" si="196"/>
        <v>0</v>
      </c>
      <c r="AS373" s="9">
        <f t="shared" si="196"/>
        <v>0</v>
      </c>
      <c r="AT373" s="9">
        <f t="shared" si="196"/>
        <v>0</v>
      </c>
      <c r="AU373" s="9">
        <f t="shared" si="196"/>
        <v>0</v>
      </c>
      <c r="AV373" s="9">
        <f t="shared" si="196"/>
        <v>0</v>
      </c>
      <c r="AW373" s="9">
        <f t="shared" si="196"/>
        <v>0</v>
      </c>
      <c r="AX373" s="9">
        <f t="shared" si="196"/>
        <v>0</v>
      </c>
      <c r="AY373" s="9">
        <f t="shared" si="196"/>
        <v>0</v>
      </c>
      <c r="AZ373" s="9">
        <f t="shared" si="196"/>
        <v>0</v>
      </c>
      <c r="BA373" s="9">
        <f t="shared" si="196"/>
        <v>0</v>
      </c>
      <c r="BB373" s="9">
        <f t="shared" si="196"/>
        <v>0</v>
      </c>
      <c r="BC373" s="9">
        <f t="shared" si="196"/>
        <v>0</v>
      </c>
      <c r="BD373" s="9">
        <f t="shared" si="196"/>
        <v>0</v>
      </c>
      <c r="BE373" s="63"/>
      <c r="BF373" s="9">
        <f>BF374+BF377+BF386+BF414+BF420</f>
        <v>1833241</v>
      </c>
      <c r="BG373" s="9">
        <f>BG374+BG377+BG386+BG414+BG420</f>
        <v>1772749</v>
      </c>
      <c r="BH373" s="7">
        <f t="shared" si="181"/>
        <v>-60492</v>
      </c>
    </row>
    <row r="374" spans="1:60" s="17" customFormat="1" ht="15.75">
      <c r="A374" s="31" t="s">
        <v>266</v>
      </c>
      <c r="B374" s="30">
        <v>10</v>
      </c>
      <c r="C374" s="30" t="s">
        <v>42</v>
      </c>
      <c r="D374" s="30" t="s">
        <v>44</v>
      </c>
      <c r="E374" s="30" t="s">
        <v>45</v>
      </c>
      <c r="F374" s="8">
        <f>F375</f>
        <v>12986</v>
      </c>
      <c r="G374" s="8">
        <f>G375</f>
        <v>12986</v>
      </c>
      <c r="H374" s="7">
        <f t="shared" si="192"/>
        <v>0</v>
      </c>
      <c r="I374" s="8">
        <f>I375</f>
        <v>0</v>
      </c>
      <c r="J374" s="8">
        <f aca="true" t="shared" si="197" ref="J374:BF375">J375</f>
        <v>0</v>
      </c>
      <c r="K374" s="8">
        <f t="shared" si="197"/>
        <v>0</v>
      </c>
      <c r="L374" s="8">
        <f t="shared" si="197"/>
        <v>0</v>
      </c>
      <c r="M374" s="8">
        <f t="shared" si="197"/>
        <v>0</v>
      </c>
      <c r="N374" s="8">
        <f t="shared" si="197"/>
        <v>0</v>
      </c>
      <c r="O374" s="8">
        <f t="shared" si="197"/>
        <v>0</v>
      </c>
      <c r="P374" s="8">
        <f t="shared" si="197"/>
        <v>0</v>
      </c>
      <c r="Q374" s="8">
        <f t="shared" si="197"/>
        <v>0</v>
      </c>
      <c r="R374" s="8">
        <f t="shared" si="197"/>
        <v>0</v>
      </c>
      <c r="S374" s="8">
        <f t="shared" si="197"/>
        <v>0</v>
      </c>
      <c r="T374" s="8">
        <f t="shared" si="197"/>
        <v>0</v>
      </c>
      <c r="U374" s="8">
        <f t="shared" si="197"/>
        <v>0</v>
      </c>
      <c r="V374" s="8">
        <f t="shared" si="197"/>
        <v>0</v>
      </c>
      <c r="W374" s="8">
        <f t="shared" si="197"/>
        <v>0</v>
      </c>
      <c r="X374" s="8">
        <f t="shared" si="197"/>
        <v>0</v>
      </c>
      <c r="Y374" s="8">
        <f t="shared" si="197"/>
        <v>0</v>
      </c>
      <c r="Z374" s="8">
        <f t="shared" si="197"/>
        <v>0</v>
      </c>
      <c r="AA374" s="8">
        <f t="shared" si="197"/>
        <v>0</v>
      </c>
      <c r="AB374" s="8">
        <f t="shared" si="197"/>
        <v>0</v>
      </c>
      <c r="AC374" s="8">
        <f t="shared" si="197"/>
        <v>0</v>
      </c>
      <c r="AD374" s="8">
        <f t="shared" si="197"/>
        <v>0</v>
      </c>
      <c r="AE374" s="8">
        <f t="shared" si="197"/>
        <v>0</v>
      </c>
      <c r="AF374" s="8">
        <f t="shared" si="197"/>
        <v>0</v>
      </c>
      <c r="AG374" s="8">
        <f t="shared" si="197"/>
        <v>0</v>
      </c>
      <c r="AH374" s="8">
        <f t="shared" si="197"/>
        <v>0</v>
      </c>
      <c r="AI374" s="8">
        <f t="shared" si="197"/>
        <v>0</v>
      </c>
      <c r="AJ374" s="8">
        <f t="shared" si="197"/>
        <v>0</v>
      </c>
      <c r="AK374" s="8">
        <f t="shared" si="197"/>
        <v>0</v>
      </c>
      <c r="AL374" s="8">
        <f t="shared" si="197"/>
        <v>0</v>
      </c>
      <c r="AM374" s="8">
        <f t="shared" si="197"/>
        <v>0</v>
      </c>
      <c r="AN374" s="8">
        <f t="shared" si="197"/>
        <v>0</v>
      </c>
      <c r="AO374" s="8">
        <f t="shared" si="197"/>
        <v>0</v>
      </c>
      <c r="AP374" s="8">
        <f t="shared" si="197"/>
        <v>0</v>
      </c>
      <c r="AQ374" s="8">
        <f t="shared" si="197"/>
        <v>0</v>
      </c>
      <c r="AR374" s="8">
        <f t="shared" si="197"/>
        <v>0</v>
      </c>
      <c r="AS374" s="8">
        <f t="shared" si="197"/>
        <v>0</v>
      </c>
      <c r="AT374" s="8">
        <f t="shared" si="197"/>
        <v>0</v>
      </c>
      <c r="AU374" s="8">
        <f t="shared" si="197"/>
        <v>0</v>
      </c>
      <c r="AV374" s="8">
        <f t="shared" si="197"/>
        <v>0</v>
      </c>
      <c r="AW374" s="8">
        <f t="shared" si="197"/>
        <v>0</v>
      </c>
      <c r="AX374" s="8">
        <f t="shared" si="197"/>
        <v>0</v>
      </c>
      <c r="AY374" s="8">
        <f t="shared" si="197"/>
        <v>0</v>
      </c>
      <c r="AZ374" s="8">
        <f t="shared" si="197"/>
        <v>0</v>
      </c>
      <c r="BA374" s="8">
        <f t="shared" si="197"/>
        <v>0</v>
      </c>
      <c r="BB374" s="8">
        <f t="shared" si="197"/>
        <v>0</v>
      </c>
      <c r="BC374" s="8">
        <f t="shared" si="197"/>
        <v>0</v>
      </c>
      <c r="BD374" s="8">
        <f t="shared" si="197"/>
        <v>0</v>
      </c>
      <c r="BE374" s="65"/>
      <c r="BF374" s="8">
        <f t="shared" si="197"/>
        <v>14136</v>
      </c>
      <c r="BG374" s="8">
        <f>BG375</f>
        <v>14136</v>
      </c>
      <c r="BH374" s="7">
        <f t="shared" si="181"/>
        <v>0</v>
      </c>
    </row>
    <row r="375" spans="1:60" ht="15.75">
      <c r="A375" s="14" t="s">
        <v>267</v>
      </c>
      <c r="B375" s="15">
        <v>10</v>
      </c>
      <c r="C375" s="15" t="s">
        <v>42</v>
      </c>
      <c r="D375" s="15" t="s">
        <v>268</v>
      </c>
      <c r="E375" s="15" t="s">
        <v>45</v>
      </c>
      <c r="F375" s="7">
        <f>F376</f>
        <v>12986</v>
      </c>
      <c r="G375" s="7">
        <f>G376</f>
        <v>12986</v>
      </c>
      <c r="H375" s="7">
        <f t="shared" si="192"/>
        <v>0</v>
      </c>
      <c r="I375" s="7">
        <f>I376</f>
        <v>0</v>
      </c>
      <c r="J375" s="7">
        <f t="shared" si="197"/>
        <v>0</v>
      </c>
      <c r="K375" s="7">
        <f t="shared" si="197"/>
        <v>0</v>
      </c>
      <c r="L375" s="7">
        <f t="shared" si="197"/>
        <v>0</v>
      </c>
      <c r="M375" s="7">
        <f t="shared" si="197"/>
        <v>0</v>
      </c>
      <c r="N375" s="7">
        <f t="shared" si="197"/>
        <v>0</v>
      </c>
      <c r="O375" s="7">
        <f t="shared" si="197"/>
        <v>0</v>
      </c>
      <c r="P375" s="7">
        <f t="shared" si="197"/>
        <v>0</v>
      </c>
      <c r="Q375" s="7">
        <f t="shared" si="197"/>
        <v>0</v>
      </c>
      <c r="R375" s="7">
        <f t="shared" si="197"/>
        <v>0</v>
      </c>
      <c r="S375" s="7">
        <f t="shared" si="197"/>
        <v>0</v>
      </c>
      <c r="T375" s="7">
        <f t="shared" si="197"/>
        <v>0</v>
      </c>
      <c r="U375" s="7">
        <f t="shared" si="197"/>
        <v>0</v>
      </c>
      <c r="V375" s="7">
        <f t="shared" si="197"/>
        <v>0</v>
      </c>
      <c r="W375" s="7">
        <f t="shared" si="197"/>
        <v>0</v>
      </c>
      <c r="X375" s="7">
        <f t="shared" si="197"/>
        <v>0</v>
      </c>
      <c r="Y375" s="7">
        <f t="shared" si="197"/>
        <v>0</v>
      </c>
      <c r="Z375" s="7">
        <f t="shared" si="197"/>
        <v>0</v>
      </c>
      <c r="AA375" s="7">
        <f t="shared" si="197"/>
        <v>0</v>
      </c>
      <c r="AB375" s="7">
        <f t="shared" si="197"/>
        <v>0</v>
      </c>
      <c r="AC375" s="7">
        <f t="shared" si="197"/>
        <v>0</v>
      </c>
      <c r="AD375" s="7">
        <f t="shared" si="197"/>
        <v>0</v>
      </c>
      <c r="AE375" s="7">
        <f t="shared" si="197"/>
        <v>0</v>
      </c>
      <c r="AF375" s="7">
        <f t="shared" si="197"/>
        <v>0</v>
      </c>
      <c r="AG375" s="7">
        <f t="shared" si="197"/>
        <v>0</v>
      </c>
      <c r="AH375" s="7">
        <f t="shared" si="197"/>
        <v>0</v>
      </c>
      <c r="AI375" s="7">
        <f t="shared" si="197"/>
        <v>0</v>
      </c>
      <c r="AJ375" s="7">
        <f t="shared" si="197"/>
        <v>0</v>
      </c>
      <c r="AK375" s="7">
        <f t="shared" si="197"/>
        <v>0</v>
      </c>
      <c r="AL375" s="7">
        <f t="shared" si="197"/>
        <v>0</v>
      </c>
      <c r="AM375" s="7">
        <f t="shared" si="197"/>
        <v>0</v>
      </c>
      <c r="AN375" s="7">
        <f t="shared" si="197"/>
        <v>0</v>
      </c>
      <c r="AO375" s="7">
        <f t="shared" si="197"/>
        <v>0</v>
      </c>
      <c r="AP375" s="7">
        <f t="shared" si="197"/>
        <v>0</v>
      </c>
      <c r="AQ375" s="7">
        <f t="shared" si="197"/>
        <v>0</v>
      </c>
      <c r="AR375" s="7">
        <f t="shared" si="197"/>
        <v>0</v>
      </c>
      <c r="AS375" s="7">
        <f t="shared" si="197"/>
        <v>0</v>
      </c>
      <c r="AT375" s="7">
        <f t="shared" si="197"/>
        <v>0</v>
      </c>
      <c r="AU375" s="7">
        <f t="shared" si="197"/>
        <v>0</v>
      </c>
      <c r="AV375" s="7">
        <f t="shared" si="197"/>
        <v>0</v>
      </c>
      <c r="AW375" s="7">
        <f t="shared" si="197"/>
        <v>0</v>
      </c>
      <c r="AX375" s="7">
        <f t="shared" si="197"/>
        <v>0</v>
      </c>
      <c r="AY375" s="7">
        <f t="shared" si="197"/>
        <v>0</v>
      </c>
      <c r="AZ375" s="7">
        <f t="shared" si="197"/>
        <v>0</v>
      </c>
      <c r="BA375" s="7">
        <f t="shared" si="197"/>
        <v>0</v>
      </c>
      <c r="BB375" s="7">
        <f t="shared" si="197"/>
        <v>0</v>
      </c>
      <c r="BC375" s="7">
        <f t="shared" si="197"/>
        <v>0</v>
      </c>
      <c r="BD375" s="7">
        <f t="shared" si="197"/>
        <v>0</v>
      </c>
      <c r="BE375" s="16"/>
      <c r="BF375" s="7">
        <f>BF376</f>
        <v>14136</v>
      </c>
      <c r="BG375" s="7">
        <f>BG376</f>
        <v>14136</v>
      </c>
      <c r="BH375" s="7">
        <f t="shared" si="181"/>
        <v>0</v>
      </c>
    </row>
    <row r="376" spans="1:60" ht="57" customHeight="1">
      <c r="A376" s="14" t="s">
        <v>269</v>
      </c>
      <c r="B376" s="15">
        <v>10</v>
      </c>
      <c r="C376" s="15" t="s">
        <v>42</v>
      </c>
      <c r="D376" s="15" t="s">
        <v>268</v>
      </c>
      <c r="E376" s="15">
        <v>714</v>
      </c>
      <c r="F376" s="7">
        <v>12986</v>
      </c>
      <c r="G376" s="7">
        <f>F376+H376</f>
        <v>12986</v>
      </c>
      <c r="H376" s="7">
        <f t="shared" si="192"/>
        <v>0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16"/>
      <c r="BF376" s="7">
        <v>14136</v>
      </c>
      <c r="BG376" s="7">
        <v>14136</v>
      </c>
      <c r="BH376" s="7">
        <f t="shared" si="181"/>
        <v>0</v>
      </c>
    </row>
    <row r="377" spans="1:60" s="17" customFormat="1" ht="21.75" customHeight="1">
      <c r="A377" s="31" t="s">
        <v>376</v>
      </c>
      <c r="B377" s="30">
        <v>10</v>
      </c>
      <c r="C377" s="30" t="s">
        <v>52</v>
      </c>
      <c r="D377" s="30" t="s">
        <v>44</v>
      </c>
      <c r="E377" s="30" t="s">
        <v>45</v>
      </c>
      <c r="F377" s="8">
        <f>F380+F382+F378+F384</f>
        <v>115370.1</v>
      </c>
      <c r="G377" s="8">
        <f>G380+G382+G378+G384</f>
        <v>112198.5</v>
      </c>
      <c r="H377" s="7">
        <f t="shared" si="192"/>
        <v>-3171.6000000000004</v>
      </c>
      <c r="I377" s="8">
        <f>I380+I382+I378+I384</f>
        <v>-3205.6000000000004</v>
      </c>
      <c r="J377" s="8">
        <f aca="true" t="shared" si="198" ref="J377:BD377">J380+J382+J378</f>
        <v>0</v>
      </c>
      <c r="K377" s="8">
        <f t="shared" si="198"/>
        <v>0</v>
      </c>
      <c r="L377" s="8">
        <f t="shared" si="198"/>
        <v>19.199999999999996</v>
      </c>
      <c r="M377" s="8">
        <f t="shared" si="198"/>
        <v>0</v>
      </c>
      <c r="N377" s="8">
        <f t="shared" si="198"/>
        <v>0</v>
      </c>
      <c r="O377" s="8">
        <f t="shared" si="198"/>
        <v>0</v>
      </c>
      <c r="P377" s="8">
        <f t="shared" si="198"/>
        <v>14.8</v>
      </c>
      <c r="Q377" s="8">
        <f t="shared" si="198"/>
        <v>0</v>
      </c>
      <c r="R377" s="8">
        <f t="shared" si="198"/>
        <v>0</v>
      </c>
      <c r="S377" s="8">
        <f>S380+S382+S378</f>
        <v>0</v>
      </c>
      <c r="T377" s="8">
        <f t="shared" si="198"/>
        <v>0</v>
      </c>
      <c r="U377" s="8">
        <f t="shared" si="198"/>
        <v>0</v>
      </c>
      <c r="V377" s="8">
        <f t="shared" si="198"/>
        <v>0</v>
      </c>
      <c r="W377" s="8">
        <f t="shared" si="198"/>
        <v>0</v>
      </c>
      <c r="X377" s="8">
        <f t="shared" si="198"/>
        <v>0</v>
      </c>
      <c r="Y377" s="8">
        <f t="shared" si="198"/>
        <v>0</v>
      </c>
      <c r="Z377" s="8">
        <f t="shared" si="198"/>
        <v>0</v>
      </c>
      <c r="AA377" s="8">
        <f t="shared" si="198"/>
        <v>0</v>
      </c>
      <c r="AB377" s="8">
        <f t="shared" si="198"/>
        <v>0</v>
      </c>
      <c r="AC377" s="8">
        <f t="shared" si="198"/>
        <v>0</v>
      </c>
      <c r="AD377" s="8">
        <f t="shared" si="198"/>
        <v>0</v>
      </c>
      <c r="AE377" s="8">
        <f t="shared" si="198"/>
        <v>0</v>
      </c>
      <c r="AF377" s="8">
        <f t="shared" si="198"/>
        <v>0</v>
      </c>
      <c r="AG377" s="8">
        <f t="shared" si="198"/>
        <v>0</v>
      </c>
      <c r="AH377" s="8">
        <f t="shared" si="198"/>
        <v>0</v>
      </c>
      <c r="AI377" s="8">
        <f t="shared" si="198"/>
        <v>0</v>
      </c>
      <c r="AJ377" s="8">
        <f t="shared" si="198"/>
        <v>0</v>
      </c>
      <c r="AK377" s="8">
        <f t="shared" si="198"/>
        <v>0</v>
      </c>
      <c r="AL377" s="8">
        <f t="shared" si="198"/>
        <v>0</v>
      </c>
      <c r="AM377" s="8">
        <f t="shared" si="198"/>
        <v>0</v>
      </c>
      <c r="AN377" s="8">
        <f t="shared" si="198"/>
        <v>0</v>
      </c>
      <c r="AO377" s="8">
        <f t="shared" si="198"/>
        <v>0</v>
      </c>
      <c r="AP377" s="8">
        <f t="shared" si="198"/>
        <v>0</v>
      </c>
      <c r="AQ377" s="8">
        <f t="shared" si="198"/>
        <v>0</v>
      </c>
      <c r="AR377" s="8">
        <f t="shared" si="198"/>
        <v>0</v>
      </c>
      <c r="AS377" s="8">
        <f t="shared" si="198"/>
        <v>0</v>
      </c>
      <c r="AT377" s="8">
        <f t="shared" si="198"/>
        <v>0</v>
      </c>
      <c r="AU377" s="8">
        <f t="shared" si="198"/>
        <v>0</v>
      </c>
      <c r="AV377" s="8">
        <f t="shared" si="198"/>
        <v>0</v>
      </c>
      <c r="AW377" s="8">
        <f t="shared" si="198"/>
        <v>0</v>
      </c>
      <c r="AX377" s="8">
        <f t="shared" si="198"/>
        <v>0</v>
      </c>
      <c r="AY377" s="8">
        <f t="shared" si="198"/>
        <v>0</v>
      </c>
      <c r="AZ377" s="8">
        <f t="shared" si="198"/>
        <v>0</v>
      </c>
      <c r="BA377" s="8">
        <f t="shared" si="198"/>
        <v>0</v>
      </c>
      <c r="BB377" s="8">
        <f t="shared" si="198"/>
        <v>0</v>
      </c>
      <c r="BC377" s="8">
        <f t="shared" si="198"/>
        <v>0</v>
      </c>
      <c r="BD377" s="8">
        <f t="shared" si="198"/>
        <v>0</v>
      </c>
      <c r="BE377" s="65"/>
      <c r="BF377" s="8">
        <f>BF380+BF382+BF378</f>
        <v>72251</v>
      </c>
      <c r="BG377" s="8">
        <f>BG380+BG382+BG378</f>
        <v>72383</v>
      </c>
      <c r="BH377" s="7">
        <f t="shared" si="181"/>
        <v>132</v>
      </c>
    </row>
    <row r="378" spans="1:60" ht="105.75" customHeight="1">
      <c r="A378" s="14" t="s">
        <v>11</v>
      </c>
      <c r="B378" s="15">
        <v>10</v>
      </c>
      <c r="C378" s="15" t="s">
        <v>52</v>
      </c>
      <c r="D378" s="15" t="s">
        <v>223</v>
      </c>
      <c r="E378" s="15" t="s">
        <v>45</v>
      </c>
      <c r="F378" s="7">
        <f aca="true" t="shared" si="199" ref="F378:BG378">F379</f>
        <v>1269</v>
      </c>
      <c r="G378" s="7">
        <f t="shared" si="199"/>
        <v>1303.1</v>
      </c>
      <c r="H378" s="7">
        <f t="shared" si="192"/>
        <v>34.1</v>
      </c>
      <c r="I378" s="7">
        <f>I379</f>
        <v>0</v>
      </c>
      <c r="J378" s="7">
        <f t="shared" si="199"/>
        <v>0</v>
      </c>
      <c r="K378" s="7">
        <f t="shared" si="199"/>
        <v>0</v>
      </c>
      <c r="L378" s="7">
        <f t="shared" si="199"/>
        <v>34.1</v>
      </c>
      <c r="M378" s="7">
        <f t="shared" si="199"/>
        <v>0</v>
      </c>
      <c r="N378" s="7">
        <f t="shared" si="199"/>
        <v>0</v>
      </c>
      <c r="O378" s="7">
        <f t="shared" si="199"/>
        <v>0</v>
      </c>
      <c r="P378" s="7">
        <f t="shared" si="199"/>
        <v>0</v>
      </c>
      <c r="Q378" s="7">
        <f t="shared" si="199"/>
        <v>0</v>
      </c>
      <c r="R378" s="7">
        <f t="shared" si="199"/>
        <v>0</v>
      </c>
      <c r="S378" s="7">
        <f t="shared" si="199"/>
        <v>0</v>
      </c>
      <c r="T378" s="7">
        <f t="shared" si="199"/>
        <v>0</v>
      </c>
      <c r="U378" s="7">
        <f t="shared" si="199"/>
        <v>0</v>
      </c>
      <c r="V378" s="7">
        <f t="shared" si="199"/>
        <v>0</v>
      </c>
      <c r="W378" s="7">
        <f t="shared" si="199"/>
        <v>0</v>
      </c>
      <c r="X378" s="7">
        <f t="shared" si="199"/>
        <v>0</v>
      </c>
      <c r="Y378" s="7">
        <f t="shared" si="199"/>
        <v>0</v>
      </c>
      <c r="Z378" s="7">
        <f t="shared" si="199"/>
        <v>0</v>
      </c>
      <c r="AA378" s="7">
        <f t="shared" si="199"/>
        <v>0</v>
      </c>
      <c r="AB378" s="7">
        <f t="shared" si="199"/>
        <v>0</v>
      </c>
      <c r="AC378" s="7">
        <f t="shared" si="199"/>
        <v>0</v>
      </c>
      <c r="AD378" s="7">
        <f t="shared" si="199"/>
        <v>0</v>
      </c>
      <c r="AE378" s="7">
        <f t="shared" si="199"/>
        <v>0</v>
      </c>
      <c r="AF378" s="7">
        <f t="shared" si="199"/>
        <v>0</v>
      </c>
      <c r="AG378" s="7">
        <f t="shared" si="199"/>
        <v>0</v>
      </c>
      <c r="AH378" s="7">
        <f t="shared" si="199"/>
        <v>0</v>
      </c>
      <c r="AI378" s="7">
        <f t="shared" si="199"/>
        <v>0</v>
      </c>
      <c r="AJ378" s="7">
        <f t="shared" si="199"/>
        <v>0</v>
      </c>
      <c r="AK378" s="7">
        <f t="shared" si="199"/>
        <v>0</v>
      </c>
      <c r="AL378" s="7">
        <f t="shared" si="199"/>
        <v>0</v>
      </c>
      <c r="AM378" s="7">
        <f t="shared" si="199"/>
        <v>0</v>
      </c>
      <c r="AN378" s="7">
        <f t="shared" si="199"/>
        <v>0</v>
      </c>
      <c r="AO378" s="7">
        <f t="shared" si="199"/>
        <v>0</v>
      </c>
      <c r="AP378" s="7">
        <f t="shared" si="199"/>
        <v>0</v>
      </c>
      <c r="AQ378" s="7">
        <f t="shared" si="199"/>
        <v>0</v>
      </c>
      <c r="AR378" s="7">
        <f t="shared" si="199"/>
        <v>0</v>
      </c>
      <c r="AS378" s="7">
        <f t="shared" si="199"/>
        <v>0</v>
      </c>
      <c r="AT378" s="7">
        <f t="shared" si="199"/>
        <v>0</v>
      </c>
      <c r="AU378" s="7">
        <f t="shared" si="199"/>
        <v>0</v>
      </c>
      <c r="AV378" s="7">
        <f t="shared" si="199"/>
        <v>0</v>
      </c>
      <c r="AW378" s="7">
        <f t="shared" si="199"/>
        <v>0</v>
      </c>
      <c r="AX378" s="7">
        <f t="shared" si="199"/>
        <v>0</v>
      </c>
      <c r="AY378" s="7">
        <f t="shared" si="199"/>
        <v>0</v>
      </c>
      <c r="AZ378" s="7">
        <f t="shared" si="199"/>
        <v>0</v>
      </c>
      <c r="BA378" s="7">
        <f t="shared" si="199"/>
        <v>0</v>
      </c>
      <c r="BB378" s="7">
        <f t="shared" si="199"/>
        <v>0</v>
      </c>
      <c r="BC378" s="7">
        <f t="shared" si="199"/>
        <v>0</v>
      </c>
      <c r="BD378" s="7">
        <f t="shared" si="199"/>
        <v>0</v>
      </c>
      <c r="BE378" s="16"/>
      <c r="BF378" s="7">
        <f t="shared" si="199"/>
        <v>641</v>
      </c>
      <c r="BG378" s="7">
        <f t="shared" si="199"/>
        <v>641</v>
      </c>
      <c r="BH378" s="7">
        <f t="shared" si="181"/>
        <v>0</v>
      </c>
    </row>
    <row r="379" spans="1:60" ht="31.5">
      <c r="A379" s="14" t="s">
        <v>77</v>
      </c>
      <c r="B379" s="15">
        <v>10</v>
      </c>
      <c r="C379" s="15" t="s">
        <v>52</v>
      </c>
      <c r="D379" s="15" t="s">
        <v>223</v>
      </c>
      <c r="E379" s="15">
        <v>327</v>
      </c>
      <c r="F379" s="7">
        <v>1269</v>
      </c>
      <c r="G379" s="7">
        <f>F379+H379</f>
        <v>1303.1</v>
      </c>
      <c r="H379" s="7">
        <f t="shared" si="192"/>
        <v>34.1</v>
      </c>
      <c r="I379" s="7"/>
      <c r="J379" s="7"/>
      <c r="K379" s="7"/>
      <c r="L379" s="7">
        <f>34.2-0.1</f>
        <v>34.1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16"/>
      <c r="BF379" s="7">
        <v>641</v>
      </c>
      <c r="BG379" s="7">
        <v>641</v>
      </c>
      <c r="BH379" s="7">
        <f t="shared" si="181"/>
        <v>0</v>
      </c>
    </row>
    <row r="380" spans="1:60" ht="31.5">
      <c r="A380" s="14" t="s">
        <v>270</v>
      </c>
      <c r="B380" s="15">
        <v>10</v>
      </c>
      <c r="C380" s="15" t="s">
        <v>52</v>
      </c>
      <c r="D380" s="15" t="s">
        <v>271</v>
      </c>
      <c r="E380" s="15" t="s">
        <v>45</v>
      </c>
      <c r="F380" s="7">
        <f>F381</f>
        <v>14067</v>
      </c>
      <c r="G380" s="7">
        <f>G381</f>
        <v>15508.4</v>
      </c>
      <c r="H380" s="7">
        <f t="shared" si="192"/>
        <v>1441.4</v>
      </c>
      <c r="I380" s="7">
        <f>I381</f>
        <v>1631.5</v>
      </c>
      <c r="J380" s="7">
        <f aca="true" t="shared" si="200" ref="J380:BG380">J381</f>
        <v>0</v>
      </c>
      <c r="K380" s="7">
        <f t="shared" si="200"/>
        <v>0</v>
      </c>
      <c r="L380" s="7">
        <f t="shared" si="200"/>
        <v>-190.1</v>
      </c>
      <c r="M380" s="7">
        <f t="shared" si="200"/>
        <v>0</v>
      </c>
      <c r="N380" s="7">
        <f t="shared" si="200"/>
        <v>0</v>
      </c>
      <c r="O380" s="7">
        <f t="shared" si="200"/>
        <v>0</v>
      </c>
      <c r="P380" s="7">
        <f t="shared" si="200"/>
        <v>0</v>
      </c>
      <c r="Q380" s="7">
        <f t="shared" si="200"/>
        <v>0</v>
      </c>
      <c r="R380" s="7">
        <f t="shared" si="200"/>
        <v>0</v>
      </c>
      <c r="S380" s="7">
        <f t="shared" si="200"/>
        <v>0</v>
      </c>
      <c r="T380" s="7">
        <f t="shared" si="200"/>
        <v>0</v>
      </c>
      <c r="U380" s="7">
        <f t="shared" si="200"/>
        <v>0</v>
      </c>
      <c r="V380" s="7">
        <f t="shared" si="200"/>
        <v>0</v>
      </c>
      <c r="W380" s="7">
        <f t="shared" si="200"/>
        <v>0</v>
      </c>
      <c r="X380" s="7">
        <f t="shared" si="200"/>
        <v>0</v>
      </c>
      <c r="Y380" s="7">
        <f t="shared" si="200"/>
        <v>0</v>
      </c>
      <c r="Z380" s="7">
        <f t="shared" si="200"/>
        <v>0</v>
      </c>
      <c r="AA380" s="7">
        <f t="shared" si="200"/>
        <v>0</v>
      </c>
      <c r="AB380" s="7">
        <f t="shared" si="200"/>
        <v>0</v>
      </c>
      <c r="AC380" s="7">
        <f t="shared" si="200"/>
        <v>0</v>
      </c>
      <c r="AD380" s="7">
        <f t="shared" si="200"/>
        <v>0</v>
      </c>
      <c r="AE380" s="7">
        <f t="shared" si="200"/>
        <v>0</v>
      </c>
      <c r="AF380" s="7">
        <f t="shared" si="200"/>
        <v>0</v>
      </c>
      <c r="AG380" s="7">
        <f t="shared" si="200"/>
        <v>0</v>
      </c>
      <c r="AH380" s="7">
        <f t="shared" si="200"/>
        <v>0</v>
      </c>
      <c r="AI380" s="7">
        <f t="shared" si="200"/>
        <v>0</v>
      </c>
      <c r="AJ380" s="7">
        <f t="shared" si="200"/>
        <v>0</v>
      </c>
      <c r="AK380" s="7">
        <f t="shared" si="200"/>
        <v>0</v>
      </c>
      <c r="AL380" s="7">
        <f t="shared" si="200"/>
        <v>0</v>
      </c>
      <c r="AM380" s="7">
        <f t="shared" si="200"/>
        <v>0</v>
      </c>
      <c r="AN380" s="7">
        <f t="shared" si="200"/>
        <v>0</v>
      </c>
      <c r="AO380" s="7">
        <f t="shared" si="200"/>
        <v>0</v>
      </c>
      <c r="AP380" s="7">
        <f t="shared" si="200"/>
        <v>0</v>
      </c>
      <c r="AQ380" s="7">
        <f t="shared" si="200"/>
        <v>0</v>
      </c>
      <c r="AR380" s="7">
        <f t="shared" si="200"/>
        <v>0</v>
      </c>
      <c r="AS380" s="7">
        <f t="shared" si="200"/>
        <v>0</v>
      </c>
      <c r="AT380" s="7">
        <f t="shared" si="200"/>
        <v>0</v>
      </c>
      <c r="AU380" s="7">
        <f t="shared" si="200"/>
        <v>0</v>
      </c>
      <c r="AV380" s="7">
        <f t="shared" si="200"/>
        <v>0</v>
      </c>
      <c r="AW380" s="7">
        <f t="shared" si="200"/>
        <v>0</v>
      </c>
      <c r="AX380" s="7">
        <f t="shared" si="200"/>
        <v>0</v>
      </c>
      <c r="AY380" s="7">
        <f t="shared" si="200"/>
        <v>0</v>
      </c>
      <c r="AZ380" s="7">
        <f t="shared" si="200"/>
        <v>0</v>
      </c>
      <c r="BA380" s="7">
        <f t="shared" si="200"/>
        <v>0</v>
      </c>
      <c r="BB380" s="7">
        <f t="shared" si="200"/>
        <v>0</v>
      </c>
      <c r="BC380" s="7">
        <f t="shared" si="200"/>
        <v>0</v>
      </c>
      <c r="BD380" s="7">
        <f t="shared" si="200"/>
        <v>0</v>
      </c>
      <c r="BE380" s="16"/>
      <c r="BF380" s="7">
        <f t="shared" si="200"/>
        <v>12874</v>
      </c>
      <c r="BG380" s="7">
        <f t="shared" si="200"/>
        <v>12874</v>
      </c>
      <c r="BH380" s="7">
        <f t="shared" si="181"/>
        <v>0</v>
      </c>
    </row>
    <row r="381" spans="1:60" ht="31.5">
      <c r="A381" s="14" t="s">
        <v>77</v>
      </c>
      <c r="B381" s="15">
        <v>10</v>
      </c>
      <c r="C381" s="15" t="s">
        <v>52</v>
      </c>
      <c r="D381" s="15" t="s">
        <v>271</v>
      </c>
      <c r="E381" s="15">
        <v>327</v>
      </c>
      <c r="F381" s="7">
        <v>14067</v>
      </c>
      <c r="G381" s="7">
        <f>F381+H381</f>
        <v>15508.4</v>
      </c>
      <c r="H381" s="7">
        <f t="shared" si="192"/>
        <v>1441.4</v>
      </c>
      <c r="I381" s="7">
        <v>1631.5</v>
      </c>
      <c r="J381" s="7"/>
      <c r="K381" s="7"/>
      <c r="L381" s="7">
        <f>-190-0.1</f>
        <v>-190.1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16"/>
      <c r="BF381" s="7">
        <v>12874</v>
      </c>
      <c r="BG381" s="7">
        <v>12874</v>
      </c>
      <c r="BH381" s="7">
        <f t="shared" si="181"/>
        <v>0</v>
      </c>
    </row>
    <row r="382" spans="1:60" ht="31.5">
      <c r="A382" s="14" t="s">
        <v>272</v>
      </c>
      <c r="B382" s="15">
        <v>10</v>
      </c>
      <c r="C382" s="15" t="s">
        <v>52</v>
      </c>
      <c r="D382" s="15" t="s">
        <v>273</v>
      </c>
      <c r="E382" s="15" t="s">
        <v>45</v>
      </c>
      <c r="F382" s="7">
        <f>F383</f>
        <v>93271</v>
      </c>
      <c r="G382" s="7">
        <f>G383</f>
        <v>88623.9</v>
      </c>
      <c r="H382" s="7">
        <f t="shared" si="192"/>
        <v>-4647.1</v>
      </c>
      <c r="I382" s="7">
        <f>I383</f>
        <v>-4837.1</v>
      </c>
      <c r="J382" s="7">
        <f aca="true" t="shared" si="201" ref="J382:BG382">J383</f>
        <v>0</v>
      </c>
      <c r="K382" s="7">
        <f t="shared" si="201"/>
        <v>0</v>
      </c>
      <c r="L382" s="7">
        <f t="shared" si="201"/>
        <v>175.2</v>
      </c>
      <c r="M382" s="7">
        <f t="shared" si="201"/>
        <v>0</v>
      </c>
      <c r="N382" s="7">
        <f t="shared" si="201"/>
        <v>0</v>
      </c>
      <c r="O382" s="7">
        <f t="shared" si="201"/>
        <v>0</v>
      </c>
      <c r="P382" s="7">
        <f t="shared" si="201"/>
        <v>14.8</v>
      </c>
      <c r="Q382" s="7">
        <f t="shared" si="201"/>
        <v>0</v>
      </c>
      <c r="R382" s="7">
        <f t="shared" si="201"/>
        <v>0</v>
      </c>
      <c r="S382" s="7">
        <f t="shared" si="201"/>
        <v>0</v>
      </c>
      <c r="T382" s="7">
        <f t="shared" si="201"/>
        <v>0</v>
      </c>
      <c r="U382" s="7">
        <f t="shared" si="201"/>
        <v>0</v>
      </c>
      <c r="V382" s="7">
        <f t="shared" si="201"/>
        <v>0</v>
      </c>
      <c r="W382" s="7">
        <f t="shared" si="201"/>
        <v>0</v>
      </c>
      <c r="X382" s="7">
        <f t="shared" si="201"/>
        <v>0</v>
      </c>
      <c r="Y382" s="7">
        <f t="shared" si="201"/>
        <v>0</v>
      </c>
      <c r="Z382" s="7">
        <f t="shared" si="201"/>
        <v>0</v>
      </c>
      <c r="AA382" s="7">
        <f t="shared" si="201"/>
        <v>0</v>
      </c>
      <c r="AB382" s="7">
        <f t="shared" si="201"/>
        <v>0</v>
      </c>
      <c r="AC382" s="7">
        <f t="shared" si="201"/>
        <v>0</v>
      </c>
      <c r="AD382" s="7">
        <f t="shared" si="201"/>
        <v>0</v>
      </c>
      <c r="AE382" s="7">
        <f t="shared" si="201"/>
        <v>0</v>
      </c>
      <c r="AF382" s="7">
        <f t="shared" si="201"/>
        <v>0</v>
      </c>
      <c r="AG382" s="7">
        <f t="shared" si="201"/>
        <v>0</v>
      </c>
      <c r="AH382" s="7">
        <f t="shared" si="201"/>
        <v>0</v>
      </c>
      <c r="AI382" s="7">
        <f t="shared" si="201"/>
        <v>0</v>
      </c>
      <c r="AJ382" s="7">
        <f t="shared" si="201"/>
        <v>0</v>
      </c>
      <c r="AK382" s="7">
        <f t="shared" si="201"/>
        <v>0</v>
      </c>
      <c r="AL382" s="7">
        <f t="shared" si="201"/>
        <v>0</v>
      </c>
      <c r="AM382" s="7">
        <f t="shared" si="201"/>
        <v>0</v>
      </c>
      <c r="AN382" s="7">
        <f t="shared" si="201"/>
        <v>0</v>
      </c>
      <c r="AO382" s="7">
        <f t="shared" si="201"/>
        <v>0</v>
      </c>
      <c r="AP382" s="7">
        <f t="shared" si="201"/>
        <v>0</v>
      </c>
      <c r="AQ382" s="7">
        <f t="shared" si="201"/>
        <v>0</v>
      </c>
      <c r="AR382" s="7">
        <f t="shared" si="201"/>
        <v>0</v>
      </c>
      <c r="AS382" s="7">
        <f t="shared" si="201"/>
        <v>0</v>
      </c>
      <c r="AT382" s="7">
        <f t="shared" si="201"/>
        <v>0</v>
      </c>
      <c r="AU382" s="7">
        <f t="shared" si="201"/>
        <v>0</v>
      </c>
      <c r="AV382" s="7">
        <f t="shared" si="201"/>
        <v>0</v>
      </c>
      <c r="AW382" s="7">
        <f t="shared" si="201"/>
        <v>0</v>
      </c>
      <c r="AX382" s="7">
        <f t="shared" si="201"/>
        <v>0</v>
      </c>
      <c r="AY382" s="7">
        <f t="shared" si="201"/>
        <v>0</v>
      </c>
      <c r="AZ382" s="7">
        <f t="shared" si="201"/>
        <v>0</v>
      </c>
      <c r="BA382" s="7">
        <f t="shared" si="201"/>
        <v>0</v>
      </c>
      <c r="BB382" s="7">
        <f t="shared" si="201"/>
        <v>0</v>
      </c>
      <c r="BC382" s="7">
        <f t="shared" si="201"/>
        <v>0</v>
      </c>
      <c r="BD382" s="7">
        <f t="shared" si="201"/>
        <v>0</v>
      </c>
      <c r="BE382" s="16"/>
      <c r="BF382" s="7">
        <f t="shared" si="201"/>
        <v>58736</v>
      </c>
      <c r="BG382" s="7">
        <f t="shared" si="201"/>
        <v>58868</v>
      </c>
      <c r="BH382" s="7">
        <f t="shared" si="181"/>
        <v>132</v>
      </c>
    </row>
    <row r="383" spans="1:60" ht="31.5">
      <c r="A383" s="14" t="s">
        <v>77</v>
      </c>
      <c r="B383" s="15">
        <v>10</v>
      </c>
      <c r="C383" s="15" t="s">
        <v>52</v>
      </c>
      <c r="D383" s="15" t="s">
        <v>273</v>
      </c>
      <c r="E383" s="15">
        <v>327</v>
      </c>
      <c r="F383" s="7">
        <v>93271</v>
      </c>
      <c r="G383" s="7">
        <f>F383+H383</f>
        <v>88623.9</v>
      </c>
      <c r="H383" s="7">
        <f t="shared" si="192"/>
        <v>-4647.1</v>
      </c>
      <c r="I383" s="7">
        <v>-4837.1</v>
      </c>
      <c r="J383" s="7"/>
      <c r="K383" s="7"/>
      <c r="L383" s="7">
        <v>175.2</v>
      </c>
      <c r="M383" s="7"/>
      <c r="N383" s="7"/>
      <c r="O383" s="7"/>
      <c r="P383" s="7">
        <v>14.8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16"/>
      <c r="BF383" s="7">
        <v>58736</v>
      </c>
      <c r="BG383" s="7">
        <v>58868</v>
      </c>
      <c r="BH383" s="7">
        <f t="shared" si="181"/>
        <v>132</v>
      </c>
    </row>
    <row r="384" spans="1:60" ht="25.5" customHeight="1">
      <c r="A384" s="14" t="s">
        <v>139</v>
      </c>
      <c r="B384" s="15">
        <v>10</v>
      </c>
      <c r="C384" s="15" t="s">
        <v>52</v>
      </c>
      <c r="D384" s="15" t="s">
        <v>140</v>
      </c>
      <c r="E384" s="30" t="s">
        <v>45</v>
      </c>
      <c r="F384" s="7">
        <f>F385</f>
        <v>6763.1</v>
      </c>
      <c r="G384" s="7">
        <f>G385</f>
        <v>6763.1</v>
      </c>
      <c r="H384" s="7">
        <f>+H385</f>
        <v>0</v>
      </c>
      <c r="I384" s="7">
        <f>+I385</f>
        <v>0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16"/>
      <c r="BF384" s="7"/>
      <c r="BG384" s="7"/>
      <c r="BH384" s="7"/>
    </row>
    <row r="385" spans="1:60" ht="25.5" customHeight="1">
      <c r="A385" s="14" t="s">
        <v>154</v>
      </c>
      <c r="B385" s="15">
        <v>10</v>
      </c>
      <c r="C385" s="15" t="s">
        <v>52</v>
      </c>
      <c r="D385" s="15" t="s">
        <v>140</v>
      </c>
      <c r="E385" s="15" t="s">
        <v>156</v>
      </c>
      <c r="F385" s="7">
        <v>6763.1</v>
      </c>
      <c r="G385" s="7">
        <f>F385+H385</f>
        <v>6763.1</v>
      </c>
      <c r="H385" s="7">
        <f>SUM(I385:BD385)</f>
        <v>0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16"/>
      <c r="BF385" s="7"/>
      <c r="BG385" s="7"/>
      <c r="BH385" s="7"/>
    </row>
    <row r="386" spans="1:60" s="17" customFormat="1" ht="15.75">
      <c r="A386" s="31" t="s">
        <v>377</v>
      </c>
      <c r="B386" s="30">
        <v>10</v>
      </c>
      <c r="C386" s="30" t="s">
        <v>58</v>
      </c>
      <c r="D386" s="30" t="s">
        <v>44</v>
      </c>
      <c r="E386" s="30" t="s">
        <v>45</v>
      </c>
      <c r="F386" s="8">
        <f aca="true" t="shared" si="202" ref="F386:AK386">F396+F402+F401+F389+F394+F409+F387+F407+F412</f>
        <v>595619</v>
      </c>
      <c r="G386" s="8">
        <f t="shared" si="202"/>
        <v>640187.8999999999</v>
      </c>
      <c r="H386" s="8">
        <f t="shared" si="202"/>
        <v>44568.9</v>
      </c>
      <c r="I386" s="8">
        <f t="shared" si="202"/>
        <v>-39736.4</v>
      </c>
      <c r="J386" s="8">
        <f t="shared" si="202"/>
        <v>0</v>
      </c>
      <c r="K386" s="8">
        <f t="shared" si="202"/>
        <v>-87.9</v>
      </c>
      <c r="L386" s="8">
        <f t="shared" si="202"/>
        <v>-411.30000000000007</v>
      </c>
      <c r="M386" s="8">
        <f t="shared" si="202"/>
        <v>0</v>
      </c>
      <c r="N386" s="8">
        <f t="shared" si="202"/>
        <v>0</v>
      </c>
      <c r="O386" s="8">
        <f t="shared" si="202"/>
        <v>0</v>
      </c>
      <c r="P386" s="8">
        <f t="shared" si="202"/>
        <v>50852</v>
      </c>
      <c r="Q386" s="8">
        <f t="shared" si="202"/>
        <v>0</v>
      </c>
      <c r="R386" s="8">
        <f t="shared" si="202"/>
        <v>35950</v>
      </c>
      <c r="S386" s="8">
        <f t="shared" si="202"/>
        <v>0</v>
      </c>
      <c r="T386" s="8">
        <f t="shared" si="202"/>
        <v>0</v>
      </c>
      <c r="U386" s="8">
        <f t="shared" si="202"/>
        <v>-2000</v>
      </c>
      <c r="V386" s="8">
        <f t="shared" si="202"/>
        <v>0</v>
      </c>
      <c r="W386" s="8">
        <f t="shared" si="202"/>
        <v>0</v>
      </c>
      <c r="X386" s="8">
        <f t="shared" si="202"/>
        <v>0</v>
      </c>
      <c r="Y386" s="8">
        <f t="shared" si="202"/>
        <v>0</v>
      </c>
      <c r="Z386" s="8">
        <f t="shared" si="202"/>
        <v>0</v>
      </c>
      <c r="AA386" s="8">
        <f t="shared" si="202"/>
        <v>2.5</v>
      </c>
      <c r="AB386" s="8">
        <f t="shared" si="202"/>
        <v>0</v>
      </c>
      <c r="AC386" s="8">
        <f t="shared" si="202"/>
        <v>0</v>
      </c>
      <c r="AD386" s="8">
        <f t="shared" si="202"/>
        <v>0</v>
      </c>
      <c r="AE386" s="8">
        <f t="shared" si="202"/>
        <v>0</v>
      </c>
      <c r="AF386" s="8">
        <f t="shared" si="202"/>
        <v>0</v>
      </c>
      <c r="AG386" s="8">
        <f t="shared" si="202"/>
        <v>0</v>
      </c>
      <c r="AH386" s="8">
        <f t="shared" si="202"/>
        <v>0</v>
      </c>
      <c r="AI386" s="8">
        <f t="shared" si="202"/>
        <v>0</v>
      </c>
      <c r="AJ386" s="8">
        <f t="shared" si="202"/>
        <v>0</v>
      </c>
      <c r="AK386" s="8">
        <f t="shared" si="202"/>
        <v>0</v>
      </c>
      <c r="AL386" s="8">
        <f aca="true" t="shared" si="203" ref="AL386:BH386">AL396+AL402+AL401+AL389+AL394+AL409+AL387+AL407+AL412</f>
        <v>0</v>
      </c>
      <c r="AM386" s="8">
        <f t="shared" si="203"/>
        <v>0</v>
      </c>
      <c r="AN386" s="8">
        <f t="shared" si="203"/>
        <v>0</v>
      </c>
      <c r="AO386" s="8">
        <f t="shared" si="203"/>
        <v>0</v>
      </c>
      <c r="AP386" s="8">
        <f t="shared" si="203"/>
        <v>0</v>
      </c>
      <c r="AQ386" s="8">
        <f t="shared" si="203"/>
        <v>0</v>
      </c>
      <c r="AR386" s="8">
        <f t="shared" si="203"/>
        <v>0</v>
      </c>
      <c r="AS386" s="8">
        <f t="shared" si="203"/>
        <v>0</v>
      </c>
      <c r="AT386" s="8">
        <f t="shared" si="203"/>
        <v>0</v>
      </c>
      <c r="AU386" s="8">
        <f t="shared" si="203"/>
        <v>0</v>
      </c>
      <c r="AV386" s="8">
        <f t="shared" si="203"/>
        <v>0</v>
      </c>
      <c r="AW386" s="8">
        <f t="shared" si="203"/>
        <v>0</v>
      </c>
      <c r="AX386" s="8">
        <f t="shared" si="203"/>
        <v>0</v>
      </c>
      <c r="AY386" s="8">
        <f t="shared" si="203"/>
        <v>0</v>
      </c>
      <c r="AZ386" s="8">
        <f t="shared" si="203"/>
        <v>0</v>
      </c>
      <c r="BA386" s="8">
        <f t="shared" si="203"/>
        <v>0</v>
      </c>
      <c r="BB386" s="8">
        <f t="shared" si="203"/>
        <v>0</v>
      </c>
      <c r="BC386" s="8">
        <f t="shared" si="203"/>
        <v>0</v>
      </c>
      <c r="BD386" s="8">
        <f t="shared" si="203"/>
        <v>0</v>
      </c>
      <c r="BE386" s="8">
        <f t="shared" si="203"/>
        <v>0</v>
      </c>
      <c r="BF386" s="8">
        <f t="shared" si="203"/>
        <v>1696972</v>
      </c>
      <c r="BG386" s="8">
        <f t="shared" si="203"/>
        <v>1636480</v>
      </c>
      <c r="BH386" s="8">
        <f t="shared" si="203"/>
        <v>-60492</v>
      </c>
    </row>
    <row r="387" spans="1:60" s="68" customFormat="1" ht="31.5">
      <c r="A387" s="14" t="s">
        <v>305</v>
      </c>
      <c r="B387" s="15" t="s">
        <v>297</v>
      </c>
      <c r="C387" s="15" t="s">
        <v>58</v>
      </c>
      <c r="D387" s="15" t="s">
        <v>302</v>
      </c>
      <c r="E387" s="15" t="s">
        <v>45</v>
      </c>
      <c r="F387" s="7">
        <f>F388</f>
        <v>97.6</v>
      </c>
      <c r="G387" s="7">
        <f>G388</f>
        <v>97.6</v>
      </c>
      <c r="H387" s="7">
        <f t="shared" si="192"/>
        <v>0</v>
      </c>
      <c r="I387" s="7">
        <f>I388</f>
        <v>0</v>
      </c>
      <c r="J387" s="7">
        <f aca="true" t="shared" si="204" ref="J387:BD387">J388</f>
        <v>0</v>
      </c>
      <c r="K387" s="7">
        <f t="shared" si="204"/>
        <v>0</v>
      </c>
      <c r="L387" s="7">
        <f t="shared" si="204"/>
        <v>0</v>
      </c>
      <c r="M387" s="7">
        <f t="shared" si="204"/>
        <v>0</v>
      </c>
      <c r="N387" s="7">
        <f t="shared" si="204"/>
        <v>0</v>
      </c>
      <c r="O387" s="7">
        <f t="shared" si="204"/>
        <v>0</v>
      </c>
      <c r="P387" s="7">
        <f t="shared" si="204"/>
        <v>0</v>
      </c>
      <c r="Q387" s="7">
        <f t="shared" si="204"/>
        <v>0</v>
      </c>
      <c r="R387" s="7">
        <f t="shared" si="204"/>
        <v>0</v>
      </c>
      <c r="S387" s="7">
        <f t="shared" si="204"/>
        <v>0</v>
      </c>
      <c r="T387" s="7">
        <f t="shared" si="204"/>
        <v>0</v>
      </c>
      <c r="U387" s="7">
        <f t="shared" si="204"/>
        <v>0</v>
      </c>
      <c r="V387" s="7">
        <f t="shared" si="204"/>
        <v>0</v>
      </c>
      <c r="W387" s="7">
        <f t="shared" si="204"/>
        <v>0</v>
      </c>
      <c r="X387" s="7">
        <f t="shared" si="204"/>
        <v>0</v>
      </c>
      <c r="Y387" s="7">
        <f t="shared" si="204"/>
        <v>0</v>
      </c>
      <c r="Z387" s="7">
        <f t="shared" si="204"/>
        <v>0</v>
      </c>
      <c r="AA387" s="7">
        <f t="shared" si="204"/>
        <v>0</v>
      </c>
      <c r="AB387" s="7">
        <f t="shared" si="204"/>
        <v>0</v>
      </c>
      <c r="AC387" s="7">
        <f t="shared" si="204"/>
        <v>0</v>
      </c>
      <c r="AD387" s="7">
        <f t="shared" si="204"/>
        <v>0</v>
      </c>
      <c r="AE387" s="7">
        <f t="shared" si="204"/>
        <v>0</v>
      </c>
      <c r="AF387" s="7">
        <f t="shared" si="204"/>
        <v>0</v>
      </c>
      <c r="AG387" s="7">
        <f t="shared" si="204"/>
        <v>0</v>
      </c>
      <c r="AH387" s="7">
        <f t="shared" si="204"/>
        <v>0</v>
      </c>
      <c r="AI387" s="7">
        <f t="shared" si="204"/>
        <v>0</v>
      </c>
      <c r="AJ387" s="7">
        <f t="shared" si="204"/>
        <v>0</v>
      </c>
      <c r="AK387" s="7">
        <f t="shared" si="204"/>
        <v>0</v>
      </c>
      <c r="AL387" s="7">
        <f t="shared" si="204"/>
        <v>0</v>
      </c>
      <c r="AM387" s="7">
        <f t="shared" si="204"/>
        <v>0</v>
      </c>
      <c r="AN387" s="7">
        <f t="shared" si="204"/>
        <v>0</v>
      </c>
      <c r="AO387" s="7">
        <f t="shared" si="204"/>
        <v>0</v>
      </c>
      <c r="AP387" s="7">
        <f t="shared" si="204"/>
        <v>0</v>
      </c>
      <c r="AQ387" s="7">
        <f t="shared" si="204"/>
        <v>0</v>
      </c>
      <c r="AR387" s="7">
        <f t="shared" si="204"/>
        <v>0</v>
      </c>
      <c r="AS387" s="7">
        <f t="shared" si="204"/>
        <v>0</v>
      </c>
      <c r="AT387" s="7">
        <f t="shared" si="204"/>
        <v>0</v>
      </c>
      <c r="AU387" s="7">
        <f t="shared" si="204"/>
        <v>0</v>
      </c>
      <c r="AV387" s="7">
        <f t="shared" si="204"/>
        <v>0</v>
      </c>
      <c r="AW387" s="7">
        <f t="shared" si="204"/>
        <v>0</v>
      </c>
      <c r="AX387" s="7">
        <f t="shared" si="204"/>
        <v>0</v>
      </c>
      <c r="AY387" s="7">
        <f t="shared" si="204"/>
        <v>0</v>
      </c>
      <c r="AZ387" s="7">
        <f t="shared" si="204"/>
        <v>0</v>
      </c>
      <c r="BA387" s="7">
        <f t="shared" si="204"/>
        <v>0</v>
      </c>
      <c r="BB387" s="7">
        <f t="shared" si="204"/>
        <v>0</v>
      </c>
      <c r="BC387" s="7">
        <f t="shared" si="204"/>
        <v>0</v>
      </c>
      <c r="BD387" s="7">
        <f t="shared" si="204"/>
        <v>0</v>
      </c>
      <c r="BE387" s="16"/>
      <c r="BF387" s="7"/>
      <c r="BG387" s="7"/>
      <c r="BH387" s="7"/>
    </row>
    <row r="388" spans="1:60" s="68" customFormat="1" ht="39" customHeight="1">
      <c r="A388" s="14" t="s">
        <v>304</v>
      </c>
      <c r="B388" s="15" t="s">
        <v>297</v>
      </c>
      <c r="C388" s="15" t="s">
        <v>58</v>
      </c>
      <c r="D388" s="15" t="s">
        <v>302</v>
      </c>
      <c r="E388" s="15" t="s">
        <v>303</v>
      </c>
      <c r="F388" s="7">
        <v>97.6</v>
      </c>
      <c r="G388" s="7">
        <f>F388+H388</f>
        <v>97.6</v>
      </c>
      <c r="H388" s="7">
        <f>SUM(I388:BD388)</f>
        <v>0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16"/>
      <c r="BF388" s="7"/>
      <c r="BG388" s="7"/>
      <c r="BH388" s="7"/>
    </row>
    <row r="389" spans="1:60" ht="24.75" customHeight="1">
      <c r="A389" s="14" t="s">
        <v>295</v>
      </c>
      <c r="B389" s="15">
        <v>10</v>
      </c>
      <c r="C389" s="15" t="s">
        <v>58</v>
      </c>
      <c r="D389" s="15" t="s">
        <v>274</v>
      </c>
      <c r="E389" s="15" t="s">
        <v>45</v>
      </c>
      <c r="F389" s="7">
        <f>SUM(F390:F393)</f>
        <v>26023.2</v>
      </c>
      <c r="G389" s="7">
        <f>SUM(G390:G393)</f>
        <v>20426.6</v>
      </c>
      <c r="H389" s="7">
        <f>SUM(H390:H393)</f>
        <v>-5596.6</v>
      </c>
      <c r="I389" s="7">
        <f>SUM(I390:I393)</f>
        <v>-5666.5</v>
      </c>
      <c r="J389" s="7">
        <f aca="true" t="shared" si="205" ref="J389:BH389">SUM(J390:J393)</f>
        <v>0</v>
      </c>
      <c r="K389" s="7">
        <f t="shared" si="205"/>
        <v>-8</v>
      </c>
      <c r="L389" s="7">
        <f t="shared" si="205"/>
        <v>77.9</v>
      </c>
      <c r="M389" s="7">
        <f t="shared" si="205"/>
        <v>0</v>
      </c>
      <c r="N389" s="7">
        <f t="shared" si="205"/>
        <v>0</v>
      </c>
      <c r="O389" s="7">
        <f t="shared" si="205"/>
        <v>0</v>
      </c>
      <c r="P389" s="7">
        <f t="shared" si="205"/>
        <v>0</v>
      </c>
      <c r="Q389" s="7">
        <f t="shared" si="205"/>
        <v>0</v>
      </c>
      <c r="R389" s="7">
        <f t="shared" si="205"/>
        <v>0</v>
      </c>
      <c r="S389" s="7">
        <f t="shared" si="205"/>
        <v>0</v>
      </c>
      <c r="T389" s="7">
        <f t="shared" si="205"/>
        <v>0</v>
      </c>
      <c r="U389" s="7">
        <f t="shared" si="205"/>
        <v>0</v>
      </c>
      <c r="V389" s="7">
        <f t="shared" si="205"/>
        <v>0</v>
      </c>
      <c r="W389" s="7">
        <f t="shared" si="205"/>
        <v>0</v>
      </c>
      <c r="X389" s="7">
        <f t="shared" si="205"/>
        <v>0</v>
      </c>
      <c r="Y389" s="7">
        <f t="shared" si="205"/>
        <v>0</v>
      </c>
      <c r="Z389" s="7">
        <f t="shared" si="205"/>
        <v>0</v>
      </c>
      <c r="AA389" s="7">
        <f t="shared" si="205"/>
        <v>0</v>
      </c>
      <c r="AB389" s="7">
        <f t="shared" si="205"/>
        <v>0</v>
      </c>
      <c r="AC389" s="7">
        <f t="shared" si="205"/>
        <v>0</v>
      </c>
      <c r="AD389" s="7">
        <f t="shared" si="205"/>
        <v>0</v>
      </c>
      <c r="AE389" s="7">
        <f t="shared" si="205"/>
        <v>0</v>
      </c>
      <c r="AF389" s="7">
        <f t="shared" si="205"/>
        <v>0</v>
      </c>
      <c r="AG389" s="7">
        <f t="shared" si="205"/>
        <v>0</v>
      </c>
      <c r="AH389" s="7">
        <f t="shared" si="205"/>
        <v>0</v>
      </c>
      <c r="AI389" s="7">
        <f t="shared" si="205"/>
        <v>0</v>
      </c>
      <c r="AJ389" s="7">
        <f t="shared" si="205"/>
        <v>0</v>
      </c>
      <c r="AK389" s="7">
        <f t="shared" si="205"/>
        <v>0</v>
      </c>
      <c r="AL389" s="7">
        <f t="shared" si="205"/>
        <v>0</v>
      </c>
      <c r="AM389" s="7">
        <f t="shared" si="205"/>
        <v>0</v>
      </c>
      <c r="AN389" s="7">
        <f t="shared" si="205"/>
        <v>0</v>
      </c>
      <c r="AO389" s="7">
        <f t="shared" si="205"/>
        <v>0</v>
      </c>
      <c r="AP389" s="7">
        <f t="shared" si="205"/>
        <v>0</v>
      </c>
      <c r="AQ389" s="7">
        <f t="shared" si="205"/>
        <v>0</v>
      </c>
      <c r="AR389" s="7">
        <f t="shared" si="205"/>
        <v>0</v>
      </c>
      <c r="AS389" s="7">
        <f t="shared" si="205"/>
        <v>0</v>
      </c>
      <c r="AT389" s="7">
        <f t="shared" si="205"/>
        <v>0</v>
      </c>
      <c r="AU389" s="7">
        <f t="shared" si="205"/>
        <v>0</v>
      </c>
      <c r="AV389" s="7">
        <f t="shared" si="205"/>
        <v>0</v>
      </c>
      <c r="AW389" s="7">
        <f t="shared" si="205"/>
        <v>0</v>
      </c>
      <c r="AX389" s="7">
        <f t="shared" si="205"/>
        <v>0</v>
      </c>
      <c r="AY389" s="7">
        <f t="shared" si="205"/>
        <v>0</v>
      </c>
      <c r="AZ389" s="7">
        <f t="shared" si="205"/>
        <v>0</v>
      </c>
      <c r="BA389" s="7">
        <f t="shared" si="205"/>
        <v>0</v>
      </c>
      <c r="BB389" s="7">
        <f t="shared" si="205"/>
        <v>0</v>
      </c>
      <c r="BC389" s="7">
        <f t="shared" si="205"/>
        <v>0</v>
      </c>
      <c r="BD389" s="7">
        <f t="shared" si="205"/>
        <v>0</v>
      </c>
      <c r="BE389" s="7">
        <f t="shared" si="205"/>
        <v>0</v>
      </c>
      <c r="BF389" s="7">
        <f t="shared" si="205"/>
        <v>440757</v>
      </c>
      <c r="BG389" s="7">
        <f t="shared" si="205"/>
        <v>440757</v>
      </c>
      <c r="BH389" s="7">
        <f t="shared" si="205"/>
        <v>0</v>
      </c>
    </row>
    <row r="390" spans="1:60" ht="15.75">
      <c r="A390" s="14" t="s">
        <v>159</v>
      </c>
      <c r="B390" s="15" t="s">
        <v>297</v>
      </c>
      <c r="C390" s="15" t="s">
        <v>58</v>
      </c>
      <c r="D390" s="15" t="s">
        <v>274</v>
      </c>
      <c r="E390" s="15" t="s">
        <v>174</v>
      </c>
      <c r="F390" s="7">
        <v>6500</v>
      </c>
      <c r="G390" s="7">
        <f>F390+H390</f>
        <v>6495</v>
      </c>
      <c r="H390" s="7">
        <f>SUM(I390:BD390)</f>
        <v>-5</v>
      </c>
      <c r="I390" s="7"/>
      <c r="J390" s="7"/>
      <c r="K390" s="7"/>
      <c r="L390" s="7">
        <v>-5</v>
      </c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16"/>
      <c r="BF390" s="7"/>
      <c r="BG390" s="7"/>
      <c r="BH390" s="7"/>
    </row>
    <row r="391" spans="1:60" ht="21" customHeight="1">
      <c r="A391" s="14" t="s">
        <v>296</v>
      </c>
      <c r="B391" s="15">
        <v>10</v>
      </c>
      <c r="C391" s="15" t="s">
        <v>58</v>
      </c>
      <c r="D391" s="15" t="s">
        <v>274</v>
      </c>
      <c r="E391" s="15" t="s">
        <v>276</v>
      </c>
      <c r="F391" s="7">
        <v>19523.2</v>
      </c>
      <c r="G391" s="7">
        <f>F391+H391</f>
        <v>13931.6</v>
      </c>
      <c r="H391" s="7">
        <f>SUM(I391:BD391)</f>
        <v>-5591.6</v>
      </c>
      <c r="I391" s="7">
        <v>-5666.5</v>
      </c>
      <c r="J391" s="7"/>
      <c r="K391" s="7">
        <v>-8</v>
      </c>
      <c r="L391" s="7">
        <f>91-8-0.1</f>
        <v>82.9</v>
      </c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16"/>
      <c r="BF391" s="7">
        <v>146919</v>
      </c>
      <c r="BG391" s="7">
        <v>146919</v>
      </c>
      <c r="BH391" s="7">
        <f>BG391-BF391</f>
        <v>0</v>
      </c>
    </row>
    <row r="392" spans="1:60" ht="31.5" hidden="1">
      <c r="A392" s="14" t="s">
        <v>277</v>
      </c>
      <c r="B392" s="15">
        <v>10</v>
      </c>
      <c r="C392" s="15" t="s">
        <v>58</v>
      </c>
      <c r="D392" s="15" t="s">
        <v>274</v>
      </c>
      <c r="E392" s="15" t="s">
        <v>278</v>
      </c>
      <c r="F392" s="7">
        <v>0</v>
      </c>
      <c r="G392" s="7">
        <f>F392+H392</f>
        <v>0</v>
      </c>
      <c r="H392" s="7">
        <f>SUM(I392:BD392)</f>
        <v>0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16"/>
      <c r="BF392" s="7">
        <v>146919</v>
      </c>
      <c r="BG392" s="7">
        <v>146919</v>
      </c>
      <c r="BH392" s="7">
        <f>BG392-BF392</f>
        <v>0</v>
      </c>
    </row>
    <row r="393" spans="1:60" ht="47.25" hidden="1">
      <c r="A393" s="14" t="s">
        <v>177</v>
      </c>
      <c r="B393" s="15">
        <v>10</v>
      </c>
      <c r="C393" s="15" t="s">
        <v>58</v>
      </c>
      <c r="D393" s="15" t="s">
        <v>274</v>
      </c>
      <c r="E393" s="15" t="s">
        <v>178</v>
      </c>
      <c r="F393" s="7">
        <v>0</v>
      </c>
      <c r="G393" s="7">
        <f>F393+H393</f>
        <v>0</v>
      </c>
      <c r="H393" s="7">
        <f>SUM(I393:BD393)</f>
        <v>0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16"/>
      <c r="BF393" s="7">
        <v>146919</v>
      </c>
      <c r="BG393" s="7">
        <v>146919</v>
      </c>
      <c r="BH393" s="7">
        <f>BG393-BF393</f>
        <v>0</v>
      </c>
    </row>
    <row r="394" spans="1:60" ht="37.5" customHeight="1">
      <c r="A394" s="14" t="s">
        <v>279</v>
      </c>
      <c r="B394" s="15">
        <v>10</v>
      </c>
      <c r="C394" s="15" t="s">
        <v>58</v>
      </c>
      <c r="D394" s="15" t="s">
        <v>280</v>
      </c>
      <c r="E394" s="15" t="s">
        <v>45</v>
      </c>
      <c r="F394" s="7">
        <f>SUM(F395)</f>
        <v>143586.8</v>
      </c>
      <c r="G394" s="7">
        <f>SUM(G395)</f>
        <v>142970.19999999998</v>
      </c>
      <c r="H394" s="7">
        <f>SUM(H395)</f>
        <v>-616.6</v>
      </c>
      <c r="I394" s="7">
        <f>SUM(I395)</f>
        <v>0</v>
      </c>
      <c r="J394" s="7">
        <f aca="true" t="shared" si="206" ref="J394:BD394">SUM(J395)</f>
        <v>0</v>
      </c>
      <c r="K394" s="7">
        <f t="shared" si="206"/>
        <v>-79.9</v>
      </c>
      <c r="L394" s="7">
        <f t="shared" si="206"/>
        <v>-489.20000000000005</v>
      </c>
      <c r="M394" s="7">
        <f t="shared" si="206"/>
        <v>0</v>
      </c>
      <c r="N394" s="7">
        <f t="shared" si="206"/>
        <v>0</v>
      </c>
      <c r="O394" s="7">
        <f t="shared" si="206"/>
        <v>0</v>
      </c>
      <c r="P394" s="7">
        <f t="shared" si="206"/>
        <v>0</v>
      </c>
      <c r="Q394" s="7">
        <f t="shared" si="206"/>
        <v>0</v>
      </c>
      <c r="R394" s="7">
        <f t="shared" si="206"/>
        <v>-50</v>
      </c>
      <c r="S394" s="7">
        <f t="shared" si="206"/>
        <v>0</v>
      </c>
      <c r="T394" s="7">
        <f t="shared" si="206"/>
        <v>0</v>
      </c>
      <c r="U394" s="7">
        <f t="shared" si="206"/>
        <v>0</v>
      </c>
      <c r="V394" s="7">
        <f t="shared" si="206"/>
        <v>0</v>
      </c>
      <c r="W394" s="7">
        <f t="shared" si="206"/>
        <v>0</v>
      </c>
      <c r="X394" s="7">
        <f t="shared" si="206"/>
        <v>0</v>
      </c>
      <c r="Y394" s="7">
        <f t="shared" si="206"/>
        <v>0</v>
      </c>
      <c r="Z394" s="7">
        <f t="shared" si="206"/>
        <v>0</v>
      </c>
      <c r="AA394" s="7">
        <f t="shared" si="206"/>
        <v>2.5</v>
      </c>
      <c r="AB394" s="7">
        <f t="shared" si="206"/>
        <v>0</v>
      </c>
      <c r="AC394" s="7">
        <f t="shared" si="206"/>
        <v>0</v>
      </c>
      <c r="AD394" s="7">
        <f t="shared" si="206"/>
        <v>0</v>
      </c>
      <c r="AE394" s="7">
        <f t="shared" si="206"/>
        <v>0</v>
      </c>
      <c r="AF394" s="7">
        <f t="shared" si="206"/>
        <v>0</v>
      </c>
      <c r="AG394" s="7">
        <f t="shared" si="206"/>
        <v>0</v>
      </c>
      <c r="AH394" s="7">
        <f t="shared" si="206"/>
        <v>0</v>
      </c>
      <c r="AI394" s="7">
        <f t="shared" si="206"/>
        <v>0</v>
      </c>
      <c r="AJ394" s="7">
        <f t="shared" si="206"/>
        <v>0</v>
      </c>
      <c r="AK394" s="7">
        <f t="shared" si="206"/>
        <v>0</v>
      </c>
      <c r="AL394" s="7">
        <f t="shared" si="206"/>
        <v>0</v>
      </c>
      <c r="AM394" s="7">
        <f t="shared" si="206"/>
        <v>0</v>
      </c>
      <c r="AN394" s="7">
        <f t="shared" si="206"/>
        <v>0</v>
      </c>
      <c r="AO394" s="7">
        <f t="shared" si="206"/>
        <v>0</v>
      </c>
      <c r="AP394" s="7">
        <f t="shared" si="206"/>
        <v>0</v>
      </c>
      <c r="AQ394" s="7">
        <f t="shared" si="206"/>
        <v>0</v>
      </c>
      <c r="AR394" s="7">
        <f t="shared" si="206"/>
        <v>0</v>
      </c>
      <c r="AS394" s="7">
        <f t="shared" si="206"/>
        <v>0</v>
      </c>
      <c r="AT394" s="7">
        <f t="shared" si="206"/>
        <v>0</v>
      </c>
      <c r="AU394" s="7">
        <f t="shared" si="206"/>
        <v>0</v>
      </c>
      <c r="AV394" s="7">
        <f t="shared" si="206"/>
        <v>0</v>
      </c>
      <c r="AW394" s="7">
        <f t="shared" si="206"/>
        <v>0</v>
      </c>
      <c r="AX394" s="7">
        <f t="shared" si="206"/>
        <v>0</v>
      </c>
      <c r="AY394" s="7">
        <f t="shared" si="206"/>
        <v>0</v>
      </c>
      <c r="AZ394" s="7">
        <f t="shared" si="206"/>
        <v>0</v>
      </c>
      <c r="BA394" s="7">
        <f t="shared" si="206"/>
        <v>0</v>
      </c>
      <c r="BB394" s="7">
        <f t="shared" si="206"/>
        <v>0</v>
      </c>
      <c r="BC394" s="7">
        <f t="shared" si="206"/>
        <v>0</v>
      </c>
      <c r="BD394" s="7">
        <f t="shared" si="206"/>
        <v>0</v>
      </c>
      <c r="BE394" s="16"/>
      <c r="BF394" s="7">
        <f>SUM(BF395:BF399)</f>
        <v>672503</v>
      </c>
      <c r="BG394" s="7">
        <f>SUM(BG395:BG399)</f>
        <v>632175</v>
      </c>
      <c r="BH394" s="7">
        <f>SUM(BH395:BH399)</f>
        <v>-40328</v>
      </c>
    </row>
    <row r="395" spans="1:60" ht="31.5">
      <c r="A395" s="14" t="s">
        <v>281</v>
      </c>
      <c r="B395" s="15">
        <v>10</v>
      </c>
      <c r="C395" s="15" t="s">
        <v>58</v>
      </c>
      <c r="D395" s="15" t="s">
        <v>280</v>
      </c>
      <c r="E395" s="15" t="s">
        <v>282</v>
      </c>
      <c r="F395" s="7">
        <v>143586.8</v>
      </c>
      <c r="G395" s="7">
        <f>F395+H395</f>
        <v>142970.19999999998</v>
      </c>
      <c r="H395" s="7">
        <f aca="true" t="shared" si="207" ref="H395:H401">SUM(I395:BD395)</f>
        <v>-616.6</v>
      </c>
      <c r="I395" s="7"/>
      <c r="J395" s="7"/>
      <c r="K395" s="7">
        <v>-79.9</v>
      </c>
      <c r="L395" s="7">
        <f>-409.6-79.6</f>
        <v>-489.20000000000005</v>
      </c>
      <c r="M395" s="7"/>
      <c r="N395" s="7"/>
      <c r="O395" s="7"/>
      <c r="P395" s="7"/>
      <c r="Q395" s="7"/>
      <c r="R395" s="7">
        <v>-50</v>
      </c>
      <c r="S395" s="7"/>
      <c r="T395" s="7"/>
      <c r="U395" s="7"/>
      <c r="V395" s="7"/>
      <c r="W395" s="7"/>
      <c r="X395" s="7"/>
      <c r="Y395" s="7"/>
      <c r="Z395" s="7"/>
      <c r="AA395" s="7">
        <v>2.5</v>
      </c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16"/>
      <c r="BF395" s="7">
        <v>146919</v>
      </c>
      <c r="BG395" s="7">
        <v>146919</v>
      </c>
      <c r="BH395" s="7">
        <f>BG395-BF395</f>
        <v>0</v>
      </c>
    </row>
    <row r="396" spans="1:60" ht="31.5" hidden="1">
      <c r="A396" s="73" t="s">
        <v>172</v>
      </c>
      <c r="B396" s="34">
        <v>10</v>
      </c>
      <c r="C396" s="34" t="s">
        <v>58</v>
      </c>
      <c r="D396" s="34" t="s">
        <v>173</v>
      </c>
      <c r="E396" s="34" t="s">
        <v>45</v>
      </c>
      <c r="F396" s="7">
        <f>SUM(F397:F400)</f>
        <v>0</v>
      </c>
      <c r="G396" s="7">
        <f>SUM(G397:G400)</f>
        <v>0</v>
      </c>
      <c r="H396" s="7">
        <f t="shared" si="207"/>
        <v>0</v>
      </c>
      <c r="I396" s="7">
        <f>SUM(I397:I400)</f>
        <v>0</v>
      </c>
      <c r="J396" s="7">
        <f aca="true" t="shared" si="208" ref="J396:BD396">SUM(J397:J400)</f>
        <v>0</v>
      </c>
      <c r="K396" s="7">
        <f t="shared" si="208"/>
        <v>0</v>
      </c>
      <c r="L396" s="7">
        <f t="shared" si="208"/>
        <v>0</v>
      </c>
      <c r="M396" s="7">
        <f t="shared" si="208"/>
        <v>0</v>
      </c>
      <c r="N396" s="7">
        <f t="shared" si="208"/>
        <v>0</v>
      </c>
      <c r="O396" s="7">
        <f t="shared" si="208"/>
        <v>0</v>
      </c>
      <c r="P396" s="7">
        <f t="shared" si="208"/>
        <v>0</v>
      </c>
      <c r="Q396" s="7">
        <f t="shared" si="208"/>
        <v>0</v>
      </c>
      <c r="R396" s="7"/>
      <c r="S396" s="7">
        <f>SUM(S397:S400)</f>
        <v>0</v>
      </c>
      <c r="T396" s="7">
        <f t="shared" si="208"/>
        <v>0</v>
      </c>
      <c r="U396" s="7">
        <f t="shared" si="208"/>
        <v>0</v>
      </c>
      <c r="V396" s="7">
        <f t="shared" si="208"/>
        <v>0</v>
      </c>
      <c r="W396" s="7">
        <f t="shared" si="208"/>
        <v>0</v>
      </c>
      <c r="X396" s="7">
        <f t="shared" si="208"/>
        <v>0</v>
      </c>
      <c r="Y396" s="7">
        <f t="shared" si="208"/>
        <v>0</v>
      </c>
      <c r="Z396" s="7">
        <f t="shared" si="208"/>
        <v>0</v>
      </c>
      <c r="AA396" s="7">
        <f t="shared" si="208"/>
        <v>0</v>
      </c>
      <c r="AB396" s="7">
        <f t="shared" si="208"/>
        <v>0</v>
      </c>
      <c r="AC396" s="7">
        <f t="shared" si="208"/>
        <v>0</v>
      </c>
      <c r="AD396" s="7">
        <f t="shared" si="208"/>
        <v>0</v>
      </c>
      <c r="AE396" s="7">
        <f t="shared" si="208"/>
        <v>0</v>
      </c>
      <c r="AF396" s="7">
        <f t="shared" si="208"/>
        <v>0</v>
      </c>
      <c r="AG396" s="7">
        <f t="shared" si="208"/>
        <v>0</v>
      </c>
      <c r="AH396" s="7">
        <f t="shared" si="208"/>
        <v>0</v>
      </c>
      <c r="AI396" s="7">
        <f t="shared" si="208"/>
        <v>0</v>
      </c>
      <c r="AJ396" s="7">
        <f t="shared" si="208"/>
        <v>0</v>
      </c>
      <c r="AK396" s="7">
        <f t="shared" si="208"/>
        <v>0</v>
      </c>
      <c r="AL396" s="7">
        <f t="shared" si="208"/>
        <v>0</v>
      </c>
      <c r="AM396" s="7">
        <f t="shared" si="208"/>
        <v>0</v>
      </c>
      <c r="AN396" s="7">
        <f t="shared" si="208"/>
        <v>0</v>
      </c>
      <c r="AO396" s="7">
        <f t="shared" si="208"/>
        <v>0</v>
      </c>
      <c r="AP396" s="7">
        <f t="shared" si="208"/>
        <v>0</v>
      </c>
      <c r="AQ396" s="7">
        <f t="shared" si="208"/>
        <v>0</v>
      </c>
      <c r="AR396" s="7">
        <f t="shared" si="208"/>
        <v>0</v>
      </c>
      <c r="AS396" s="7">
        <f t="shared" si="208"/>
        <v>0</v>
      </c>
      <c r="AT396" s="7">
        <f t="shared" si="208"/>
        <v>0</v>
      </c>
      <c r="AU396" s="7">
        <f t="shared" si="208"/>
        <v>0</v>
      </c>
      <c r="AV396" s="7">
        <f t="shared" si="208"/>
        <v>0</v>
      </c>
      <c r="AW396" s="7">
        <f t="shared" si="208"/>
        <v>0</v>
      </c>
      <c r="AX396" s="7">
        <f t="shared" si="208"/>
        <v>0</v>
      </c>
      <c r="AY396" s="7">
        <f t="shared" si="208"/>
        <v>0</v>
      </c>
      <c r="AZ396" s="7">
        <f t="shared" si="208"/>
        <v>0</v>
      </c>
      <c r="BA396" s="7">
        <f t="shared" si="208"/>
        <v>0</v>
      </c>
      <c r="BB396" s="7">
        <f t="shared" si="208"/>
        <v>0</v>
      </c>
      <c r="BC396" s="7">
        <f t="shared" si="208"/>
        <v>0</v>
      </c>
      <c r="BD396" s="7">
        <f t="shared" si="208"/>
        <v>0</v>
      </c>
      <c r="BE396" s="16"/>
      <c r="BF396" s="7">
        <f>SUM(BF397:BF400)</f>
        <v>262792</v>
      </c>
      <c r="BG396" s="7">
        <f>SUM(BG397:BG400)</f>
        <v>242628</v>
      </c>
      <c r="BH396" s="7">
        <f>SUM(BH397:BH400)</f>
        <v>-20164</v>
      </c>
    </row>
    <row r="397" spans="1:60" ht="15.75" hidden="1">
      <c r="A397" s="73" t="s">
        <v>159</v>
      </c>
      <c r="B397" s="34">
        <v>10</v>
      </c>
      <c r="C397" s="34" t="s">
        <v>58</v>
      </c>
      <c r="D397" s="34" t="s">
        <v>173</v>
      </c>
      <c r="E397" s="34" t="s">
        <v>174</v>
      </c>
      <c r="F397" s="7"/>
      <c r="G397" s="7">
        <f>F397+H397</f>
        <v>0</v>
      </c>
      <c r="H397" s="7">
        <f t="shared" si="207"/>
        <v>0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16"/>
      <c r="BF397" s="7">
        <v>115873</v>
      </c>
      <c r="BG397" s="7">
        <v>95709</v>
      </c>
      <c r="BH397" s="7">
        <f t="shared" si="181"/>
        <v>-20164</v>
      </c>
    </row>
    <row r="398" spans="1:60" ht="63" hidden="1">
      <c r="A398" s="73" t="s">
        <v>275</v>
      </c>
      <c r="B398" s="34">
        <v>10</v>
      </c>
      <c r="C398" s="34" t="s">
        <v>58</v>
      </c>
      <c r="D398" s="34" t="s">
        <v>173</v>
      </c>
      <c r="E398" s="34">
        <v>563</v>
      </c>
      <c r="F398" s="7"/>
      <c r="G398" s="7">
        <f>F398+H398</f>
        <v>0</v>
      </c>
      <c r="H398" s="7">
        <f t="shared" si="207"/>
        <v>0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16"/>
      <c r="BF398" s="7">
        <v>146919</v>
      </c>
      <c r="BG398" s="7">
        <v>146919</v>
      </c>
      <c r="BH398" s="7">
        <f t="shared" si="181"/>
        <v>0</v>
      </c>
    </row>
    <row r="399" spans="1:60" ht="63" hidden="1">
      <c r="A399" s="73" t="s">
        <v>283</v>
      </c>
      <c r="B399" s="34">
        <v>10</v>
      </c>
      <c r="C399" s="34" t="s">
        <v>58</v>
      </c>
      <c r="D399" s="34" t="s">
        <v>173</v>
      </c>
      <c r="E399" s="34">
        <v>565</v>
      </c>
      <c r="F399" s="7">
        <f>SUM(I399:BD399)</f>
        <v>0</v>
      </c>
      <c r="G399" s="7">
        <f>SUM(J399:BD399)</f>
        <v>0</v>
      </c>
      <c r="H399" s="7">
        <f t="shared" si="207"/>
        <v>0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16"/>
      <c r="BF399" s="7"/>
      <c r="BG399" s="7"/>
      <c r="BH399" s="7">
        <f t="shared" si="181"/>
        <v>0</v>
      </c>
    </row>
    <row r="400" spans="1:60" ht="61.5" customHeight="1" hidden="1">
      <c r="A400" s="73" t="s">
        <v>284</v>
      </c>
      <c r="B400" s="34">
        <v>10</v>
      </c>
      <c r="C400" s="34" t="s">
        <v>58</v>
      </c>
      <c r="D400" s="34" t="s">
        <v>173</v>
      </c>
      <c r="E400" s="34" t="s">
        <v>276</v>
      </c>
      <c r="F400" s="7">
        <f>SUM(I400:BD400)</f>
        <v>0</v>
      </c>
      <c r="G400" s="7">
        <f>SUM(J400:BD400)</f>
        <v>0</v>
      </c>
      <c r="H400" s="7">
        <f t="shared" si="207"/>
        <v>0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16"/>
      <c r="BF400" s="7"/>
      <c r="BG400" s="7"/>
      <c r="BH400" s="7">
        <f t="shared" si="181"/>
        <v>0</v>
      </c>
    </row>
    <row r="401" spans="1:60" ht="31.5" hidden="1">
      <c r="A401" s="14" t="s">
        <v>281</v>
      </c>
      <c r="B401" s="15">
        <v>10</v>
      </c>
      <c r="C401" s="15" t="s">
        <v>58</v>
      </c>
      <c r="D401" s="15" t="s">
        <v>285</v>
      </c>
      <c r="E401" s="15" t="s">
        <v>282</v>
      </c>
      <c r="F401" s="7">
        <f>SUM(I401:BD401)</f>
        <v>0</v>
      </c>
      <c r="G401" s="7">
        <f>SUM(J401:BD401)</f>
        <v>0</v>
      </c>
      <c r="H401" s="7">
        <f t="shared" si="207"/>
        <v>0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16"/>
      <c r="BF401" s="7"/>
      <c r="BG401" s="7"/>
      <c r="BH401" s="7">
        <f t="shared" si="181"/>
        <v>0</v>
      </c>
    </row>
    <row r="402" spans="1:60" ht="15.75">
      <c r="A402" s="14" t="s">
        <v>90</v>
      </c>
      <c r="B402" s="15">
        <v>10</v>
      </c>
      <c r="C402" s="15" t="s">
        <v>58</v>
      </c>
      <c r="D402" s="15" t="s">
        <v>91</v>
      </c>
      <c r="E402" s="15" t="s">
        <v>45</v>
      </c>
      <c r="F402" s="7">
        <f>F403+F404+F406+F405</f>
        <v>293143.7</v>
      </c>
      <c r="G402" s="7">
        <f>G403+G404+G406+G405</f>
        <v>250073.80000000002</v>
      </c>
      <c r="H402" s="7">
        <f aca="true" t="shared" si="209" ref="H402:BH402">H403+H404+H406+H405</f>
        <v>-43069.9</v>
      </c>
      <c r="I402" s="7">
        <f t="shared" si="209"/>
        <v>-43069.9</v>
      </c>
      <c r="J402" s="7">
        <f t="shared" si="209"/>
        <v>0</v>
      </c>
      <c r="K402" s="7">
        <f t="shared" si="209"/>
        <v>0</v>
      </c>
      <c r="L402" s="7">
        <f t="shared" si="209"/>
        <v>0</v>
      </c>
      <c r="M402" s="7">
        <f t="shared" si="209"/>
        <v>0</v>
      </c>
      <c r="N402" s="7">
        <f t="shared" si="209"/>
        <v>0</v>
      </c>
      <c r="O402" s="7">
        <f t="shared" si="209"/>
        <v>0</v>
      </c>
      <c r="P402" s="7">
        <f t="shared" si="209"/>
        <v>0</v>
      </c>
      <c r="Q402" s="7">
        <f t="shared" si="209"/>
        <v>0</v>
      </c>
      <c r="R402" s="7">
        <f t="shared" si="209"/>
        <v>0</v>
      </c>
      <c r="S402" s="7">
        <f t="shared" si="209"/>
        <v>0</v>
      </c>
      <c r="T402" s="7">
        <f t="shared" si="209"/>
        <v>0</v>
      </c>
      <c r="U402" s="7">
        <f t="shared" si="209"/>
        <v>0</v>
      </c>
      <c r="V402" s="7">
        <f t="shared" si="209"/>
        <v>0</v>
      </c>
      <c r="W402" s="7">
        <f t="shared" si="209"/>
        <v>0</v>
      </c>
      <c r="X402" s="7">
        <f t="shared" si="209"/>
        <v>0</v>
      </c>
      <c r="Y402" s="7">
        <f t="shared" si="209"/>
        <v>0</v>
      </c>
      <c r="Z402" s="7">
        <f t="shared" si="209"/>
        <v>0</v>
      </c>
      <c r="AA402" s="7">
        <f t="shared" si="209"/>
        <v>0</v>
      </c>
      <c r="AB402" s="7">
        <f t="shared" si="209"/>
        <v>0</v>
      </c>
      <c r="AC402" s="7">
        <f t="shared" si="209"/>
        <v>0</v>
      </c>
      <c r="AD402" s="7">
        <f t="shared" si="209"/>
        <v>0</v>
      </c>
      <c r="AE402" s="7">
        <f t="shared" si="209"/>
        <v>0</v>
      </c>
      <c r="AF402" s="7">
        <f t="shared" si="209"/>
        <v>0</v>
      </c>
      <c r="AG402" s="7">
        <f t="shared" si="209"/>
        <v>0</v>
      </c>
      <c r="AH402" s="7">
        <f t="shared" si="209"/>
        <v>0</v>
      </c>
      <c r="AI402" s="7">
        <f t="shared" si="209"/>
        <v>0</v>
      </c>
      <c r="AJ402" s="7">
        <f t="shared" si="209"/>
        <v>0</v>
      </c>
      <c r="AK402" s="7">
        <f t="shared" si="209"/>
        <v>0</v>
      </c>
      <c r="AL402" s="7">
        <f t="shared" si="209"/>
        <v>0</v>
      </c>
      <c r="AM402" s="7">
        <f t="shared" si="209"/>
        <v>0</v>
      </c>
      <c r="AN402" s="7">
        <f t="shared" si="209"/>
        <v>0</v>
      </c>
      <c r="AO402" s="7">
        <f t="shared" si="209"/>
        <v>0</v>
      </c>
      <c r="AP402" s="7">
        <f t="shared" si="209"/>
        <v>0</v>
      </c>
      <c r="AQ402" s="7">
        <f t="shared" si="209"/>
        <v>0</v>
      </c>
      <c r="AR402" s="7">
        <f t="shared" si="209"/>
        <v>0</v>
      </c>
      <c r="AS402" s="7">
        <f t="shared" si="209"/>
        <v>0</v>
      </c>
      <c r="AT402" s="7">
        <f t="shared" si="209"/>
        <v>0</v>
      </c>
      <c r="AU402" s="7">
        <f t="shared" si="209"/>
        <v>0</v>
      </c>
      <c r="AV402" s="7">
        <f t="shared" si="209"/>
        <v>0</v>
      </c>
      <c r="AW402" s="7">
        <f t="shared" si="209"/>
        <v>0</v>
      </c>
      <c r="AX402" s="7">
        <f t="shared" si="209"/>
        <v>0</v>
      </c>
      <c r="AY402" s="7">
        <f t="shared" si="209"/>
        <v>0</v>
      </c>
      <c r="AZ402" s="7">
        <f t="shared" si="209"/>
        <v>0</v>
      </c>
      <c r="BA402" s="7">
        <f t="shared" si="209"/>
        <v>0</v>
      </c>
      <c r="BB402" s="7">
        <f t="shared" si="209"/>
        <v>0</v>
      </c>
      <c r="BC402" s="7">
        <f t="shared" si="209"/>
        <v>0</v>
      </c>
      <c r="BD402" s="7">
        <f t="shared" si="209"/>
        <v>0</v>
      </c>
      <c r="BE402" s="7">
        <f t="shared" si="209"/>
        <v>0</v>
      </c>
      <c r="BF402" s="7">
        <f t="shared" si="209"/>
        <v>320920</v>
      </c>
      <c r="BG402" s="7">
        <f t="shared" si="209"/>
        <v>320920</v>
      </c>
      <c r="BH402" s="7">
        <f t="shared" si="209"/>
        <v>0</v>
      </c>
    </row>
    <row r="403" spans="1:60" ht="47.25" hidden="1">
      <c r="A403" s="73" t="s">
        <v>286</v>
      </c>
      <c r="B403" s="34">
        <v>10</v>
      </c>
      <c r="C403" s="34" t="s">
        <v>58</v>
      </c>
      <c r="D403" s="34" t="s">
        <v>91</v>
      </c>
      <c r="E403" s="34">
        <v>561</v>
      </c>
      <c r="F403" s="74">
        <v>0</v>
      </c>
      <c r="G403" s="74">
        <f>F403+H403</f>
        <v>0</v>
      </c>
      <c r="H403" s="7">
        <f aca="true" t="shared" si="210" ref="H403:H440">SUM(I403:BD403)</f>
        <v>0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16"/>
      <c r="BF403" s="7">
        <v>160460</v>
      </c>
      <c r="BG403" s="7">
        <v>160460</v>
      </c>
      <c r="BH403" s="7">
        <f t="shared" si="181"/>
        <v>0</v>
      </c>
    </row>
    <row r="404" spans="1:60" ht="31.5">
      <c r="A404" s="14" t="s">
        <v>277</v>
      </c>
      <c r="B404" s="15">
        <v>10</v>
      </c>
      <c r="C404" s="15" t="s">
        <v>58</v>
      </c>
      <c r="D404" s="15" t="s">
        <v>91</v>
      </c>
      <c r="E404" s="15" t="s">
        <v>278</v>
      </c>
      <c r="F404" s="7">
        <v>2870.5</v>
      </c>
      <c r="G404" s="7">
        <f>F404+H404</f>
        <v>2870.5</v>
      </c>
      <c r="H404" s="7">
        <f t="shared" si="210"/>
        <v>0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16"/>
      <c r="BF404" s="7"/>
      <c r="BG404" s="7"/>
      <c r="BH404" s="7"/>
    </row>
    <row r="405" spans="1:60" ht="52.5" customHeight="1">
      <c r="A405" s="14" t="s">
        <v>177</v>
      </c>
      <c r="B405" s="15" t="s">
        <v>297</v>
      </c>
      <c r="C405" s="15" t="s">
        <v>58</v>
      </c>
      <c r="D405" s="15" t="s">
        <v>91</v>
      </c>
      <c r="E405" s="15" t="s">
        <v>178</v>
      </c>
      <c r="F405" s="7">
        <v>123423</v>
      </c>
      <c r="G405" s="7">
        <f>F405+H405</f>
        <v>85523</v>
      </c>
      <c r="H405" s="7">
        <f t="shared" si="210"/>
        <v>-37900</v>
      </c>
      <c r="I405" s="7">
        <v>-37900</v>
      </c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16"/>
      <c r="BF405" s="7"/>
      <c r="BG405" s="7"/>
      <c r="BH405" s="7"/>
    </row>
    <row r="406" spans="1:60" ht="39" customHeight="1">
      <c r="A406" s="14" t="s">
        <v>287</v>
      </c>
      <c r="B406" s="15">
        <v>10</v>
      </c>
      <c r="C406" s="15" t="s">
        <v>58</v>
      </c>
      <c r="D406" s="15" t="s">
        <v>91</v>
      </c>
      <c r="E406" s="15" t="s">
        <v>288</v>
      </c>
      <c r="F406" s="7">
        <v>166850.2</v>
      </c>
      <c r="G406" s="7">
        <f>F406+H406</f>
        <v>161680.30000000002</v>
      </c>
      <c r="H406" s="7">
        <f t="shared" si="210"/>
        <v>-5169.9</v>
      </c>
      <c r="I406" s="7">
        <v>-5169.9</v>
      </c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16"/>
      <c r="BF406" s="7">
        <v>160460</v>
      </c>
      <c r="BG406" s="7">
        <v>160460</v>
      </c>
      <c r="BH406" s="7">
        <f>BG406-BF406</f>
        <v>0</v>
      </c>
    </row>
    <row r="407" spans="1:60" ht="31.5">
      <c r="A407" s="14" t="s">
        <v>175</v>
      </c>
      <c r="B407" s="15" t="s">
        <v>297</v>
      </c>
      <c r="C407" s="15" t="s">
        <v>58</v>
      </c>
      <c r="D407" s="15" t="s">
        <v>176</v>
      </c>
      <c r="E407" s="15" t="s">
        <v>45</v>
      </c>
      <c r="F407" s="7">
        <f>F408</f>
        <v>26330</v>
      </c>
      <c r="G407" s="7">
        <f>G408</f>
        <v>26330</v>
      </c>
      <c r="H407" s="7">
        <f>H408</f>
        <v>0</v>
      </c>
      <c r="I407" s="7">
        <f>I408</f>
        <v>0</v>
      </c>
      <c r="J407" s="7">
        <f aca="true" t="shared" si="211" ref="J407:AG407">J408</f>
        <v>0</v>
      </c>
      <c r="K407" s="7">
        <f t="shared" si="211"/>
        <v>0</v>
      </c>
      <c r="L407" s="7">
        <f t="shared" si="211"/>
        <v>0</v>
      </c>
      <c r="M407" s="7">
        <f t="shared" si="211"/>
        <v>0</v>
      </c>
      <c r="N407" s="7">
        <f t="shared" si="211"/>
        <v>0</v>
      </c>
      <c r="O407" s="7">
        <f t="shared" si="211"/>
        <v>0</v>
      </c>
      <c r="P407" s="7">
        <f t="shared" si="211"/>
        <v>0</v>
      </c>
      <c r="Q407" s="7">
        <f t="shared" si="211"/>
        <v>0</v>
      </c>
      <c r="R407" s="7">
        <f t="shared" si="211"/>
        <v>0</v>
      </c>
      <c r="S407" s="7">
        <f t="shared" si="211"/>
        <v>0</v>
      </c>
      <c r="T407" s="7">
        <f t="shared" si="211"/>
        <v>0</v>
      </c>
      <c r="U407" s="7">
        <f t="shared" si="211"/>
        <v>0</v>
      </c>
      <c r="V407" s="7">
        <f t="shared" si="211"/>
        <v>0</v>
      </c>
      <c r="W407" s="7">
        <f t="shared" si="211"/>
        <v>0</v>
      </c>
      <c r="X407" s="7">
        <f t="shared" si="211"/>
        <v>0</v>
      </c>
      <c r="Y407" s="7">
        <f t="shared" si="211"/>
        <v>0</v>
      </c>
      <c r="Z407" s="7">
        <f t="shared" si="211"/>
        <v>0</v>
      </c>
      <c r="AA407" s="7">
        <f t="shared" si="211"/>
        <v>0</v>
      </c>
      <c r="AB407" s="7">
        <f t="shared" si="211"/>
        <v>0</v>
      </c>
      <c r="AC407" s="7">
        <f t="shared" si="211"/>
        <v>0</v>
      </c>
      <c r="AD407" s="7">
        <f t="shared" si="211"/>
        <v>0</v>
      </c>
      <c r="AE407" s="7">
        <f t="shared" si="211"/>
        <v>0</v>
      </c>
      <c r="AF407" s="7">
        <f t="shared" si="211"/>
        <v>0</v>
      </c>
      <c r="AG407" s="7">
        <f t="shared" si="211"/>
        <v>0</v>
      </c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16"/>
      <c r="BF407" s="7"/>
      <c r="BG407" s="7"/>
      <c r="BH407" s="7"/>
    </row>
    <row r="408" spans="1:60" ht="99" customHeight="1">
      <c r="A408" s="14" t="s">
        <v>320</v>
      </c>
      <c r="B408" s="15" t="s">
        <v>297</v>
      </c>
      <c r="C408" s="15" t="s">
        <v>58</v>
      </c>
      <c r="D408" s="15" t="s">
        <v>176</v>
      </c>
      <c r="E408" s="15" t="s">
        <v>314</v>
      </c>
      <c r="F408" s="7">
        <v>26330</v>
      </c>
      <c r="G408" s="7">
        <f>F408+H408</f>
        <v>26330</v>
      </c>
      <c r="H408" s="7">
        <f t="shared" si="210"/>
        <v>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16"/>
      <c r="BF408" s="7"/>
      <c r="BG408" s="7"/>
      <c r="BH408" s="7"/>
    </row>
    <row r="409" spans="1:60" ht="22.5" customHeight="1">
      <c r="A409" s="12" t="s">
        <v>139</v>
      </c>
      <c r="B409" s="15" t="s">
        <v>297</v>
      </c>
      <c r="C409" s="15" t="s">
        <v>58</v>
      </c>
      <c r="D409" s="15" t="s">
        <v>140</v>
      </c>
      <c r="E409" s="15" t="s">
        <v>45</v>
      </c>
      <c r="F409" s="7">
        <f>F410+F411</f>
        <v>32821.7</v>
      </c>
      <c r="G409" s="7">
        <f>G410+G411</f>
        <v>41821.7</v>
      </c>
      <c r="H409" s="7">
        <f aca="true" t="shared" si="212" ref="H409:BH409">H410+H411</f>
        <v>9000</v>
      </c>
      <c r="I409" s="7">
        <f t="shared" si="212"/>
        <v>9000</v>
      </c>
      <c r="J409" s="7">
        <f t="shared" si="212"/>
        <v>0</v>
      </c>
      <c r="K409" s="7">
        <f t="shared" si="212"/>
        <v>0</v>
      </c>
      <c r="L409" s="7">
        <f t="shared" si="212"/>
        <v>0</v>
      </c>
      <c r="M409" s="7">
        <f t="shared" si="212"/>
        <v>0</v>
      </c>
      <c r="N409" s="7">
        <f t="shared" si="212"/>
        <v>0</v>
      </c>
      <c r="O409" s="7">
        <f t="shared" si="212"/>
        <v>0</v>
      </c>
      <c r="P409" s="7">
        <f t="shared" si="212"/>
        <v>0</v>
      </c>
      <c r="Q409" s="7">
        <f t="shared" si="212"/>
        <v>0</v>
      </c>
      <c r="R409" s="7">
        <f t="shared" si="212"/>
        <v>0</v>
      </c>
      <c r="S409" s="7">
        <f t="shared" si="212"/>
        <v>0</v>
      </c>
      <c r="T409" s="7">
        <f t="shared" si="212"/>
        <v>0</v>
      </c>
      <c r="U409" s="7">
        <f t="shared" si="212"/>
        <v>0</v>
      </c>
      <c r="V409" s="7">
        <f t="shared" si="212"/>
        <v>0</v>
      </c>
      <c r="W409" s="7">
        <f t="shared" si="212"/>
        <v>0</v>
      </c>
      <c r="X409" s="7">
        <f t="shared" si="212"/>
        <v>0</v>
      </c>
      <c r="Y409" s="7">
        <f t="shared" si="212"/>
        <v>0</v>
      </c>
      <c r="Z409" s="7">
        <f t="shared" si="212"/>
        <v>0</v>
      </c>
      <c r="AA409" s="7">
        <f t="shared" si="212"/>
        <v>0</v>
      </c>
      <c r="AB409" s="7">
        <f t="shared" si="212"/>
        <v>0</v>
      </c>
      <c r="AC409" s="7">
        <f t="shared" si="212"/>
        <v>0</v>
      </c>
      <c r="AD409" s="7">
        <f t="shared" si="212"/>
        <v>0</v>
      </c>
      <c r="AE409" s="7">
        <f t="shared" si="212"/>
        <v>0</v>
      </c>
      <c r="AF409" s="7">
        <f t="shared" si="212"/>
        <v>0</v>
      </c>
      <c r="AG409" s="7">
        <f t="shared" si="212"/>
        <v>0</v>
      </c>
      <c r="AH409" s="7">
        <f t="shared" si="212"/>
        <v>0</v>
      </c>
      <c r="AI409" s="7">
        <f t="shared" si="212"/>
        <v>0</v>
      </c>
      <c r="AJ409" s="7">
        <f t="shared" si="212"/>
        <v>0</v>
      </c>
      <c r="AK409" s="7">
        <f t="shared" si="212"/>
        <v>0</v>
      </c>
      <c r="AL409" s="7">
        <f t="shared" si="212"/>
        <v>0</v>
      </c>
      <c r="AM409" s="7">
        <f t="shared" si="212"/>
        <v>0</v>
      </c>
      <c r="AN409" s="7">
        <f t="shared" si="212"/>
        <v>0</v>
      </c>
      <c r="AO409" s="7">
        <f t="shared" si="212"/>
        <v>0</v>
      </c>
      <c r="AP409" s="7">
        <f t="shared" si="212"/>
        <v>0</v>
      </c>
      <c r="AQ409" s="7">
        <f t="shared" si="212"/>
        <v>0</v>
      </c>
      <c r="AR409" s="7">
        <f t="shared" si="212"/>
        <v>0</v>
      </c>
      <c r="AS409" s="7">
        <f t="shared" si="212"/>
        <v>0</v>
      </c>
      <c r="AT409" s="7">
        <f t="shared" si="212"/>
        <v>0</v>
      </c>
      <c r="AU409" s="7">
        <f t="shared" si="212"/>
        <v>0</v>
      </c>
      <c r="AV409" s="7">
        <f t="shared" si="212"/>
        <v>0</v>
      </c>
      <c r="AW409" s="7">
        <f t="shared" si="212"/>
        <v>0</v>
      </c>
      <c r="AX409" s="7">
        <f t="shared" si="212"/>
        <v>0</v>
      </c>
      <c r="AY409" s="7">
        <f t="shared" si="212"/>
        <v>0</v>
      </c>
      <c r="AZ409" s="7">
        <f t="shared" si="212"/>
        <v>0</v>
      </c>
      <c r="BA409" s="7">
        <f t="shared" si="212"/>
        <v>0</v>
      </c>
      <c r="BB409" s="7">
        <f t="shared" si="212"/>
        <v>0</v>
      </c>
      <c r="BC409" s="7">
        <f t="shared" si="212"/>
        <v>0</v>
      </c>
      <c r="BD409" s="7">
        <f t="shared" si="212"/>
        <v>0</v>
      </c>
      <c r="BE409" s="7">
        <f t="shared" si="212"/>
        <v>0</v>
      </c>
      <c r="BF409" s="7">
        <f t="shared" si="212"/>
        <v>0</v>
      </c>
      <c r="BG409" s="7">
        <f t="shared" si="212"/>
        <v>0</v>
      </c>
      <c r="BH409" s="7">
        <f t="shared" si="212"/>
        <v>0</v>
      </c>
    </row>
    <row r="410" spans="1:60" ht="15.75">
      <c r="A410" s="14" t="s">
        <v>159</v>
      </c>
      <c r="B410" s="15" t="s">
        <v>297</v>
      </c>
      <c r="C410" s="15" t="s">
        <v>58</v>
      </c>
      <c r="D410" s="15" t="s">
        <v>140</v>
      </c>
      <c r="E410" s="15" t="s">
        <v>174</v>
      </c>
      <c r="F410" s="7">
        <v>31117</v>
      </c>
      <c r="G410" s="7">
        <f>F410+H410</f>
        <v>40117</v>
      </c>
      <c r="H410" s="7">
        <f t="shared" si="210"/>
        <v>9000</v>
      </c>
      <c r="I410" s="7">
        <v>9000</v>
      </c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16"/>
      <c r="BF410" s="7"/>
      <c r="BG410" s="7"/>
      <c r="BH410" s="7"/>
    </row>
    <row r="411" spans="1:60" ht="31.5">
      <c r="A411" s="14" t="s">
        <v>281</v>
      </c>
      <c r="B411" s="15" t="s">
        <v>297</v>
      </c>
      <c r="C411" s="15" t="s">
        <v>58</v>
      </c>
      <c r="D411" s="15" t="s">
        <v>140</v>
      </c>
      <c r="E411" s="15" t="s">
        <v>282</v>
      </c>
      <c r="F411" s="7">
        <v>1704.7</v>
      </c>
      <c r="G411" s="7">
        <f>F411+H411</f>
        <v>1704.7</v>
      </c>
      <c r="H411" s="7">
        <f>SUM(I411:BD411)</f>
        <v>0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16"/>
      <c r="BF411" s="7"/>
      <c r="BG411" s="7"/>
      <c r="BH411" s="7"/>
    </row>
    <row r="412" spans="1:60" ht="31.5">
      <c r="A412" s="14" t="s">
        <v>241</v>
      </c>
      <c r="B412" s="15" t="s">
        <v>297</v>
      </c>
      <c r="C412" s="15" t="s">
        <v>58</v>
      </c>
      <c r="D412" s="15" t="s">
        <v>179</v>
      </c>
      <c r="E412" s="15" t="s">
        <v>45</v>
      </c>
      <c r="F412" s="7">
        <f>F413</f>
        <v>73616</v>
      </c>
      <c r="G412" s="7">
        <f>G413</f>
        <v>158468</v>
      </c>
      <c r="H412" s="7">
        <f>H413</f>
        <v>84852</v>
      </c>
      <c r="I412" s="7">
        <f>I413</f>
        <v>0</v>
      </c>
      <c r="J412" s="7">
        <f aca="true" t="shared" si="213" ref="J412:BH412">J413</f>
        <v>0</v>
      </c>
      <c r="K412" s="7">
        <f t="shared" si="213"/>
        <v>0</v>
      </c>
      <c r="L412" s="7">
        <f t="shared" si="213"/>
        <v>0</v>
      </c>
      <c r="M412" s="7">
        <f t="shared" si="213"/>
        <v>0</v>
      </c>
      <c r="N412" s="7">
        <f t="shared" si="213"/>
        <v>0</v>
      </c>
      <c r="O412" s="7">
        <f t="shared" si="213"/>
        <v>0</v>
      </c>
      <c r="P412" s="7">
        <f t="shared" si="213"/>
        <v>50852</v>
      </c>
      <c r="Q412" s="7">
        <f t="shared" si="213"/>
        <v>0</v>
      </c>
      <c r="R412" s="7">
        <f t="shared" si="213"/>
        <v>36000</v>
      </c>
      <c r="S412" s="7">
        <f t="shared" si="213"/>
        <v>0</v>
      </c>
      <c r="T412" s="7">
        <f t="shared" si="213"/>
        <v>0</v>
      </c>
      <c r="U412" s="7">
        <f t="shared" si="213"/>
        <v>-2000</v>
      </c>
      <c r="V412" s="7">
        <f t="shared" si="213"/>
        <v>0</v>
      </c>
      <c r="W412" s="7">
        <f t="shared" si="213"/>
        <v>0</v>
      </c>
      <c r="X412" s="7">
        <f t="shared" si="213"/>
        <v>0</v>
      </c>
      <c r="Y412" s="7">
        <f t="shared" si="213"/>
        <v>0</v>
      </c>
      <c r="Z412" s="7">
        <f t="shared" si="213"/>
        <v>0</v>
      </c>
      <c r="AA412" s="7">
        <f t="shared" si="213"/>
        <v>0</v>
      </c>
      <c r="AB412" s="7">
        <f t="shared" si="213"/>
        <v>0</v>
      </c>
      <c r="AC412" s="7">
        <f t="shared" si="213"/>
        <v>0</v>
      </c>
      <c r="AD412" s="7">
        <f t="shared" si="213"/>
        <v>0</v>
      </c>
      <c r="AE412" s="7">
        <f t="shared" si="213"/>
        <v>0</v>
      </c>
      <c r="AF412" s="7">
        <f t="shared" si="213"/>
        <v>0</v>
      </c>
      <c r="AG412" s="7">
        <f t="shared" si="213"/>
        <v>0</v>
      </c>
      <c r="AH412" s="7">
        <f t="shared" si="213"/>
        <v>0</v>
      </c>
      <c r="AI412" s="7">
        <f t="shared" si="213"/>
        <v>0</v>
      </c>
      <c r="AJ412" s="7">
        <f t="shared" si="213"/>
        <v>0</v>
      </c>
      <c r="AK412" s="7">
        <f t="shared" si="213"/>
        <v>0</v>
      </c>
      <c r="AL412" s="7">
        <f t="shared" si="213"/>
        <v>0</v>
      </c>
      <c r="AM412" s="7">
        <f t="shared" si="213"/>
        <v>0</v>
      </c>
      <c r="AN412" s="7">
        <f t="shared" si="213"/>
        <v>0</v>
      </c>
      <c r="AO412" s="7">
        <f t="shared" si="213"/>
        <v>0</v>
      </c>
      <c r="AP412" s="7">
        <f t="shared" si="213"/>
        <v>0</v>
      </c>
      <c r="AQ412" s="7">
        <f t="shared" si="213"/>
        <v>0</v>
      </c>
      <c r="AR412" s="7">
        <f t="shared" si="213"/>
        <v>0</v>
      </c>
      <c r="AS412" s="7">
        <f t="shared" si="213"/>
        <v>0</v>
      </c>
      <c r="AT412" s="7">
        <f t="shared" si="213"/>
        <v>0</v>
      </c>
      <c r="AU412" s="7">
        <f t="shared" si="213"/>
        <v>0</v>
      </c>
      <c r="AV412" s="7">
        <f t="shared" si="213"/>
        <v>0</v>
      </c>
      <c r="AW412" s="7">
        <f t="shared" si="213"/>
        <v>0</v>
      </c>
      <c r="AX412" s="7">
        <f t="shared" si="213"/>
        <v>0</v>
      </c>
      <c r="AY412" s="7">
        <f t="shared" si="213"/>
        <v>0</v>
      </c>
      <c r="AZ412" s="7">
        <f t="shared" si="213"/>
        <v>0</v>
      </c>
      <c r="BA412" s="7">
        <f t="shared" si="213"/>
        <v>0</v>
      </c>
      <c r="BB412" s="7">
        <f t="shared" si="213"/>
        <v>0</v>
      </c>
      <c r="BC412" s="7">
        <f t="shared" si="213"/>
        <v>0</v>
      </c>
      <c r="BD412" s="7">
        <f t="shared" si="213"/>
        <v>0</v>
      </c>
      <c r="BE412" s="7">
        <f t="shared" si="213"/>
        <v>0</v>
      </c>
      <c r="BF412" s="7">
        <f t="shared" si="213"/>
        <v>0</v>
      </c>
      <c r="BG412" s="7">
        <f t="shared" si="213"/>
        <v>0</v>
      </c>
      <c r="BH412" s="7">
        <f t="shared" si="213"/>
        <v>0</v>
      </c>
    </row>
    <row r="413" spans="1:60" ht="15.75">
      <c r="A413" s="14" t="s">
        <v>159</v>
      </c>
      <c r="B413" s="15" t="s">
        <v>297</v>
      </c>
      <c r="C413" s="15" t="s">
        <v>58</v>
      </c>
      <c r="D413" s="15" t="s">
        <v>179</v>
      </c>
      <c r="E413" s="15" t="s">
        <v>174</v>
      </c>
      <c r="F413" s="7">
        <v>73616</v>
      </c>
      <c r="G413" s="7">
        <f>F413+H413</f>
        <v>158468</v>
      </c>
      <c r="H413" s="7">
        <f>SUM(I413:BD413)</f>
        <v>84852</v>
      </c>
      <c r="I413" s="7"/>
      <c r="J413" s="7"/>
      <c r="K413" s="7"/>
      <c r="L413" s="7"/>
      <c r="M413" s="7"/>
      <c r="N413" s="7"/>
      <c r="O413" s="7"/>
      <c r="P413" s="7">
        <v>50852</v>
      </c>
      <c r="Q413" s="7"/>
      <c r="R413" s="7">
        <f>17632.5+18367.5</f>
        <v>36000</v>
      </c>
      <c r="S413" s="7"/>
      <c r="T413" s="7"/>
      <c r="U413" s="7">
        <v>-2000</v>
      </c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16"/>
      <c r="BF413" s="7"/>
      <c r="BG413" s="7"/>
      <c r="BH413" s="7"/>
    </row>
    <row r="414" spans="1:60" s="17" customFormat="1" ht="31.5">
      <c r="A414" s="31" t="s">
        <v>289</v>
      </c>
      <c r="B414" s="30">
        <v>10</v>
      </c>
      <c r="C414" s="30" t="s">
        <v>61</v>
      </c>
      <c r="D414" s="30" t="s">
        <v>44</v>
      </c>
      <c r="E414" s="30" t="s">
        <v>45</v>
      </c>
      <c r="F414" s="8">
        <f>F415+F417</f>
        <v>45180.4</v>
      </c>
      <c r="G414" s="8">
        <f>G415+G417</f>
        <v>45204.200000000004</v>
      </c>
      <c r="H414" s="7">
        <f>H415+H417</f>
        <v>23.80000000000001</v>
      </c>
      <c r="I414" s="8">
        <f>I415+I417</f>
        <v>224</v>
      </c>
      <c r="J414" s="8">
        <f>J415+J417</f>
        <v>0</v>
      </c>
      <c r="K414" s="8">
        <f aca="true" t="shared" si="214" ref="K414:BH414">K415+K417</f>
        <v>0</v>
      </c>
      <c r="L414" s="8">
        <f t="shared" si="214"/>
        <v>-200.2</v>
      </c>
      <c r="M414" s="8">
        <f t="shared" si="214"/>
        <v>0</v>
      </c>
      <c r="N414" s="8">
        <f t="shared" si="214"/>
        <v>0</v>
      </c>
      <c r="O414" s="8">
        <f t="shared" si="214"/>
        <v>0</v>
      </c>
      <c r="P414" s="8">
        <f t="shared" si="214"/>
        <v>0</v>
      </c>
      <c r="Q414" s="8">
        <f t="shared" si="214"/>
        <v>0</v>
      </c>
      <c r="R414" s="8">
        <f t="shared" si="214"/>
        <v>0</v>
      </c>
      <c r="S414" s="8">
        <f t="shared" si="214"/>
        <v>0</v>
      </c>
      <c r="T414" s="8">
        <f t="shared" si="214"/>
        <v>0</v>
      </c>
      <c r="U414" s="8">
        <f t="shared" si="214"/>
        <v>0</v>
      </c>
      <c r="V414" s="8">
        <f t="shared" si="214"/>
        <v>0</v>
      </c>
      <c r="W414" s="8">
        <f t="shared" si="214"/>
        <v>0</v>
      </c>
      <c r="X414" s="8">
        <f t="shared" si="214"/>
        <v>0</v>
      </c>
      <c r="Y414" s="8">
        <f t="shared" si="214"/>
        <v>0</v>
      </c>
      <c r="Z414" s="8">
        <f t="shared" si="214"/>
        <v>0</v>
      </c>
      <c r="AA414" s="8">
        <f t="shared" si="214"/>
        <v>0</v>
      </c>
      <c r="AB414" s="8">
        <f t="shared" si="214"/>
        <v>0</v>
      </c>
      <c r="AC414" s="8">
        <f t="shared" si="214"/>
        <v>0</v>
      </c>
      <c r="AD414" s="8">
        <f t="shared" si="214"/>
        <v>0</v>
      </c>
      <c r="AE414" s="8">
        <f t="shared" si="214"/>
        <v>0</v>
      </c>
      <c r="AF414" s="8">
        <f t="shared" si="214"/>
        <v>0</v>
      </c>
      <c r="AG414" s="8">
        <f t="shared" si="214"/>
        <v>0</v>
      </c>
      <c r="AH414" s="8">
        <f t="shared" si="214"/>
        <v>0</v>
      </c>
      <c r="AI414" s="8">
        <f t="shared" si="214"/>
        <v>0</v>
      </c>
      <c r="AJ414" s="8">
        <f t="shared" si="214"/>
        <v>0</v>
      </c>
      <c r="AK414" s="8">
        <f t="shared" si="214"/>
        <v>0</v>
      </c>
      <c r="AL414" s="8">
        <f t="shared" si="214"/>
        <v>0</v>
      </c>
      <c r="AM414" s="8">
        <f t="shared" si="214"/>
        <v>0</v>
      </c>
      <c r="AN414" s="8">
        <f t="shared" si="214"/>
        <v>0</v>
      </c>
      <c r="AO414" s="8">
        <f t="shared" si="214"/>
        <v>0</v>
      </c>
      <c r="AP414" s="8">
        <f t="shared" si="214"/>
        <v>0</v>
      </c>
      <c r="AQ414" s="8">
        <f t="shared" si="214"/>
        <v>0</v>
      </c>
      <c r="AR414" s="8">
        <f t="shared" si="214"/>
        <v>0</v>
      </c>
      <c r="AS414" s="8">
        <f t="shared" si="214"/>
        <v>0</v>
      </c>
      <c r="AT414" s="8">
        <f t="shared" si="214"/>
        <v>0</v>
      </c>
      <c r="AU414" s="8">
        <f t="shared" si="214"/>
        <v>0</v>
      </c>
      <c r="AV414" s="8">
        <f t="shared" si="214"/>
        <v>0</v>
      </c>
      <c r="AW414" s="8">
        <f t="shared" si="214"/>
        <v>0</v>
      </c>
      <c r="AX414" s="8">
        <f t="shared" si="214"/>
        <v>0</v>
      </c>
      <c r="AY414" s="8">
        <f t="shared" si="214"/>
        <v>0</v>
      </c>
      <c r="AZ414" s="8">
        <f t="shared" si="214"/>
        <v>0</v>
      </c>
      <c r="BA414" s="8">
        <f t="shared" si="214"/>
        <v>0</v>
      </c>
      <c r="BB414" s="8">
        <f t="shared" si="214"/>
        <v>0</v>
      </c>
      <c r="BC414" s="8">
        <f t="shared" si="214"/>
        <v>0</v>
      </c>
      <c r="BD414" s="8">
        <f t="shared" si="214"/>
        <v>0</v>
      </c>
      <c r="BE414" s="8">
        <f t="shared" si="214"/>
        <v>0</v>
      </c>
      <c r="BF414" s="8">
        <f t="shared" si="214"/>
        <v>26000</v>
      </c>
      <c r="BG414" s="8">
        <f t="shared" si="214"/>
        <v>26000</v>
      </c>
      <c r="BH414" s="8">
        <f t="shared" si="214"/>
        <v>0</v>
      </c>
    </row>
    <row r="415" spans="1:60" s="68" customFormat="1" ht="47.25" hidden="1">
      <c r="A415" s="14" t="s">
        <v>290</v>
      </c>
      <c r="B415" s="15">
        <v>10</v>
      </c>
      <c r="C415" s="15" t="s">
        <v>61</v>
      </c>
      <c r="D415" s="15" t="s">
        <v>291</v>
      </c>
      <c r="E415" s="15" t="s">
        <v>45</v>
      </c>
      <c r="F415" s="80">
        <f>F416</f>
        <v>0</v>
      </c>
      <c r="G415" s="80">
        <f>G416</f>
        <v>0</v>
      </c>
      <c r="H415" s="80">
        <f t="shared" si="210"/>
        <v>0</v>
      </c>
      <c r="I415" s="7">
        <f>I416</f>
        <v>0</v>
      </c>
      <c r="J415" s="7">
        <f aca="true" t="shared" si="215" ref="J415:BD415">J416</f>
        <v>0</v>
      </c>
      <c r="K415" s="7">
        <f t="shared" si="215"/>
        <v>0</v>
      </c>
      <c r="L415" s="7">
        <f t="shared" si="215"/>
        <v>0</v>
      </c>
      <c r="M415" s="7">
        <f t="shared" si="215"/>
        <v>0</v>
      </c>
      <c r="N415" s="7">
        <f t="shared" si="215"/>
        <v>0</v>
      </c>
      <c r="O415" s="7">
        <f t="shared" si="215"/>
        <v>0</v>
      </c>
      <c r="P415" s="7">
        <f t="shared" si="215"/>
        <v>0</v>
      </c>
      <c r="Q415" s="7">
        <f t="shared" si="215"/>
        <v>0</v>
      </c>
      <c r="R415" s="7">
        <f t="shared" si="215"/>
        <v>0</v>
      </c>
      <c r="S415" s="7">
        <f t="shared" si="215"/>
        <v>0</v>
      </c>
      <c r="T415" s="7">
        <f t="shared" si="215"/>
        <v>0</v>
      </c>
      <c r="U415" s="7">
        <f t="shared" si="215"/>
        <v>0</v>
      </c>
      <c r="V415" s="7">
        <f t="shared" si="215"/>
        <v>0</v>
      </c>
      <c r="W415" s="7">
        <f t="shared" si="215"/>
        <v>0</v>
      </c>
      <c r="X415" s="7">
        <f t="shared" si="215"/>
        <v>0</v>
      </c>
      <c r="Y415" s="7">
        <f t="shared" si="215"/>
        <v>0</v>
      </c>
      <c r="Z415" s="7">
        <f t="shared" si="215"/>
        <v>0</v>
      </c>
      <c r="AA415" s="7">
        <f t="shared" si="215"/>
        <v>0</v>
      </c>
      <c r="AB415" s="7">
        <f t="shared" si="215"/>
        <v>0</v>
      </c>
      <c r="AC415" s="7">
        <f t="shared" si="215"/>
        <v>0</v>
      </c>
      <c r="AD415" s="7">
        <f t="shared" si="215"/>
        <v>0</v>
      </c>
      <c r="AE415" s="7">
        <f t="shared" si="215"/>
        <v>0</v>
      </c>
      <c r="AF415" s="7">
        <f t="shared" si="215"/>
        <v>0</v>
      </c>
      <c r="AG415" s="7">
        <f t="shared" si="215"/>
        <v>0</v>
      </c>
      <c r="AH415" s="7">
        <f t="shared" si="215"/>
        <v>0</v>
      </c>
      <c r="AI415" s="7">
        <f t="shared" si="215"/>
        <v>0</v>
      </c>
      <c r="AJ415" s="7">
        <f t="shared" si="215"/>
        <v>0</v>
      </c>
      <c r="AK415" s="7">
        <f t="shared" si="215"/>
        <v>0</v>
      </c>
      <c r="AL415" s="7">
        <f t="shared" si="215"/>
        <v>0</v>
      </c>
      <c r="AM415" s="7">
        <f t="shared" si="215"/>
        <v>0</v>
      </c>
      <c r="AN415" s="7">
        <f t="shared" si="215"/>
        <v>0</v>
      </c>
      <c r="AO415" s="7">
        <f t="shared" si="215"/>
        <v>0</v>
      </c>
      <c r="AP415" s="7">
        <f t="shared" si="215"/>
        <v>0</v>
      </c>
      <c r="AQ415" s="7">
        <f t="shared" si="215"/>
        <v>0</v>
      </c>
      <c r="AR415" s="7">
        <f t="shared" si="215"/>
        <v>0</v>
      </c>
      <c r="AS415" s="7">
        <f t="shared" si="215"/>
        <v>0</v>
      </c>
      <c r="AT415" s="7">
        <f t="shared" si="215"/>
        <v>0</v>
      </c>
      <c r="AU415" s="7">
        <f t="shared" si="215"/>
        <v>0</v>
      </c>
      <c r="AV415" s="7">
        <f t="shared" si="215"/>
        <v>0</v>
      </c>
      <c r="AW415" s="7">
        <f t="shared" si="215"/>
        <v>0</v>
      </c>
      <c r="AX415" s="7">
        <f t="shared" si="215"/>
        <v>0</v>
      </c>
      <c r="AY415" s="7">
        <f t="shared" si="215"/>
        <v>0</v>
      </c>
      <c r="AZ415" s="7">
        <f t="shared" si="215"/>
        <v>0</v>
      </c>
      <c r="BA415" s="7">
        <f t="shared" si="215"/>
        <v>0</v>
      </c>
      <c r="BB415" s="7">
        <f t="shared" si="215"/>
        <v>0</v>
      </c>
      <c r="BC415" s="7">
        <f t="shared" si="215"/>
        <v>0</v>
      </c>
      <c r="BD415" s="7">
        <f t="shared" si="215"/>
        <v>0</v>
      </c>
      <c r="BE415" s="16"/>
      <c r="BF415" s="7">
        <f>BF416</f>
        <v>26000</v>
      </c>
      <c r="BG415" s="7">
        <f>BG416</f>
        <v>26000</v>
      </c>
      <c r="BH415" s="7">
        <f t="shared" si="181"/>
        <v>0</v>
      </c>
    </row>
    <row r="416" spans="1:60" s="68" customFormat="1" ht="15.75" hidden="1">
      <c r="A416" s="14" t="s">
        <v>292</v>
      </c>
      <c r="B416" s="15">
        <v>10</v>
      </c>
      <c r="C416" s="15" t="s">
        <v>61</v>
      </c>
      <c r="D416" s="15" t="s">
        <v>293</v>
      </c>
      <c r="E416" s="15" t="s">
        <v>294</v>
      </c>
      <c r="F416" s="80">
        <v>0</v>
      </c>
      <c r="G416" s="80">
        <f>F416+H416</f>
        <v>0</v>
      </c>
      <c r="H416" s="80">
        <f t="shared" si="210"/>
        <v>0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16"/>
      <c r="BF416" s="7">
        <v>26000</v>
      </c>
      <c r="BG416" s="7">
        <v>26000</v>
      </c>
      <c r="BH416" s="7">
        <f t="shared" si="181"/>
        <v>0</v>
      </c>
    </row>
    <row r="417" spans="1:60" ht="15.75">
      <c r="A417" s="14" t="s">
        <v>90</v>
      </c>
      <c r="B417" s="15" t="s">
        <v>297</v>
      </c>
      <c r="C417" s="15" t="s">
        <v>61</v>
      </c>
      <c r="D417" s="15" t="s">
        <v>91</v>
      </c>
      <c r="E417" s="15" t="s">
        <v>45</v>
      </c>
      <c r="F417" s="7">
        <f>F418+F419</f>
        <v>45180.4</v>
      </c>
      <c r="G417" s="7">
        <f>G418+G419</f>
        <v>45204.200000000004</v>
      </c>
      <c r="H417" s="7">
        <f aca="true" t="shared" si="216" ref="H417:BH417">H418+H419</f>
        <v>23.80000000000001</v>
      </c>
      <c r="I417" s="7">
        <f t="shared" si="216"/>
        <v>224</v>
      </c>
      <c r="J417" s="7">
        <f t="shared" si="216"/>
        <v>0</v>
      </c>
      <c r="K417" s="7">
        <f t="shared" si="216"/>
        <v>0</v>
      </c>
      <c r="L417" s="7">
        <f t="shared" si="216"/>
        <v>-200.2</v>
      </c>
      <c r="M417" s="7">
        <f t="shared" si="216"/>
        <v>0</v>
      </c>
      <c r="N417" s="7">
        <f t="shared" si="216"/>
        <v>0</v>
      </c>
      <c r="O417" s="7">
        <f t="shared" si="216"/>
        <v>0</v>
      </c>
      <c r="P417" s="7">
        <f t="shared" si="216"/>
        <v>0</v>
      </c>
      <c r="Q417" s="7">
        <f t="shared" si="216"/>
        <v>0</v>
      </c>
      <c r="R417" s="7">
        <f t="shared" si="216"/>
        <v>0</v>
      </c>
      <c r="S417" s="7">
        <f t="shared" si="216"/>
        <v>0</v>
      </c>
      <c r="T417" s="7">
        <f t="shared" si="216"/>
        <v>0</v>
      </c>
      <c r="U417" s="7">
        <f t="shared" si="216"/>
        <v>0</v>
      </c>
      <c r="V417" s="7">
        <f t="shared" si="216"/>
        <v>0</v>
      </c>
      <c r="W417" s="7">
        <f t="shared" si="216"/>
        <v>0</v>
      </c>
      <c r="X417" s="7">
        <f t="shared" si="216"/>
        <v>0</v>
      </c>
      <c r="Y417" s="7">
        <f t="shared" si="216"/>
        <v>0</v>
      </c>
      <c r="Z417" s="7">
        <f t="shared" si="216"/>
        <v>0</v>
      </c>
      <c r="AA417" s="7">
        <f t="shared" si="216"/>
        <v>0</v>
      </c>
      <c r="AB417" s="7">
        <f t="shared" si="216"/>
        <v>0</v>
      </c>
      <c r="AC417" s="7">
        <f t="shared" si="216"/>
        <v>0</v>
      </c>
      <c r="AD417" s="7">
        <f t="shared" si="216"/>
        <v>0</v>
      </c>
      <c r="AE417" s="7">
        <f t="shared" si="216"/>
        <v>0</v>
      </c>
      <c r="AF417" s="7">
        <f t="shared" si="216"/>
        <v>0</v>
      </c>
      <c r="AG417" s="7">
        <f t="shared" si="216"/>
        <v>0</v>
      </c>
      <c r="AH417" s="7">
        <f t="shared" si="216"/>
        <v>0</v>
      </c>
      <c r="AI417" s="7">
        <f t="shared" si="216"/>
        <v>0</v>
      </c>
      <c r="AJ417" s="7">
        <f t="shared" si="216"/>
        <v>0</v>
      </c>
      <c r="AK417" s="7">
        <f t="shared" si="216"/>
        <v>0</v>
      </c>
      <c r="AL417" s="7">
        <f t="shared" si="216"/>
        <v>0</v>
      </c>
      <c r="AM417" s="7">
        <f t="shared" si="216"/>
        <v>0</v>
      </c>
      <c r="AN417" s="7">
        <f t="shared" si="216"/>
        <v>0</v>
      </c>
      <c r="AO417" s="7">
        <f t="shared" si="216"/>
        <v>0</v>
      </c>
      <c r="AP417" s="7">
        <f t="shared" si="216"/>
        <v>0</v>
      </c>
      <c r="AQ417" s="7">
        <f t="shared" si="216"/>
        <v>0</v>
      </c>
      <c r="AR417" s="7">
        <f t="shared" si="216"/>
        <v>0</v>
      </c>
      <c r="AS417" s="7">
        <f t="shared" si="216"/>
        <v>0</v>
      </c>
      <c r="AT417" s="7">
        <f t="shared" si="216"/>
        <v>0</v>
      </c>
      <c r="AU417" s="7">
        <f t="shared" si="216"/>
        <v>0</v>
      </c>
      <c r="AV417" s="7">
        <f t="shared" si="216"/>
        <v>0</v>
      </c>
      <c r="AW417" s="7">
        <f t="shared" si="216"/>
        <v>0</v>
      </c>
      <c r="AX417" s="7">
        <f t="shared" si="216"/>
        <v>0</v>
      </c>
      <c r="AY417" s="7">
        <f t="shared" si="216"/>
        <v>0</v>
      </c>
      <c r="AZ417" s="7">
        <f t="shared" si="216"/>
        <v>0</v>
      </c>
      <c r="BA417" s="7">
        <f t="shared" si="216"/>
        <v>0</v>
      </c>
      <c r="BB417" s="7">
        <f t="shared" si="216"/>
        <v>0</v>
      </c>
      <c r="BC417" s="7">
        <f t="shared" si="216"/>
        <v>0</v>
      </c>
      <c r="BD417" s="7">
        <f t="shared" si="216"/>
        <v>0</v>
      </c>
      <c r="BE417" s="7">
        <f t="shared" si="216"/>
        <v>0</v>
      </c>
      <c r="BF417" s="7">
        <f t="shared" si="216"/>
        <v>0</v>
      </c>
      <c r="BG417" s="7">
        <f t="shared" si="216"/>
        <v>0</v>
      </c>
      <c r="BH417" s="7">
        <f t="shared" si="216"/>
        <v>0</v>
      </c>
    </row>
    <row r="418" spans="1:60" ht="31.5">
      <c r="A418" s="14" t="s">
        <v>319</v>
      </c>
      <c r="B418" s="15" t="s">
        <v>297</v>
      </c>
      <c r="C418" s="15" t="s">
        <v>61</v>
      </c>
      <c r="D418" s="15" t="s">
        <v>315</v>
      </c>
      <c r="E418" s="15" t="s">
        <v>316</v>
      </c>
      <c r="F418" s="7">
        <v>44156.4</v>
      </c>
      <c r="G418" s="7">
        <f>F418+H418</f>
        <v>43956.200000000004</v>
      </c>
      <c r="H418" s="7">
        <f t="shared" si="210"/>
        <v>-200.2</v>
      </c>
      <c r="I418" s="7"/>
      <c r="J418" s="7"/>
      <c r="K418" s="7"/>
      <c r="L418" s="7">
        <v>-200.2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16"/>
      <c r="BF418" s="7"/>
      <c r="BG418" s="7"/>
      <c r="BH418" s="7"/>
    </row>
    <row r="419" spans="1:60" ht="57.75" customHeight="1">
      <c r="A419" s="14" t="s">
        <v>351</v>
      </c>
      <c r="B419" s="15" t="s">
        <v>297</v>
      </c>
      <c r="C419" s="15" t="s">
        <v>61</v>
      </c>
      <c r="D419" s="15" t="s">
        <v>315</v>
      </c>
      <c r="E419" s="15" t="s">
        <v>350</v>
      </c>
      <c r="F419" s="7">
        <v>1024</v>
      </c>
      <c r="G419" s="7">
        <f>F419+H419</f>
        <v>1248</v>
      </c>
      <c r="H419" s="7">
        <f t="shared" si="210"/>
        <v>224</v>
      </c>
      <c r="I419" s="7">
        <v>224</v>
      </c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16"/>
      <c r="BF419" s="7"/>
      <c r="BG419" s="7"/>
      <c r="BH419" s="7"/>
    </row>
    <row r="420" spans="1:60" s="17" customFormat="1" ht="31.5">
      <c r="A420" s="31" t="s">
        <v>378</v>
      </c>
      <c r="B420" s="30">
        <v>10</v>
      </c>
      <c r="C420" s="30" t="s">
        <v>182</v>
      </c>
      <c r="D420" s="30" t="s">
        <v>44</v>
      </c>
      <c r="E420" s="30" t="s">
        <v>45</v>
      </c>
      <c r="F420" s="8">
        <f aca="true" t="shared" si="217" ref="F420:AK420">F421+F423+F426+F429+F431</f>
        <v>7291</v>
      </c>
      <c r="G420" s="8">
        <f t="shared" si="217"/>
        <v>7319.8</v>
      </c>
      <c r="H420" s="8">
        <f t="shared" si="217"/>
        <v>28.8</v>
      </c>
      <c r="I420" s="8">
        <f t="shared" si="217"/>
        <v>0</v>
      </c>
      <c r="J420" s="8">
        <f t="shared" si="217"/>
        <v>0</v>
      </c>
      <c r="K420" s="8">
        <f t="shared" si="217"/>
        <v>0</v>
      </c>
      <c r="L420" s="8">
        <f t="shared" si="217"/>
        <v>26.8</v>
      </c>
      <c r="M420" s="8">
        <f t="shared" si="217"/>
        <v>0</v>
      </c>
      <c r="N420" s="8">
        <f t="shared" si="217"/>
        <v>0</v>
      </c>
      <c r="O420" s="8">
        <f t="shared" si="217"/>
        <v>0</v>
      </c>
      <c r="P420" s="8">
        <f t="shared" si="217"/>
        <v>2</v>
      </c>
      <c r="Q420" s="8">
        <f t="shared" si="217"/>
        <v>0</v>
      </c>
      <c r="R420" s="8">
        <f t="shared" si="217"/>
        <v>0</v>
      </c>
      <c r="S420" s="8">
        <f t="shared" si="217"/>
        <v>0</v>
      </c>
      <c r="T420" s="8">
        <f t="shared" si="217"/>
        <v>0</v>
      </c>
      <c r="U420" s="8">
        <f t="shared" si="217"/>
        <v>0</v>
      </c>
      <c r="V420" s="8">
        <f t="shared" si="217"/>
        <v>0</v>
      </c>
      <c r="W420" s="8">
        <f t="shared" si="217"/>
        <v>0</v>
      </c>
      <c r="X420" s="8">
        <f t="shared" si="217"/>
        <v>0</v>
      </c>
      <c r="Y420" s="8">
        <f t="shared" si="217"/>
        <v>0</v>
      </c>
      <c r="Z420" s="8">
        <f t="shared" si="217"/>
        <v>0</v>
      </c>
      <c r="AA420" s="8">
        <f t="shared" si="217"/>
        <v>0</v>
      </c>
      <c r="AB420" s="8">
        <f t="shared" si="217"/>
        <v>0</v>
      </c>
      <c r="AC420" s="8">
        <f t="shared" si="217"/>
        <v>0</v>
      </c>
      <c r="AD420" s="8">
        <f t="shared" si="217"/>
        <v>0</v>
      </c>
      <c r="AE420" s="8">
        <f t="shared" si="217"/>
        <v>0</v>
      </c>
      <c r="AF420" s="8">
        <f t="shared" si="217"/>
        <v>0</v>
      </c>
      <c r="AG420" s="8">
        <f t="shared" si="217"/>
        <v>0</v>
      </c>
      <c r="AH420" s="8">
        <f t="shared" si="217"/>
        <v>0</v>
      </c>
      <c r="AI420" s="8">
        <f t="shared" si="217"/>
        <v>0</v>
      </c>
      <c r="AJ420" s="8">
        <f t="shared" si="217"/>
        <v>0</v>
      </c>
      <c r="AK420" s="8">
        <f t="shared" si="217"/>
        <v>0</v>
      </c>
      <c r="AL420" s="8">
        <f aca="true" t="shared" si="218" ref="AL420:BD420">AL421+AL423+AL426+AL429+AL431</f>
        <v>0</v>
      </c>
      <c r="AM420" s="8">
        <f t="shared" si="218"/>
        <v>0</v>
      </c>
      <c r="AN420" s="8">
        <f t="shared" si="218"/>
        <v>0</v>
      </c>
      <c r="AO420" s="8">
        <f t="shared" si="218"/>
        <v>0</v>
      </c>
      <c r="AP420" s="8">
        <f t="shared" si="218"/>
        <v>0</v>
      </c>
      <c r="AQ420" s="8">
        <f t="shared" si="218"/>
        <v>0</v>
      </c>
      <c r="AR420" s="8">
        <f t="shared" si="218"/>
        <v>0</v>
      </c>
      <c r="AS420" s="8">
        <f t="shared" si="218"/>
        <v>0</v>
      </c>
      <c r="AT420" s="8">
        <f t="shared" si="218"/>
        <v>0</v>
      </c>
      <c r="AU420" s="8">
        <f t="shared" si="218"/>
        <v>0</v>
      </c>
      <c r="AV420" s="8">
        <f t="shared" si="218"/>
        <v>0</v>
      </c>
      <c r="AW420" s="8">
        <f t="shared" si="218"/>
        <v>0</v>
      </c>
      <c r="AX420" s="8">
        <f t="shared" si="218"/>
        <v>0</v>
      </c>
      <c r="AY420" s="8">
        <f t="shared" si="218"/>
        <v>0</v>
      </c>
      <c r="AZ420" s="8">
        <f t="shared" si="218"/>
        <v>0</v>
      </c>
      <c r="BA420" s="8">
        <f t="shared" si="218"/>
        <v>0</v>
      </c>
      <c r="BB420" s="8">
        <f t="shared" si="218"/>
        <v>0</v>
      </c>
      <c r="BC420" s="8">
        <f t="shared" si="218"/>
        <v>0</v>
      </c>
      <c r="BD420" s="8">
        <f t="shared" si="218"/>
        <v>0</v>
      </c>
      <c r="BE420" s="65"/>
      <c r="BF420" s="8">
        <f>BF421+BF423+BF426+BF429</f>
        <v>23882</v>
      </c>
      <c r="BG420" s="8">
        <f>BG421+BG423+BG426+BG429</f>
        <v>23750</v>
      </c>
      <c r="BH420" s="7">
        <f t="shared" si="181"/>
        <v>-132</v>
      </c>
    </row>
    <row r="421" spans="1:60" ht="31.5">
      <c r="A421" s="14" t="s">
        <v>353</v>
      </c>
      <c r="B421" s="15">
        <v>10</v>
      </c>
      <c r="C421" s="15" t="s">
        <v>182</v>
      </c>
      <c r="D421" s="15" t="s">
        <v>51</v>
      </c>
      <c r="E421" s="15" t="s">
        <v>45</v>
      </c>
      <c r="F421" s="7">
        <f>F422</f>
        <v>7291</v>
      </c>
      <c r="G421" s="7">
        <f>G422</f>
        <v>7319.8</v>
      </c>
      <c r="H421" s="7">
        <f t="shared" si="210"/>
        <v>28.8</v>
      </c>
      <c r="I421" s="7">
        <f>I422</f>
        <v>0</v>
      </c>
      <c r="J421" s="7">
        <f aca="true" t="shared" si="219" ref="J421:BG421">J422</f>
        <v>0</v>
      </c>
      <c r="K421" s="7">
        <f t="shared" si="219"/>
        <v>0</v>
      </c>
      <c r="L421" s="7">
        <f t="shared" si="219"/>
        <v>26.8</v>
      </c>
      <c r="M421" s="7">
        <f t="shared" si="219"/>
        <v>0</v>
      </c>
      <c r="N421" s="7">
        <f t="shared" si="219"/>
        <v>0</v>
      </c>
      <c r="O421" s="7">
        <f t="shared" si="219"/>
        <v>0</v>
      </c>
      <c r="P421" s="7">
        <f t="shared" si="219"/>
        <v>2</v>
      </c>
      <c r="Q421" s="7">
        <f t="shared" si="219"/>
        <v>0</v>
      </c>
      <c r="R421" s="7">
        <f t="shared" si="219"/>
        <v>0</v>
      </c>
      <c r="S421" s="7">
        <f t="shared" si="219"/>
        <v>0</v>
      </c>
      <c r="T421" s="7">
        <f t="shared" si="219"/>
        <v>0</v>
      </c>
      <c r="U421" s="7">
        <f t="shared" si="219"/>
        <v>0</v>
      </c>
      <c r="V421" s="7">
        <f t="shared" si="219"/>
        <v>0</v>
      </c>
      <c r="W421" s="7">
        <f t="shared" si="219"/>
        <v>0</v>
      </c>
      <c r="X421" s="7">
        <f t="shared" si="219"/>
        <v>0</v>
      </c>
      <c r="Y421" s="7">
        <f t="shared" si="219"/>
        <v>0</v>
      </c>
      <c r="Z421" s="7">
        <f t="shared" si="219"/>
        <v>0</v>
      </c>
      <c r="AA421" s="7">
        <f t="shared" si="219"/>
        <v>0</v>
      </c>
      <c r="AB421" s="7">
        <f t="shared" si="219"/>
        <v>0</v>
      </c>
      <c r="AC421" s="7">
        <f t="shared" si="219"/>
        <v>0</v>
      </c>
      <c r="AD421" s="7">
        <f t="shared" si="219"/>
        <v>0</v>
      </c>
      <c r="AE421" s="7">
        <f t="shared" si="219"/>
        <v>0</v>
      </c>
      <c r="AF421" s="7">
        <f t="shared" si="219"/>
        <v>0</v>
      </c>
      <c r="AG421" s="7">
        <f t="shared" si="219"/>
        <v>0</v>
      </c>
      <c r="AH421" s="7">
        <f t="shared" si="219"/>
        <v>0</v>
      </c>
      <c r="AI421" s="7">
        <f t="shared" si="219"/>
        <v>0</v>
      </c>
      <c r="AJ421" s="7">
        <f t="shared" si="219"/>
        <v>0</v>
      </c>
      <c r="AK421" s="7">
        <f t="shared" si="219"/>
        <v>0</v>
      </c>
      <c r="AL421" s="7">
        <f t="shared" si="219"/>
        <v>0</v>
      </c>
      <c r="AM421" s="7">
        <f t="shared" si="219"/>
        <v>0</v>
      </c>
      <c r="AN421" s="7">
        <f t="shared" si="219"/>
        <v>0</v>
      </c>
      <c r="AO421" s="7">
        <f t="shared" si="219"/>
        <v>0</v>
      </c>
      <c r="AP421" s="7">
        <f t="shared" si="219"/>
        <v>0</v>
      </c>
      <c r="AQ421" s="7">
        <f t="shared" si="219"/>
        <v>0</v>
      </c>
      <c r="AR421" s="7">
        <f t="shared" si="219"/>
        <v>0</v>
      </c>
      <c r="AS421" s="7">
        <f t="shared" si="219"/>
        <v>0</v>
      </c>
      <c r="AT421" s="7">
        <f t="shared" si="219"/>
        <v>0</v>
      </c>
      <c r="AU421" s="7">
        <f t="shared" si="219"/>
        <v>0</v>
      </c>
      <c r="AV421" s="7">
        <f t="shared" si="219"/>
        <v>0</v>
      </c>
      <c r="AW421" s="7">
        <f t="shared" si="219"/>
        <v>0</v>
      </c>
      <c r="AX421" s="7">
        <f t="shared" si="219"/>
        <v>0</v>
      </c>
      <c r="AY421" s="7">
        <f t="shared" si="219"/>
        <v>0</v>
      </c>
      <c r="AZ421" s="7">
        <f t="shared" si="219"/>
        <v>0</v>
      </c>
      <c r="BA421" s="7">
        <f t="shared" si="219"/>
        <v>0</v>
      </c>
      <c r="BB421" s="7">
        <f t="shared" si="219"/>
        <v>0</v>
      </c>
      <c r="BC421" s="7">
        <f t="shared" si="219"/>
        <v>0</v>
      </c>
      <c r="BD421" s="7">
        <f t="shared" si="219"/>
        <v>0</v>
      </c>
      <c r="BE421" s="16"/>
      <c r="BF421" s="7">
        <f t="shared" si="219"/>
        <v>0</v>
      </c>
      <c r="BG421" s="7">
        <f t="shared" si="219"/>
        <v>0</v>
      </c>
      <c r="BH421" s="7">
        <f t="shared" si="181"/>
        <v>0</v>
      </c>
    </row>
    <row r="422" spans="1:60" ht="15.75">
      <c r="A422" s="14" t="s">
        <v>55</v>
      </c>
      <c r="B422" s="15">
        <v>10</v>
      </c>
      <c r="C422" s="15" t="s">
        <v>182</v>
      </c>
      <c r="D422" s="15" t="s">
        <v>51</v>
      </c>
      <c r="E422" s="15" t="s">
        <v>56</v>
      </c>
      <c r="F422" s="7">
        <v>7291</v>
      </c>
      <c r="G422" s="7">
        <f>F422+H422</f>
        <v>7319.8</v>
      </c>
      <c r="H422" s="7">
        <f t="shared" si="210"/>
        <v>28.8</v>
      </c>
      <c r="I422" s="7"/>
      <c r="J422" s="7"/>
      <c r="K422" s="7"/>
      <c r="L422" s="7">
        <v>26.8</v>
      </c>
      <c r="M422" s="7"/>
      <c r="N422" s="7"/>
      <c r="O422" s="7"/>
      <c r="P422" s="7">
        <v>2</v>
      </c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16"/>
      <c r="BF422" s="7"/>
      <c r="BG422" s="7"/>
      <c r="BH422" s="7"/>
    </row>
    <row r="423" spans="1:60" ht="15.75" hidden="1">
      <c r="A423" s="14" t="s">
        <v>295</v>
      </c>
      <c r="B423" s="15">
        <v>10</v>
      </c>
      <c r="C423" s="15" t="s">
        <v>182</v>
      </c>
      <c r="D423" s="15" t="s">
        <v>274</v>
      </c>
      <c r="E423" s="15" t="s">
        <v>45</v>
      </c>
      <c r="F423" s="7">
        <f>F424+F425</f>
        <v>0</v>
      </c>
      <c r="G423" s="7">
        <f>G424+G425</f>
        <v>0</v>
      </c>
      <c r="H423" s="7">
        <f t="shared" si="210"/>
        <v>0</v>
      </c>
      <c r="I423" s="7">
        <f>I424+I425</f>
        <v>0</v>
      </c>
      <c r="J423" s="7">
        <f aca="true" t="shared" si="220" ref="J423:BD423">J424+J425</f>
        <v>0</v>
      </c>
      <c r="K423" s="7">
        <f t="shared" si="220"/>
        <v>0</v>
      </c>
      <c r="L423" s="7">
        <f t="shared" si="220"/>
        <v>0</v>
      </c>
      <c r="M423" s="7">
        <f t="shared" si="220"/>
        <v>0</v>
      </c>
      <c r="N423" s="7">
        <f t="shared" si="220"/>
        <v>0</v>
      </c>
      <c r="O423" s="7">
        <f t="shared" si="220"/>
        <v>0</v>
      </c>
      <c r="P423" s="7">
        <f t="shared" si="220"/>
        <v>0</v>
      </c>
      <c r="Q423" s="7">
        <f t="shared" si="220"/>
        <v>0</v>
      </c>
      <c r="R423" s="7"/>
      <c r="S423" s="7">
        <f>S424+S425</f>
        <v>0</v>
      </c>
      <c r="T423" s="7">
        <f t="shared" si="220"/>
        <v>0</v>
      </c>
      <c r="U423" s="7">
        <f t="shared" si="220"/>
        <v>0</v>
      </c>
      <c r="V423" s="7">
        <f t="shared" si="220"/>
        <v>0</v>
      </c>
      <c r="W423" s="7">
        <f t="shared" si="220"/>
        <v>0</v>
      </c>
      <c r="X423" s="7">
        <f t="shared" si="220"/>
        <v>0</v>
      </c>
      <c r="Y423" s="7">
        <f t="shared" si="220"/>
        <v>0</v>
      </c>
      <c r="Z423" s="7">
        <f t="shared" si="220"/>
        <v>0</v>
      </c>
      <c r="AA423" s="7">
        <f t="shared" si="220"/>
        <v>0</v>
      </c>
      <c r="AB423" s="7">
        <f t="shared" si="220"/>
        <v>0</v>
      </c>
      <c r="AC423" s="7">
        <f t="shared" si="220"/>
        <v>0</v>
      </c>
      <c r="AD423" s="7">
        <f t="shared" si="220"/>
        <v>0</v>
      </c>
      <c r="AE423" s="7">
        <f t="shared" si="220"/>
        <v>0</v>
      </c>
      <c r="AF423" s="7">
        <f t="shared" si="220"/>
        <v>0</v>
      </c>
      <c r="AG423" s="7">
        <f t="shared" si="220"/>
        <v>0</v>
      </c>
      <c r="AH423" s="7">
        <f t="shared" si="220"/>
        <v>0</v>
      </c>
      <c r="AI423" s="7">
        <f t="shared" si="220"/>
        <v>0</v>
      </c>
      <c r="AJ423" s="7">
        <f t="shared" si="220"/>
        <v>0</v>
      </c>
      <c r="AK423" s="7">
        <f t="shared" si="220"/>
        <v>0</v>
      </c>
      <c r="AL423" s="7">
        <f t="shared" si="220"/>
        <v>0</v>
      </c>
      <c r="AM423" s="7">
        <f t="shared" si="220"/>
        <v>0</v>
      </c>
      <c r="AN423" s="7">
        <f t="shared" si="220"/>
        <v>0</v>
      </c>
      <c r="AO423" s="7">
        <f t="shared" si="220"/>
        <v>0</v>
      </c>
      <c r="AP423" s="7">
        <f t="shared" si="220"/>
        <v>0</v>
      </c>
      <c r="AQ423" s="7">
        <f t="shared" si="220"/>
        <v>0</v>
      </c>
      <c r="AR423" s="7">
        <f t="shared" si="220"/>
        <v>0</v>
      </c>
      <c r="AS423" s="7">
        <f t="shared" si="220"/>
        <v>0</v>
      </c>
      <c r="AT423" s="7">
        <f t="shared" si="220"/>
        <v>0</v>
      </c>
      <c r="AU423" s="7">
        <f t="shared" si="220"/>
        <v>0</v>
      </c>
      <c r="AV423" s="7">
        <f t="shared" si="220"/>
        <v>0</v>
      </c>
      <c r="AW423" s="7">
        <f t="shared" si="220"/>
        <v>0</v>
      </c>
      <c r="AX423" s="7">
        <f t="shared" si="220"/>
        <v>0</v>
      </c>
      <c r="AY423" s="7">
        <f t="shared" si="220"/>
        <v>0</v>
      </c>
      <c r="AZ423" s="7">
        <f t="shared" si="220"/>
        <v>0</v>
      </c>
      <c r="BA423" s="7">
        <f t="shared" si="220"/>
        <v>0</v>
      </c>
      <c r="BB423" s="7">
        <f t="shared" si="220"/>
        <v>0</v>
      </c>
      <c r="BC423" s="7">
        <f t="shared" si="220"/>
        <v>0</v>
      </c>
      <c r="BD423" s="7">
        <f t="shared" si="220"/>
        <v>0</v>
      </c>
      <c r="BE423" s="16"/>
      <c r="BF423" s="7">
        <f>BF424+BF425</f>
        <v>19369</v>
      </c>
      <c r="BG423" s="7">
        <f>BG424+BG425</f>
        <v>18197</v>
      </c>
      <c r="BH423" s="7">
        <f t="shared" si="181"/>
        <v>-1172</v>
      </c>
    </row>
    <row r="424" spans="1:60" ht="31.5" hidden="1">
      <c r="A424" s="14" t="s">
        <v>281</v>
      </c>
      <c r="B424" s="15">
        <v>10</v>
      </c>
      <c r="C424" s="15" t="s">
        <v>182</v>
      </c>
      <c r="D424" s="15" t="s">
        <v>274</v>
      </c>
      <c r="E424" s="15">
        <v>482</v>
      </c>
      <c r="F424" s="7">
        <f>SUM(I424:BD424)</f>
        <v>0</v>
      </c>
      <c r="G424" s="7">
        <f>SUM(J424:BD424)</f>
        <v>0</v>
      </c>
      <c r="H424" s="7">
        <f t="shared" si="210"/>
        <v>0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16"/>
      <c r="BF424" s="7"/>
      <c r="BG424" s="7"/>
      <c r="BH424" s="7">
        <f t="shared" si="181"/>
        <v>0</v>
      </c>
    </row>
    <row r="425" spans="1:60" ht="15.75" hidden="1">
      <c r="A425" s="14" t="s">
        <v>296</v>
      </c>
      <c r="B425" s="15">
        <v>10</v>
      </c>
      <c r="C425" s="15" t="s">
        <v>182</v>
      </c>
      <c r="D425" s="15" t="s">
        <v>274</v>
      </c>
      <c r="E425" s="15">
        <v>483</v>
      </c>
      <c r="F425" s="7"/>
      <c r="G425" s="7">
        <f>F425+H425</f>
        <v>0</v>
      </c>
      <c r="H425" s="7">
        <f t="shared" si="210"/>
        <v>0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16"/>
      <c r="BF425" s="7">
        <v>19369</v>
      </c>
      <c r="BG425" s="7">
        <v>18197</v>
      </c>
      <c r="BH425" s="7">
        <f>BG425-BF425</f>
        <v>-1172</v>
      </c>
    </row>
    <row r="426" spans="1:60" ht="31.5" hidden="1">
      <c r="A426" s="14" t="s">
        <v>279</v>
      </c>
      <c r="B426" s="15">
        <v>10</v>
      </c>
      <c r="C426" s="15" t="s">
        <v>182</v>
      </c>
      <c r="D426" s="15" t="s">
        <v>280</v>
      </c>
      <c r="E426" s="15" t="s">
        <v>45</v>
      </c>
      <c r="F426" s="36">
        <f>F427+F428</f>
        <v>0</v>
      </c>
      <c r="G426" s="36">
        <f>G427+G428</f>
        <v>0</v>
      </c>
      <c r="H426" s="7">
        <f t="shared" si="210"/>
        <v>0</v>
      </c>
      <c r="I426" s="36">
        <f>I427+I428</f>
        <v>0</v>
      </c>
      <c r="J426" s="36">
        <f aca="true" t="shared" si="221" ref="J426:BD426">J427+J428</f>
        <v>0</v>
      </c>
      <c r="K426" s="36">
        <f t="shared" si="221"/>
        <v>0</v>
      </c>
      <c r="L426" s="36">
        <f t="shared" si="221"/>
        <v>0</v>
      </c>
      <c r="M426" s="36">
        <f t="shared" si="221"/>
        <v>0</v>
      </c>
      <c r="N426" s="36">
        <f t="shared" si="221"/>
        <v>0</v>
      </c>
      <c r="O426" s="36">
        <f t="shared" si="221"/>
        <v>0</v>
      </c>
      <c r="P426" s="36">
        <f t="shared" si="221"/>
        <v>0</v>
      </c>
      <c r="Q426" s="36">
        <f t="shared" si="221"/>
        <v>0</v>
      </c>
      <c r="R426" s="36"/>
      <c r="S426" s="36">
        <f>S427+S428</f>
        <v>0</v>
      </c>
      <c r="T426" s="36">
        <f t="shared" si="221"/>
        <v>0</v>
      </c>
      <c r="U426" s="36">
        <f t="shared" si="221"/>
        <v>0</v>
      </c>
      <c r="V426" s="36">
        <f t="shared" si="221"/>
        <v>0</v>
      </c>
      <c r="W426" s="36">
        <f t="shared" si="221"/>
        <v>0</v>
      </c>
      <c r="X426" s="36">
        <f t="shared" si="221"/>
        <v>0</v>
      </c>
      <c r="Y426" s="36">
        <f t="shared" si="221"/>
        <v>0</v>
      </c>
      <c r="Z426" s="36">
        <f t="shared" si="221"/>
        <v>0</v>
      </c>
      <c r="AA426" s="36">
        <f t="shared" si="221"/>
        <v>0</v>
      </c>
      <c r="AB426" s="36">
        <f t="shared" si="221"/>
        <v>0</v>
      </c>
      <c r="AC426" s="36">
        <f t="shared" si="221"/>
        <v>0</v>
      </c>
      <c r="AD426" s="36">
        <f t="shared" si="221"/>
        <v>0</v>
      </c>
      <c r="AE426" s="36">
        <f t="shared" si="221"/>
        <v>0</v>
      </c>
      <c r="AF426" s="36">
        <f t="shared" si="221"/>
        <v>0</v>
      </c>
      <c r="AG426" s="36">
        <f t="shared" si="221"/>
        <v>0</v>
      </c>
      <c r="AH426" s="36">
        <f t="shared" si="221"/>
        <v>0</v>
      </c>
      <c r="AI426" s="36">
        <f t="shared" si="221"/>
        <v>0</v>
      </c>
      <c r="AJ426" s="36">
        <f t="shared" si="221"/>
        <v>0</v>
      </c>
      <c r="AK426" s="36">
        <f t="shared" si="221"/>
        <v>0</v>
      </c>
      <c r="AL426" s="36">
        <f t="shared" si="221"/>
        <v>0</v>
      </c>
      <c r="AM426" s="36">
        <f t="shared" si="221"/>
        <v>0</v>
      </c>
      <c r="AN426" s="36">
        <f t="shared" si="221"/>
        <v>0</v>
      </c>
      <c r="AO426" s="36">
        <f t="shared" si="221"/>
        <v>0</v>
      </c>
      <c r="AP426" s="36">
        <f t="shared" si="221"/>
        <v>0</v>
      </c>
      <c r="AQ426" s="36">
        <f t="shared" si="221"/>
        <v>0</v>
      </c>
      <c r="AR426" s="36">
        <f t="shared" si="221"/>
        <v>0</v>
      </c>
      <c r="AS426" s="36">
        <f t="shared" si="221"/>
        <v>0</v>
      </c>
      <c r="AT426" s="36">
        <f t="shared" si="221"/>
        <v>0</v>
      </c>
      <c r="AU426" s="36">
        <f t="shared" si="221"/>
        <v>0</v>
      </c>
      <c r="AV426" s="36">
        <f t="shared" si="221"/>
        <v>0</v>
      </c>
      <c r="AW426" s="36">
        <f t="shared" si="221"/>
        <v>0</v>
      </c>
      <c r="AX426" s="36">
        <f t="shared" si="221"/>
        <v>0</v>
      </c>
      <c r="AY426" s="36">
        <f t="shared" si="221"/>
        <v>0</v>
      </c>
      <c r="AZ426" s="36">
        <f t="shared" si="221"/>
        <v>0</v>
      </c>
      <c r="BA426" s="36">
        <f t="shared" si="221"/>
        <v>0</v>
      </c>
      <c r="BB426" s="36">
        <f t="shared" si="221"/>
        <v>0</v>
      </c>
      <c r="BC426" s="36">
        <f t="shared" si="221"/>
        <v>0</v>
      </c>
      <c r="BD426" s="36">
        <f t="shared" si="221"/>
        <v>0</v>
      </c>
      <c r="BE426" s="67"/>
      <c r="BF426" s="36">
        <f>BF427+BF428</f>
        <v>4513</v>
      </c>
      <c r="BG426" s="36">
        <f>BG427+BG428</f>
        <v>5553</v>
      </c>
      <c r="BH426" s="7">
        <f t="shared" si="181"/>
        <v>1040</v>
      </c>
    </row>
    <row r="427" spans="1:60" ht="31.5" hidden="1">
      <c r="A427" s="14" t="s">
        <v>281</v>
      </c>
      <c r="B427" s="15">
        <v>10</v>
      </c>
      <c r="C427" s="15" t="s">
        <v>182</v>
      </c>
      <c r="D427" s="15" t="s">
        <v>280</v>
      </c>
      <c r="E427" s="15">
        <v>482</v>
      </c>
      <c r="F427" s="7"/>
      <c r="G427" s="7">
        <f aca="true" t="shared" si="222" ref="G427:G432">F427+H427</f>
        <v>0</v>
      </c>
      <c r="H427" s="7">
        <f t="shared" si="210"/>
        <v>0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16"/>
      <c r="BF427" s="7">
        <v>4513</v>
      </c>
      <c r="BG427" s="7">
        <v>5553</v>
      </c>
      <c r="BH427" s="7">
        <f t="shared" si="181"/>
        <v>1040</v>
      </c>
    </row>
    <row r="428" spans="1:60" ht="15.75" hidden="1">
      <c r="A428" s="14" t="s">
        <v>296</v>
      </c>
      <c r="B428" s="15">
        <v>10</v>
      </c>
      <c r="C428" s="15" t="s">
        <v>182</v>
      </c>
      <c r="D428" s="15" t="s">
        <v>280</v>
      </c>
      <c r="E428" s="15">
        <v>483</v>
      </c>
      <c r="F428" s="7">
        <f>SUM(I428:BD428)</f>
        <v>0</v>
      </c>
      <c r="G428" s="7">
        <f t="shared" si="222"/>
        <v>0</v>
      </c>
      <c r="H428" s="7">
        <f t="shared" si="210"/>
        <v>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16"/>
      <c r="BF428" s="7"/>
      <c r="BG428" s="7"/>
      <c r="BH428" s="7">
        <f t="shared" si="181"/>
        <v>0</v>
      </c>
    </row>
    <row r="429" spans="1:60" ht="15.75" hidden="1">
      <c r="A429" s="14" t="s">
        <v>139</v>
      </c>
      <c r="B429" s="15">
        <v>10</v>
      </c>
      <c r="C429" s="15" t="s">
        <v>182</v>
      </c>
      <c r="D429" s="15" t="s">
        <v>140</v>
      </c>
      <c r="E429" s="15" t="s">
        <v>45</v>
      </c>
      <c r="F429" s="36">
        <f>F430</f>
        <v>0</v>
      </c>
      <c r="G429" s="7">
        <f t="shared" si="222"/>
        <v>0</v>
      </c>
      <c r="H429" s="7">
        <f t="shared" si="210"/>
        <v>0</v>
      </c>
      <c r="I429" s="36">
        <f>I430</f>
        <v>0</v>
      </c>
      <c r="J429" s="36">
        <f aca="true" t="shared" si="223" ref="J429:BG429">J430</f>
        <v>0</v>
      </c>
      <c r="K429" s="36">
        <f t="shared" si="223"/>
        <v>0</v>
      </c>
      <c r="L429" s="36">
        <f t="shared" si="223"/>
        <v>0</v>
      </c>
      <c r="M429" s="36">
        <f t="shared" si="223"/>
        <v>0</v>
      </c>
      <c r="N429" s="36">
        <f t="shared" si="223"/>
        <v>0</v>
      </c>
      <c r="O429" s="36">
        <f t="shared" si="223"/>
        <v>0</v>
      </c>
      <c r="P429" s="36">
        <f t="shared" si="223"/>
        <v>0</v>
      </c>
      <c r="Q429" s="36">
        <f t="shared" si="223"/>
        <v>0</v>
      </c>
      <c r="R429" s="36"/>
      <c r="S429" s="36">
        <f t="shared" si="223"/>
        <v>0</v>
      </c>
      <c r="T429" s="36">
        <f t="shared" si="223"/>
        <v>0</v>
      </c>
      <c r="U429" s="36">
        <f t="shared" si="223"/>
        <v>0</v>
      </c>
      <c r="V429" s="36">
        <f t="shared" si="223"/>
        <v>0</v>
      </c>
      <c r="W429" s="36">
        <f t="shared" si="223"/>
        <v>0</v>
      </c>
      <c r="X429" s="36">
        <f t="shared" si="223"/>
        <v>0</v>
      </c>
      <c r="Y429" s="36">
        <f t="shared" si="223"/>
        <v>0</v>
      </c>
      <c r="Z429" s="36">
        <f t="shared" si="223"/>
        <v>0</v>
      </c>
      <c r="AA429" s="36">
        <f t="shared" si="223"/>
        <v>0</v>
      </c>
      <c r="AB429" s="36">
        <f t="shared" si="223"/>
        <v>0</v>
      </c>
      <c r="AC429" s="36">
        <f t="shared" si="223"/>
        <v>0</v>
      </c>
      <c r="AD429" s="36">
        <f t="shared" si="223"/>
        <v>0</v>
      </c>
      <c r="AE429" s="36">
        <f t="shared" si="223"/>
        <v>0</v>
      </c>
      <c r="AF429" s="36">
        <f t="shared" si="223"/>
        <v>0</v>
      </c>
      <c r="AG429" s="36">
        <f t="shared" si="223"/>
        <v>0</v>
      </c>
      <c r="AH429" s="36">
        <f t="shared" si="223"/>
        <v>0</v>
      </c>
      <c r="AI429" s="36">
        <f t="shared" si="223"/>
        <v>0</v>
      </c>
      <c r="AJ429" s="36">
        <f t="shared" si="223"/>
        <v>0</v>
      </c>
      <c r="AK429" s="36">
        <f t="shared" si="223"/>
        <v>0</v>
      </c>
      <c r="AL429" s="36">
        <f t="shared" si="223"/>
        <v>0</v>
      </c>
      <c r="AM429" s="36">
        <f t="shared" si="223"/>
        <v>0</v>
      </c>
      <c r="AN429" s="36">
        <f t="shared" si="223"/>
        <v>0</v>
      </c>
      <c r="AO429" s="36">
        <f t="shared" si="223"/>
        <v>0</v>
      </c>
      <c r="AP429" s="36">
        <f t="shared" si="223"/>
        <v>0</v>
      </c>
      <c r="AQ429" s="36">
        <f t="shared" si="223"/>
        <v>0</v>
      </c>
      <c r="AR429" s="36">
        <f t="shared" si="223"/>
        <v>0</v>
      </c>
      <c r="AS429" s="36">
        <f t="shared" si="223"/>
        <v>0</v>
      </c>
      <c r="AT429" s="36">
        <f t="shared" si="223"/>
        <v>0</v>
      </c>
      <c r="AU429" s="36">
        <f t="shared" si="223"/>
        <v>0</v>
      </c>
      <c r="AV429" s="36">
        <f t="shared" si="223"/>
        <v>0</v>
      </c>
      <c r="AW429" s="36">
        <f t="shared" si="223"/>
        <v>0</v>
      </c>
      <c r="AX429" s="36">
        <f t="shared" si="223"/>
        <v>0</v>
      </c>
      <c r="AY429" s="36">
        <f t="shared" si="223"/>
        <v>0</v>
      </c>
      <c r="AZ429" s="36">
        <f t="shared" si="223"/>
        <v>0</v>
      </c>
      <c r="BA429" s="36">
        <f t="shared" si="223"/>
        <v>0</v>
      </c>
      <c r="BB429" s="36">
        <f t="shared" si="223"/>
        <v>0</v>
      </c>
      <c r="BC429" s="36">
        <f t="shared" si="223"/>
        <v>0</v>
      </c>
      <c r="BD429" s="36">
        <f t="shared" si="223"/>
        <v>0</v>
      </c>
      <c r="BE429" s="67"/>
      <c r="BF429" s="36">
        <f t="shared" si="223"/>
        <v>0</v>
      </c>
      <c r="BG429" s="36">
        <f t="shared" si="223"/>
        <v>0</v>
      </c>
      <c r="BH429" s="7">
        <f t="shared" si="181"/>
        <v>0</v>
      </c>
    </row>
    <row r="430" spans="1:60" ht="31.5" hidden="1">
      <c r="A430" s="14" t="s">
        <v>281</v>
      </c>
      <c r="B430" s="15">
        <v>10</v>
      </c>
      <c r="C430" s="15" t="s">
        <v>182</v>
      </c>
      <c r="D430" s="15" t="s">
        <v>140</v>
      </c>
      <c r="E430" s="15">
        <v>482</v>
      </c>
      <c r="F430" s="7">
        <f>SUM(I430:BD430)</f>
        <v>0</v>
      </c>
      <c r="G430" s="7">
        <f t="shared" si="222"/>
        <v>0</v>
      </c>
      <c r="H430" s="7">
        <f t="shared" si="210"/>
        <v>0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16"/>
      <c r="BF430" s="7"/>
      <c r="BG430" s="7"/>
      <c r="BH430" s="7">
        <f t="shared" si="181"/>
        <v>0</v>
      </c>
    </row>
    <row r="431" spans="1:60" s="68" customFormat="1" ht="31.5" hidden="1">
      <c r="A431" s="14" t="s">
        <v>241</v>
      </c>
      <c r="B431" s="15" t="s">
        <v>297</v>
      </c>
      <c r="C431" s="15" t="s">
        <v>182</v>
      </c>
      <c r="D431" s="15" t="s">
        <v>179</v>
      </c>
      <c r="E431" s="15" t="s">
        <v>45</v>
      </c>
      <c r="F431" s="80">
        <f>SUM(F432)</f>
        <v>0</v>
      </c>
      <c r="G431" s="80">
        <f>SUM(G432)</f>
        <v>0</v>
      </c>
      <c r="H431" s="80">
        <f>SUM(H432)</f>
        <v>0</v>
      </c>
      <c r="I431" s="7">
        <f>SUM(I432)</f>
        <v>0</v>
      </c>
      <c r="J431" s="7">
        <f>SUM(J432)</f>
        <v>0</v>
      </c>
      <c r="K431" s="7">
        <f aca="true" t="shared" si="224" ref="K431:BD431">SUM(K432)</f>
        <v>0</v>
      </c>
      <c r="L431" s="7">
        <f t="shared" si="224"/>
        <v>0</v>
      </c>
      <c r="M431" s="7">
        <f t="shared" si="224"/>
        <v>0</v>
      </c>
      <c r="N431" s="7">
        <f t="shared" si="224"/>
        <v>0</v>
      </c>
      <c r="O431" s="7">
        <f t="shared" si="224"/>
        <v>0</v>
      </c>
      <c r="P431" s="7">
        <f t="shared" si="224"/>
        <v>0</v>
      </c>
      <c r="Q431" s="7">
        <f t="shared" si="224"/>
        <v>0</v>
      </c>
      <c r="R431" s="7">
        <f t="shared" si="224"/>
        <v>0</v>
      </c>
      <c r="S431" s="7">
        <f t="shared" si="224"/>
        <v>0</v>
      </c>
      <c r="T431" s="7">
        <f t="shared" si="224"/>
        <v>0</v>
      </c>
      <c r="U431" s="7">
        <f t="shared" si="224"/>
        <v>0</v>
      </c>
      <c r="V431" s="7">
        <f t="shared" si="224"/>
        <v>0</v>
      </c>
      <c r="W431" s="7">
        <f t="shared" si="224"/>
        <v>0</v>
      </c>
      <c r="X431" s="7">
        <f t="shared" si="224"/>
        <v>0</v>
      </c>
      <c r="Y431" s="7">
        <f t="shared" si="224"/>
        <v>0</v>
      </c>
      <c r="Z431" s="7">
        <f t="shared" si="224"/>
        <v>0</v>
      </c>
      <c r="AA431" s="7">
        <f t="shared" si="224"/>
        <v>0</v>
      </c>
      <c r="AB431" s="7">
        <f t="shared" si="224"/>
        <v>0</v>
      </c>
      <c r="AC431" s="7">
        <f t="shared" si="224"/>
        <v>0</v>
      </c>
      <c r="AD431" s="7">
        <f t="shared" si="224"/>
        <v>0</v>
      </c>
      <c r="AE431" s="7">
        <f t="shared" si="224"/>
        <v>0</v>
      </c>
      <c r="AF431" s="7">
        <f t="shared" si="224"/>
        <v>0</v>
      </c>
      <c r="AG431" s="7">
        <f t="shared" si="224"/>
        <v>0</v>
      </c>
      <c r="AH431" s="7">
        <f t="shared" si="224"/>
        <v>0</v>
      </c>
      <c r="AI431" s="7">
        <f t="shared" si="224"/>
        <v>0</v>
      </c>
      <c r="AJ431" s="7">
        <f t="shared" si="224"/>
        <v>0</v>
      </c>
      <c r="AK431" s="7">
        <f t="shared" si="224"/>
        <v>0</v>
      </c>
      <c r="AL431" s="7">
        <f t="shared" si="224"/>
        <v>0</v>
      </c>
      <c r="AM431" s="7">
        <f t="shared" si="224"/>
        <v>0</v>
      </c>
      <c r="AN431" s="7">
        <f t="shared" si="224"/>
        <v>0</v>
      </c>
      <c r="AO431" s="7">
        <f t="shared" si="224"/>
        <v>0</v>
      </c>
      <c r="AP431" s="7">
        <f t="shared" si="224"/>
        <v>0</v>
      </c>
      <c r="AQ431" s="7">
        <f t="shared" si="224"/>
        <v>0</v>
      </c>
      <c r="AR431" s="7">
        <f t="shared" si="224"/>
        <v>0</v>
      </c>
      <c r="AS431" s="7">
        <f t="shared" si="224"/>
        <v>0</v>
      </c>
      <c r="AT431" s="7">
        <f t="shared" si="224"/>
        <v>0</v>
      </c>
      <c r="AU431" s="7">
        <f t="shared" si="224"/>
        <v>0</v>
      </c>
      <c r="AV431" s="7">
        <f t="shared" si="224"/>
        <v>0</v>
      </c>
      <c r="AW431" s="7">
        <f t="shared" si="224"/>
        <v>0</v>
      </c>
      <c r="AX431" s="7">
        <f t="shared" si="224"/>
        <v>0</v>
      </c>
      <c r="AY431" s="7">
        <f t="shared" si="224"/>
        <v>0</v>
      </c>
      <c r="AZ431" s="7">
        <f t="shared" si="224"/>
        <v>0</v>
      </c>
      <c r="BA431" s="7">
        <f t="shared" si="224"/>
        <v>0</v>
      </c>
      <c r="BB431" s="7">
        <f t="shared" si="224"/>
        <v>0</v>
      </c>
      <c r="BC431" s="7">
        <f t="shared" si="224"/>
        <v>0</v>
      </c>
      <c r="BD431" s="7">
        <f t="shared" si="224"/>
        <v>0</v>
      </c>
      <c r="BE431" s="16"/>
      <c r="BF431" s="7"/>
      <c r="BG431" s="7"/>
      <c r="BH431" s="7"/>
    </row>
    <row r="432" spans="1:60" s="68" customFormat="1" ht="31.5" hidden="1">
      <c r="A432" s="14" t="s">
        <v>281</v>
      </c>
      <c r="B432" s="15" t="s">
        <v>297</v>
      </c>
      <c r="C432" s="15" t="s">
        <v>182</v>
      </c>
      <c r="D432" s="15" t="s">
        <v>179</v>
      </c>
      <c r="E432" s="15" t="s">
        <v>282</v>
      </c>
      <c r="F432" s="80">
        <v>0</v>
      </c>
      <c r="G432" s="80">
        <f t="shared" si="222"/>
        <v>0</v>
      </c>
      <c r="H432" s="80">
        <f t="shared" si="210"/>
        <v>0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16"/>
      <c r="BF432" s="7"/>
      <c r="BG432" s="7"/>
      <c r="BH432" s="7"/>
    </row>
    <row r="433" spans="1:60" ht="15.75" hidden="1">
      <c r="A433" s="14" t="s">
        <v>25</v>
      </c>
      <c r="B433" s="15" t="s">
        <v>155</v>
      </c>
      <c r="C433" s="15" t="s">
        <v>43</v>
      </c>
      <c r="D433" s="15" t="s">
        <v>44</v>
      </c>
      <c r="E433" s="15" t="s">
        <v>45</v>
      </c>
      <c r="F433" s="7"/>
      <c r="G433" s="7">
        <f>F433+H433</f>
        <v>0</v>
      </c>
      <c r="H433" s="7">
        <f t="shared" si="210"/>
        <v>0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16"/>
      <c r="BF433" s="7"/>
      <c r="BG433" s="7"/>
      <c r="BH433" s="7"/>
    </row>
    <row r="434" spans="1:60" ht="31.5" hidden="1">
      <c r="A434" s="14" t="s">
        <v>298</v>
      </c>
      <c r="B434" s="15" t="s">
        <v>155</v>
      </c>
      <c r="C434" s="15" t="s">
        <v>42</v>
      </c>
      <c r="D434" s="15" t="s">
        <v>44</v>
      </c>
      <c r="E434" s="15" t="s">
        <v>45</v>
      </c>
      <c r="F434" s="7"/>
      <c r="G434" s="7">
        <f>F434+H434</f>
        <v>0</v>
      </c>
      <c r="H434" s="7">
        <f t="shared" si="210"/>
        <v>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16"/>
      <c r="BF434" s="7"/>
      <c r="BG434" s="7"/>
      <c r="BH434" s="7"/>
    </row>
    <row r="435" spans="1:60" ht="31.5" hidden="1">
      <c r="A435" s="14" t="s">
        <v>175</v>
      </c>
      <c r="B435" s="15" t="s">
        <v>155</v>
      </c>
      <c r="C435" s="15" t="s">
        <v>42</v>
      </c>
      <c r="D435" s="15" t="s">
        <v>176</v>
      </c>
      <c r="E435" s="15" t="s">
        <v>45</v>
      </c>
      <c r="F435" s="7"/>
      <c r="G435" s="7">
        <f>F435+H435</f>
        <v>0</v>
      </c>
      <c r="H435" s="7">
        <f t="shared" si="210"/>
        <v>0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16"/>
      <c r="BF435" s="7"/>
      <c r="BG435" s="7"/>
      <c r="BH435" s="7"/>
    </row>
    <row r="436" spans="1:60" ht="15.75" hidden="1">
      <c r="A436" s="14" t="s">
        <v>159</v>
      </c>
      <c r="B436" s="15" t="s">
        <v>155</v>
      </c>
      <c r="C436" s="15" t="s">
        <v>42</v>
      </c>
      <c r="D436" s="15" t="s">
        <v>176</v>
      </c>
      <c r="E436" s="15" t="s">
        <v>174</v>
      </c>
      <c r="F436" s="7"/>
      <c r="G436" s="7">
        <f>F436+H436</f>
        <v>0</v>
      </c>
      <c r="H436" s="7">
        <f t="shared" si="210"/>
        <v>0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16"/>
      <c r="BF436" s="7"/>
      <c r="BG436" s="7"/>
      <c r="BH436" s="7"/>
    </row>
    <row r="437" spans="1:60" s="64" customFormat="1" ht="15.75">
      <c r="A437" s="13" t="s">
        <v>25</v>
      </c>
      <c r="B437" s="37" t="s">
        <v>155</v>
      </c>
      <c r="C437" s="37" t="s">
        <v>43</v>
      </c>
      <c r="D437" s="37" t="s">
        <v>44</v>
      </c>
      <c r="E437" s="37" t="s">
        <v>45</v>
      </c>
      <c r="F437" s="9">
        <f>F438</f>
        <v>7000</v>
      </c>
      <c r="G437" s="9">
        <f aca="true" t="shared" si="225" ref="G437:H439">G438</f>
        <v>7000</v>
      </c>
      <c r="H437" s="9">
        <f t="shared" si="225"/>
        <v>0</v>
      </c>
      <c r="I437" s="9"/>
      <c r="J437" s="9"/>
      <c r="K437" s="9"/>
      <c r="L437" s="9"/>
      <c r="M437" s="9">
        <f>M440</f>
        <v>0</v>
      </c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63"/>
      <c r="BF437" s="9"/>
      <c r="BG437" s="9"/>
      <c r="BH437" s="9"/>
    </row>
    <row r="438" spans="1:60" ht="31.5">
      <c r="A438" s="12" t="s">
        <v>26</v>
      </c>
      <c r="B438" s="15" t="s">
        <v>155</v>
      </c>
      <c r="C438" s="15" t="s">
        <v>42</v>
      </c>
      <c r="D438" s="15" t="s">
        <v>44</v>
      </c>
      <c r="E438" s="15" t="s">
        <v>45</v>
      </c>
      <c r="F438" s="7">
        <f>F439</f>
        <v>7000</v>
      </c>
      <c r="G438" s="7">
        <f t="shared" si="225"/>
        <v>7000</v>
      </c>
      <c r="H438" s="7">
        <f t="shared" si="225"/>
        <v>0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16"/>
      <c r="BF438" s="7"/>
      <c r="BG438" s="7"/>
      <c r="BH438" s="7"/>
    </row>
    <row r="439" spans="1:60" ht="31.5">
      <c r="A439" s="12" t="s">
        <v>175</v>
      </c>
      <c r="B439" s="15" t="s">
        <v>155</v>
      </c>
      <c r="C439" s="15" t="s">
        <v>42</v>
      </c>
      <c r="D439" s="15" t="s">
        <v>176</v>
      </c>
      <c r="E439" s="15" t="s">
        <v>45</v>
      </c>
      <c r="F439" s="7">
        <f>F440</f>
        <v>7000</v>
      </c>
      <c r="G439" s="7">
        <f t="shared" si="225"/>
        <v>7000</v>
      </c>
      <c r="H439" s="7">
        <f t="shared" si="225"/>
        <v>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16"/>
      <c r="BF439" s="7"/>
      <c r="BG439" s="7"/>
      <c r="BH439" s="7"/>
    </row>
    <row r="440" spans="1:60" ht="15.75">
      <c r="A440" s="10" t="s">
        <v>159</v>
      </c>
      <c r="B440" s="15" t="s">
        <v>155</v>
      </c>
      <c r="C440" s="15" t="s">
        <v>42</v>
      </c>
      <c r="D440" s="15" t="s">
        <v>176</v>
      </c>
      <c r="E440" s="15" t="s">
        <v>174</v>
      </c>
      <c r="F440" s="7">
        <v>7000</v>
      </c>
      <c r="G440" s="7">
        <f>F440+H440</f>
        <v>7000</v>
      </c>
      <c r="H440" s="7">
        <f t="shared" si="210"/>
        <v>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16"/>
      <c r="BF440" s="7"/>
      <c r="BG440" s="7"/>
      <c r="BH440" s="7"/>
    </row>
    <row r="441" spans="1:60" ht="22.5" customHeight="1">
      <c r="A441" s="38" t="s">
        <v>299</v>
      </c>
      <c r="B441" s="39"/>
      <c r="C441" s="39"/>
      <c r="D441" s="39"/>
      <c r="E441" s="39"/>
      <c r="F441" s="9">
        <f>F16+F60+F64+F94+F143+F213+F224+F292+F329+F373+F437</f>
        <v>8795731.200000001</v>
      </c>
      <c r="G441" s="9">
        <f>G16+G60+G64+G94+G143+G213+G224+G292+G329+G373+G433+G437</f>
        <v>9212242.14</v>
      </c>
      <c r="H441" s="9">
        <f>H16+H60+H64+H94+H143+H213+H224+H292+H329+H373+H433+H437</f>
        <v>416510.94000000006</v>
      </c>
      <c r="I441" s="9">
        <f>I16+I60+I64+I94+I143+I213+I224+I292+I329+I373</f>
        <v>261355</v>
      </c>
      <c r="J441" s="9">
        <f>J16+J60+J64+J94+J143+J213+J224+J292+J329+J373</f>
        <v>450.4</v>
      </c>
      <c r="K441" s="9">
        <f>K16+K60+K64+K94+K143+K213+K224+K292+K329+K373</f>
        <v>-10509.499999999998</v>
      </c>
      <c r="L441" s="9">
        <f>L16+L60+L64+L94+L143+L213+L224+L292+L329+L373</f>
        <v>-49332.859999999986</v>
      </c>
      <c r="M441" s="9">
        <f>M16+M60+M64+M94+M143+M213+M224+M292+M329+M373+M437</f>
        <v>0</v>
      </c>
      <c r="N441" s="9">
        <f aca="true" t="shared" si="226" ref="N441:BD441">N16+N60+N64+N94+N143+N213+N224+N292+N329+N373</f>
        <v>-554.5</v>
      </c>
      <c r="O441" s="9">
        <f t="shared" si="226"/>
        <v>0</v>
      </c>
      <c r="P441" s="9">
        <f t="shared" si="226"/>
        <v>133701</v>
      </c>
      <c r="Q441" s="9">
        <f t="shared" si="226"/>
        <v>0</v>
      </c>
      <c r="R441" s="9">
        <f t="shared" si="226"/>
        <v>18367.5</v>
      </c>
      <c r="S441" s="9">
        <f t="shared" si="226"/>
        <v>332.6</v>
      </c>
      <c r="T441" s="9">
        <f t="shared" si="226"/>
        <v>49000.3</v>
      </c>
      <c r="U441" s="9">
        <f t="shared" si="226"/>
        <v>13700</v>
      </c>
      <c r="V441" s="9">
        <f t="shared" si="226"/>
        <v>0</v>
      </c>
      <c r="W441" s="9">
        <f t="shared" si="226"/>
        <v>0</v>
      </c>
      <c r="X441" s="9">
        <f t="shared" si="226"/>
        <v>0</v>
      </c>
      <c r="Y441" s="9">
        <f t="shared" si="226"/>
        <v>0</v>
      </c>
      <c r="Z441" s="9">
        <f t="shared" si="226"/>
        <v>0</v>
      </c>
      <c r="AA441" s="9">
        <f t="shared" si="226"/>
        <v>1</v>
      </c>
      <c r="AB441" s="9">
        <f t="shared" si="226"/>
        <v>0</v>
      </c>
      <c r="AC441" s="9">
        <f t="shared" si="226"/>
        <v>0</v>
      </c>
      <c r="AD441" s="9">
        <f t="shared" si="226"/>
        <v>0</v>
      </c>
      <c r="AE441" s="9">
        <f t="shared" si="226"/>
        <v>0</v>
      </c>
      <c r="AF441" s="9">
        <f t="shared" si="226"/>
        <v>0</v>
      </c>
      <c r="AG441" s="9">
        <f t="shared" si="226"/>
        <v>0</v>
      </c>
      <c r="AH441" s="9">
        <f t="shared" si="226"/>
        <v>0</v>
      </c>
      <c r="AI441" s="9">
        <f t="shared" si="226"/>
        <v>0</v>
      </c>
      <c r="AJ441" s="9">
        <f t="shared" si="226"/>
        <v>0</v>
      </c>
      <c r="AK441" s="9">
        <f t="shared" si="226"/>
        <v>0</v>
      </c>
      <c r="AL441" s="9">
        <f t="shared" si="226"/>
        <v>0</v>
      </c>
      <c r="AM441" s="9">
        <f t="shared" si="226"/>
        <v>0</v>
      </c>
      <c r="AN441" s="9">
        <f t="shared" si="226"/>
        <v>0</v>
      </c>
      <c r="AO441" s="9">
        <f t="shared" si="226"/>
        <v>0</v>
      </c>
      <c r="AP441" s="9">
        <f t="shared" si="226"/>
        <v>0</v>
      </c>
      <c r="AQ441" s="9">
        <f t="shared" si="226"/>
        <v>0</v>
      </c>
      <c r="AR441" s="9">
        <f t="shared" si="226"/>
        <v>0</v>
      </c>
      <c r="AS441" s="9">
        <f t="shared" si="226"/>
        <v>0</v>
      </c>
      <c r="AT441" s="9">
        <f t="shared" si="226"/>
        <v>0</v>
      </c>
      <c r="AU441" s="9">
        <f t="shared" si="226"/>
        <v>0</v>
      </c>
      <c r="AV441" s="9">
        <f t="shared" si="226"/>
        <v>0</v>
      </c>
      <c r="AW441" s="9">
        <f t="shared" si="226"/>
        <v>0</v>
      </c>
      <c r="AX441" s="9">
        <f t="shared" si="226"/>
        <v>0</v>
      </c>
      <c r="AY441" s="9">
        <f t="shared" si="226"/>
        <v>0</v>
      </c>
      <c r="AZ441" s="9">
        <f t="shared" si="226"/>
        <v>0</v>
      </c>
      <c r="BA441" s="9">
        <f t="shared" si="226"/>
        <v>0</v>
      </c>
      <c r="BB441" s="9">
        <f t="shared" si="226"/>
        <v>0</v>
      </c>
      <c r="BC441" s="9">
        <f t="shared" si="226"/>
        <v>0</v>
      </c>
      <c r="BD441" s="9">
        <f t="shared" si="226"/>
        <v>0</v>
      </c>
      <c r="BE441" s="63"/>
      <c r="BF441" s="9">
        <f>BF16+BF60+BF64+BF94+BF143+BF213+BF224+BF292+BF329+BF373</f>
        <v>6782404</v>
      </c>
      <c r="BG441" s="9">
        <f>BG16+BG60+BG64+BG94+BG143+BG213+BG224+BG292+BG329+BG373</f>
        <v>6741842</v>
      </c>
      <c r="BH441" s="7">
        <f>BG441-BF441</f>
        <v>-40562</v>
      </c>
    </row>
    <row r="442" ht="16.5">
      <c r="A442" s="40"/>
    </row>
    <row r="443" spans="1:7" ht="16.5" hidden="1">
      <c r="A443" s="40"/>
      <c r="G443" s="43">
        <f>F441+I441+J441+O441+K441+M441+N441+R441</f>
        <v>9064840.100000001</v>
      </c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  <row r="565" ht="16.5">
      <c r="A565" s="2"/>
    </row>
    <row r="566" ht="16.5">
      <c r="A566" s="2"/>
    </row>
    <row r="567" ht="16.5">
      <c r="A567" s="2"/>
    </row>
    <row r="568" ht="16.5">
      <c r="A568" s="2"/>
    </row>
    <row r="569" ht="16.5">
      <c r="A569" s="2"/>
    </row>
    <row r="570" ht="16.5">
      <c r="A570" s="2"/>
    </row>
    <row r="571" ht="16.5">
      <c r="A571" s="2"/>
    </row>
    <row r="572" ht="16.5">
      <c r="A572" s="2"/>
    </row>
    <row r="573" ht="16.5">
      <c r="A573" s="2"/>
    </row>
    <row r="574" ht="16.5">
      <c r="A574" s="2"/>
    </row>
    <row r="575" ht="16.5">
      <c r="A575" s="2"/>
    </row>
    <row r="576" ht="16.5">
      <c r="A576" s="2"/>
    </row>
    <row r="577" ht="16.5">
      <c r="A577" s="2"/>
    </row>
    <row r="578" ht="16.5">
      <c r="A578" s="2"/>
    </row>
    <row r="579" ht="16.5">
      <c r="A579" s="2"/>
    </row>
    <row r="580" ht="16.5">
      <c r="A580" s="2"/>
    </row>
    <row r="581" ht="16.5">
      <c r="A581" s="2"/>
    </row>
    <row r="582" ht="16.5">
      <c r="A582" s="2"/>
    </row>
    <row r="583" ht="16.5">
      <c r="A583" s="2"/>
    </row>
    <row r="584" ht="16.5">
      <c r="A584" s="2"/>
    </row>
    <row r="585" ht="16.5">
      <c r="A585" s="2"/>
    </row>
    <row r="586" ht="16.5">
      <c r="A586" s="2"/>
    </row>
    <row r="587" ht="16.5">
      <c r="A587" s="2"/>
    </row>
    <row r="588" ht="16.5">
      <c r="A588" s="2"/>
    </row>
    <row r="589" ht="16.5">
      <c r="A589" s="2"/>
    </row>
    <row r="590" ht="16.5">
      <c r="A590" s="2"/>
    </row>
    <row r="591" ht="16.5">
      <c r="A591" s="2"/>
    </row>
    <row r="592" ht="16.5">
      <c r="A592" s="2"/>
    </row>
    <row r="593" ht="16.5">
      <c r="A593" s="2"/>
    </row>
    <row r="594" ht="16.5">
      <c r="A594" s="2"/>
    </row>
    <row r="595" ht="16.5">
      <c r="A595" s="2"/>
    </row>
    <row r="596" ht="16.5">
      <c r="A596" s="2"/>
    </row>
    <row r="597" ht="16.5">
      <c r="A597" s="2"/>
    </row>
    <row r="598" ht="16.5">
      <c r="A598" s="2"/>
    </row>
    <row r="599" ht="16.5">
      <c r="A599" s="2"/>
    </row>
    <row r="600" ht="16.5">
      <c r="A600" s="2"/>
    </row>
    <row r="601" ht="16.5">
      <c r="A601" s="2"/>
    </row>
    <row r="602" ht="16.5">
      <c r="A602" s="2"/>
    </row>
    <row r="603" ht="16.5">
      <c r="A603" s="2"/>
    </row>
    <row r="604" ht="16.5">
      <c r="A604" s="2"/>
    </row>
    <row r="605" ht="16.5">
      <c r="A605" s="2"/>
    </row>
    <row r="606" ht="16.5">
      <c r="A606" s="2"/>
    </row>
    <row r="607" ht="16.5">
      <c r="A607" s="2"/>
    </row>
    <row r="608" ht="16.5">
      <c r="A608" s="2"/>
    </row>
    <row r="609" ht="16.5">
      <c r="A609" s="2"/>
    </row>
    <row r="610" ht="16.5">
      <c r="A610" s="2"/>
    </row>
    <row r="611" ht="16.5">
      <c r="A611" s="2"/>
    </row>
    <row r="612" ht="16.5">
      <c r="A612" s="2"/>
    </row>
    <row r="613" ht="16.5">
      <c r="A613" s="2"/>
    </row>
    <row r="614" ht="16.5">
      <c r="A614" s="2"/>
    </row>
    <row r="615" ht="16.5">
      <c r="A615" s="2"/>
    </row>
    <row r="616" ht="16.5">
      <c r="A616" s="2"/>
    </row>
    <row r="617" ht="16.5">
      <c r="A617" s="2"/>
    </row>
    <row r="618" ht="16.5">
      <c r="A618" s="2"/>
    </row>
    <row r="619" ht="16.5">
      <c r="A619" s="2"/>
    </row>
    <row r="620" ht="16.5">
      <c r="A620" s="2"/>
    </row>
    <row r="621" ht="16.5">
      <c r="A621" s="2"/>
    </row>
    <row r="622" ht="16.5">
      <c r="A622" s="2"/>
    </row>
    <row r="623" ht="16.5">
      <c r="A623" s="2"/>
    </row>
    <row r="624" ht="16.5">
      <c r="A624" s="2"/>
    </row>
    <row r="625" ht="16.5">
      <c r="A625" s="2"/>
    </row>
    <row r="626" ht="16.5">
      <c r="A626" s="2"/>
    </row>
    <row r="627" ht="16.5">
      <c r="A627" s="2"/>
    </row>
    <row r="628" ht="16.5">
      <c r="A628" s="2"/>
    </row>
    <row r="629" ht="16.5">
      <c r="A629" s="2"/>
    </row>
    <row r="630" ht="16.5">
      <c r="A630" s="2"/>
    </row>
    <row r="631" ht="16.5">
      <c r="A631" s="2"/>
    </row>
    <row r="632" ht="16.5">
      <c r="A632" s="2"/>
    </row>
    <row r="633" ht="16.5">
      <c r="A633" s="2"/>
    </row>
    <row r="634" ht="16.5">
      <c r="A634" s="2"/>
    </row>
    <row r="635" ht="16.5">
      <c r="A635" s="2"/>
    </row>
    <row r="636" ht="16.5">
      <c r="A636" s="2"/>
    </row>
    <row r="637" ht="16.5">
      <c r="A637" s="2"/>
    </row>
    <row r="638" ht="16.5">
      <c r="A638" s="2"/>
    </row>
    <row r="639" ht="16.5">
      <c r="A639" s="2"/>
    </row>
  </sheetData>
  <mergeCells count="11">
    <mergeCell ref="I12:BC12"/>
    <mergeCell ref="B3:G3"/>
    <mergeCell ref="C8:G8"/>
    <mergeCell ref="C9:G9"/>
    <mergeCell ref="C4:G4"/>
    <mergeCell ref="C6:G6"/>
    <mergeCell ref="C7:G7"/>
    <mergeCell ref="D1:G1"/>
    <mergeCell ref="A11:F11"/>
    <mergeCell ref="A12:F12"/>
    <mergeCell ref="D2:G2"/>
  </mergeCells>
  <hyperlinks>
    <hyperlink ref="A443" r:id="rId1" display="_ftnref4"/>
    <hyperlink ref="A442" r:id="rId2" display="_ftnref3"/>
  </hyperlinks>
  <printOptions/>
  <pageMargins left="0.9" right="0.18" top="0.49" bottom="0.34" header="0.5" footer="0.19"/>
  <pageSetup fitToHeight="13" fitToWidth="1" horizontalDpi="600" verticalDpi="600" orientation="portrait" paperSize="9" scale="92" r:id="rId3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2007-12-18T09:28:09Z</cp:lastPrinted>
  <dcterms:created xsi:type="dcterms:W3CDTF">2004-11-28T14:17:07Z</dcterms:created>
  <dcterms:modified xsi:type="dcterms:W3CDTF">2007-12-29T10:16:47Z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