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3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'Лист1'!$3:$8</definedName>
  </definedNames>
  <calcPr fullCalcOnLoad="1"/>
</workbook>
</file>

<file path=xl/sharedStrings.xml><?xml version="1.0" encoding="utf-8"?>
<sst xmlns="http://schemas.openxmlformats.org/spreadsheetml/2006/main" count="76" uniqueCount="48">
  <si>
    <t>№ п/п</t>
  </si>
  <si>
    <t>Адрес МКД</t>
  </si>
  <si>
    <t>общаяплощадь МКД, всего</t>
  </si>
  <si>
    <t>кв.м</t>
  </si>
  <si>
    <t>Площадь
помещений МКД:</t>
  </si>
  <si>
    <t>всего:</t>
  </si>
  <si>
    <t>в том числе жилых помещений, находящихся в
собственности граждан</t>
  </si>
  <si>
    <t>Количество жителей, зарегистрированных в МКД
на дату утверждения программы</t>
  </si>
  <si>
    <t>чел.</t>
  </si>
  <si>
    <t>вид ремонта</t>
  </si>
  <si>
    <t>руб.</t>
  </si>
  <si>
    <t>в том числе:</t>
  </si>
  <si>
    <t>за счет средств Фонда</t>
  </si>
  <si>
    <t>за счет средств бюджета субъекта
Российской Федерации</t>
  </si>
  <si>
    <t>за счет средств местного бюджета</t>
  </si>
  <si>
    <t>за счет средств ТСЖ, других кооперативов
либо собственников помещений в МКД</t>
  </si>
  <si>
    <t>Удельная стоимость капитального ремонта 1 кв. м
общей площади помещений МКД</t>
  </si>
  <si>
    <t>руб./кв.м</t>
  </si>
  <si>
    <t>Предельная стоимость капитального ремонта
1 кв. м общей площади помещений МКД</t>
  </si>
  <si>
    <t>Плановая дата завершения работ</t>
  </si>
  <si>
    <t xml:space="preserve">
</t>
  </si>
  <si>
    <t xml:space="preserve">
</t>
  </si>
  <si>
    <t>12.2012</t>
  </si>
  <si>
    <t>X</t>
  </si>
  <si>
    <t>Ремонт крыши, утепление и ремонт фасада,  ремонт внутридомовых инженерных систем, установка коллективных (общедомовых) приборов учета, ремонт подвальных помещений, энергетическое обследование дома</t>
  </si>
  <si>
    <t>Ремонт крыши, утепление и ремонт фасада,  ремонт внутридомовых инженерных систем, ремонт подвальных помещений, энергетическое обследование дома</t>
  </si>
  <si>
    <t xml:space="preserve"> 1-ый пер Г.Тимофеевой, д.6</t>
  </si>
  <si>
    <t>пер Станочный, д.3-5</t>
  </si>
  <si>
    <t xml:space="preserve"> пр-кт Московский, д.133а-133б</t>
  </si>
  <si>
    <t xml:space="preserve"> ул Великолукская, д.8-14</t>
  </si>
  <si>
    <t xml:space="preserve"> ул Госпитальная, д.12</t>
  </si>
  <si>
    <t>ул К.Заслонова, д.8</t>
  </si>
  <si>
    <t xml:space="preserve"> ул Молодой Гвардии, д.26-28</t>
  </si>
  <si>
    <t>ул Нефтяная, д.3</t>
  </si>
  <si>
    <t xml:space="preserve"> ул Парковая Аллея, д.10-12</t>
  </si>
  <si>
    <t>ул Ремонтная, д.1</t>
  </si>
  <si>
    <t xml:space="preserve"> ул Тульская, д.10</t>
  </si>
  <si>
    <t xml:space="preserve"> ул Ялтинская, д.86</t>
  </si>
  <si>
    <t>Утепление и ремонт фасада,  ремонт внутридомовых инженерных систем, установка коллективных (общедомовых) приборов учета, ремонт подвальных помещений, энергетическое обследование дома</t>
  </si>
  <si>
    <t>Ремонт крыши, утепление и ремонт фасада,   ремонт подвальных помещений, энергетическое обследование дома</t>
  </si>
  <si>
    <t xml:space="preserve"> Утепление и ремонт фасада,  ремонт внутридомовых инженерных систем, установка коллективных (общедомовых) приборов учета, ремонт подвальных помещений, энергетическое обследование дома</t>
  </si>
  <si>
    <t>Стоимость капитального ремонта, рублей</t>
  </si>
  <si>
    <t>Перечень многоквартирных домов, подлежащих в 2012 году капитальному ремонту, для которых планируется предоставление финансовой поддержки за счет средств Фонда содействия реформированию жилищно-коммунального хозяйства, средств долевого финансирования областного бюджета и местных бюджетов на проведение капитального ремонта</t>
  </si>
  <si>
    <t>Итого:</t>
  </si>
  <si>
    <t>ул.Ю.Гагарина, д.47-53</t>
  </si>
  <si>
    <t>Ремонт крыши, утепление и ремонт фасада,  ремонт внутридомовых инженерных систем, установка коллективных (общедомовых) приборов учета,  энергетическое обследование дома</t>
  </si>
  <si>
    <t xml:space="preserve"> Утепление и ремонт фасада,  ремонт внутридомовых инженерных систем, энергетическое обследование дома</t>
  </si>
  <si>
    <t>Приложение  №4                                                                                                                         к постановлению администрации                           городского округа "Город Калининград"   от 04 июня 2012 г. № 936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</si>
</sst>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</numFmts>
  <fonts count="23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left" wrapText="1"/>
    </xf>
    <xf numFmtId="165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 quotePrefix="1">
      <alignment horizontal="center"/>
    </xf>
    <xf numFmtId="16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L22">
      <selection activeCell="M22" sqref="M22"/>
    </sheetView>
  </sheetViews>
  <sheetFormatPr defaultColWidth="9.00390625" defaultRowHeight="12.75"/>
  <cols>
    <col min="1" max="1" width="6.00390625" style="0" customWidth="1"/>
    <col min="2" max="2" width="24.00390625" style="0" customWidth="1"/>
    <col min="3" max="3" width="11.375" style="0" customWidth="1"/>
    <col min="4" max="4" width="11.625" style="0" customWidth="1"/>
    <col min="5" max="5" width="11.375" style="0" customWidth="1"/>
    <col min="6" max="6" width="9.25390625" style="0" customWidth="1"/>
    <col min="7" max="7" width="33.25390625" style="0" customWidth="1"/>
    <col min="8" max="9" width="15.75390625" style="0" customWidth="1"/>
    <col min="10" max="10" width="14.125" style="0" customWidth="1"/>
    <col min="11" max="11" width="15.75390625" style="0" customWidth="1"/>
    <col min="12" max="12" width="14.375" style="0" customWidth="1"/>
    <col min="13" max="13" width="11.00390625" style="0" customWidth="1"/>
    <col min="14" max="14" width="11.75390625" style="0" customWidth="1"/>
    <col min="15" max="15" width="10.125" style="0" customWidth="1"/>
    <col min="16" max="16" width="0" style="0" hidden="1" customWidth="1"/>
    <col min="18" max="18" width="10.625" style="0" bestFit="1" customWidth="1"/>
  </cols>
  <sheetData>
    <row r="1" spans="12:15" ht="63.75" customHeight="1">
      <c r="L1" s="15" t="s">
        <v>47</v>
      </c>
      <c r="M1" s="16"/>
      <c r="N1" s="16"/>
      <c r="O1" s="16"/>
    </row>
    <row r="2" spans="1:15" ht="44.25" customHeight="1">
      <c r="A2" s="2"/>
      <c r="B2" s="17" t="s">
        <v>42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30" customHeight="1">
      <c r="A4" s="24" t="s">
        <v>0</v>
      </c>
      <c r="B4" s="24" t="s">
        <v>1</v>
      </c>
      <c r="C4" s="23" t="s">
        <v>2</v>
      </c>
      <c r="D4" s="25" t="s">
        <v>4</v>
      </c>
      <c r="E4" s="22"/>
      <c r="F4" s="21" t="s">
        <v>7</v>
      </c>
      <c r="G4" s="23" t="s">
        <v>9</v>
      </c>
      <c r="H4" s="24" t="s">
        <v>41</v>
      </c>
      <c r="I4" s="22"/>
      <c r="J4" s="22"/>
      <c r="K4" s="22"/>
      <c r="L4" s="22"/>
      <c r="M4" s="21" t="s">
        <v>16</v>
      </c>
      <c r="N4" s="21" t="s">
        <v>18</v>
      </c>
      <c r="O4" s="23" t="s">
        <v>19</v>
      </c>
      <c r="P4" s="1" t="s">
        <v>20</v>
      </c>
    </row>
    <row r="5" spans="1:15" ht="15" customHeight="1">
      <c r="A5" s="22"/>
      <c r="B5" s="22"/>
      <c r="C5" s="22"/>
      <c r="D5" s="23" t="s">
        <v>5</v>
      </c>
      <c r="E5" s="21" t="s">
        <v>6</v>
      </c>
      <c r="F5" s="22"/>
      <c r="G5" s="22"/>
      <c r="H5" s="23" t="s">
        <v>5</v>
      </c>
      <c r="I5" s="24" t="s">
        <v>11</v>
      </c>
      <c r="J5" s="22"/>
      <c r="K5" s="22"/>
      <c r="L5" s="22"/>
      <c r="M5" s="22"/>
      <c r="N5" s="22"/>
      <c r="O5" s="22"/>
    </row>
    <row r="6" spans="1:16" ht="140.25" customHeight="1">
      <c r="A6" s="22"/>
      <c r="B6" s="22"/>
      <c r="C6" s="22"/>
      <c r="D6" s="22"/>
      <c r="E6" s="22"/>
      <c r="F6" s="22"/>
      <c r="G6" s="22"/>
      <c r="H6" s="22"/>
      <c r="I6" s="4" t="s">
        <v>12</v>
      </c>
      <c r="J6" s="6" t="s">
        <v>13</v>
      </c>
      <c r="K6" s="6" t="s">
        <v>14</v>
      </c>
      <c r="L6" s="6" t="s">
        <v>15</v>
      </c>
      <c r="M6" s="22"/>
      <c r="N6" s="22"/>
      <c r="O6" s="22"/>
      <c r="P6" s="1" t="s">
        <v>21</v>
      </c>
    </row>
    <row r="7" spans="1:16" ht="30">
      <c r="A7" s="22"/>
      <c r="B7" s="22"/>
      <c r="C7" s="3" t="s">
        <v>3</v>
      </c>
      <c r="D7" s="3" t="s">
        <v>3</v>
      </c>
      <c r="E7" s="3" t="s">
        <v>3</v>
      </c>
      <c r="F7" s="3" t="s">
        <v>8</v>
      </c>
      <c r="G7" s="22"/>
      <c r="H7" s="3" t="s">
        <v>10</v>
      </c>
      <c r="I7" s="3" t="s">
        <v>10</v>
      </c>
      <c r="J7" s="3" t="s">
        <v>10</v>
      </c>
      <c r="K7" s="3" t="s">
        <v>10</v>
      </c>
      <c r="L7" s="3" t="s">
        <v>10</v>
      </c>
      <c r="M7" s="3" t="s">
        <v>17</v>
      </c>
      <c r="N7" s="3" t="s">
        <v>17</v>
      </c>
      <c r="O7" s="22"/>
      <c r="P7" s="1" t="s">
        <v>20</v>
      </c>
    </row>
    <row r="8" spans="1:15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</row>
    <row r="9" spans="1:15" ht="97.5" customHeight="1">
      <c r="A9" s="3">
        <v>1</v>
      </c>
      <c r="B9" s="7" t="s">
        <v>26</v>
      </c>
      <c r="C9" s="8">
        <v>249.7</v>
      </c>
      <c r="D9" s="8">
        <v>104.7</v>
      </c>
      <c r="E9" s="8">
        <v>84.8</v>
      </c>
      <c r="F9" s="9">
        <v>4</v>
      </c>
      <c r="G9" s="5" t="s">
        <v>25</v>
      </c>
      <c r="H9" s="8">
        <v>1669824.25</v>
      </c>
      <c r="I9" s="8">
        <v>907315.7</v>
      </c>
      <c r="J9" s="8">
        <v>85708.74</v>
      </c>
      <c r="K9" s="8">
        <v>342834.96</v>
      </c>
      <c r="L9" s="8">
        <v>333964.85</v>
      </c>
      <c r="M9" s="8">
        <f>H9/D9</f>
        <v>15948.655682903533</v>
      </c>
      <c r="N9" s="8">
        <v>18174</v>
      </c>
      <c r="O9" s="10" t="s">
        <v>22</v>
      </c>
    </row>
    <row r="10" spans="1:18" ht="126.75" customHeight="1">
      <c r="A10" s="3">
        <v>2</v>
      </c>
      <c r="B10" s="7" t="s">
        <v>27</v>
      </c>
      <c r="C10" s="8">
        <v>392.7</v>
      </c>
      <c r="D10" s="8">
        <v>378.9</v>
      </c>
      <c r="E10" s="8">
        <v>378.9</v>
      </c>
      <c r="F10" s="9">
        <v>15</v>
      </c>
      <c r="G10" s="5" t="s">
        <v>45</v>
      </c>
      <c r="H10" s="8">
        <f>3883170.1-600000</f>
        <v>3283170.1</v>
      </c>
      <c r="I10" s="8">
        <f>(H10-L10)*67.92/100</f>
        <v>1783943.305536</v>
      </c>
      <c r="J10" s="8">
        <f>(H10-I10-L10)*20/100</f>
        <v>168518.5548928</v>
      </c>
      <c r="K10" s="8">
        <f>H10-I10-J10-L10</f>
        <v>674074.2195712</v>
      </c>
      <c r="L10" s="8">
        <f>H10*20/100</f>
        <v>656634.02</v>
      </c>
      <c r="M10" s="8">
        <f aca="true" t="shared" si="0" ref="M10:M21">H10/D10</f>
        <v>8665.004222750067</v>
      </c>
      <c r="N10" s="8">
        <v>18174</v>
      </c>
      <c r="O10" s="10" t="s">
        <v>22</v>
      </c>
      <c r="R10" s="13"/>
    </row>
    <row r="11" spans="1:15" ht="78.75" customHeight="1">
      <c r="A11" s="3">
        <v>3</v>
      </c>
      <c r="B11" s="7" t="s">
        <v>28</v>
      </c>
      <c r="C11" s="8">
        <v>9000.3</v>
      </c>
      <c r="D11" s="8">
        <v>6910.5</v>
      </c>
      <c r="E11" s="8">
        <v>5601.6</v>
      </c>
      <c r="F11" s="9">
        <v>256</v>
      </c>
      <c r="G11" s="5" t="s">
        <v>46</v>
      </c>
      <c r="H11" s="8">
        <f>7693556.34+21518908.02-1868589.02</f>
        <v>27343875.34</v>
      </c>
      <c r="I11" s="8">
        <f>(H11-L11)*67.92/100</f>
        <v>16714764.117835201</v>
      </c>
      <c r="J11" s="8">
        <f>(H11-I11-L11)*20/100</f>
        <v>1578944.7376329598</v>
      </c>
      <c r="K11" s="8">
        <f>H11-I11-J11-L11</f>
        <v>6315778.950531838</v>
      </c>
      <c r="L11" s="8">
        <f>H11*10/100</f>
        <v>2734387.534</v>
      </c>
      <c r="M11" s="8">
        <f t="shared" si="0"/>
        <v>3956.8591766152954</v>
      </c>
      <c r="N11" s="8">
        <v>9919</v>
      </c>
      <c r="O11" s="10" t="s">
        <v>22</v>
      </c>
    </row>
    <row r="12" spans="1:15" ht="131.25" customHeight="1">
      <c r="A12" s="3">
        <v>4</v>
      </c>
      <c r="B12" s="7" t="s">
        <v>44</v>
      </c>
      <c r="C12" s="8">
        <v>1777.2</v>
      </c>
      <c r="D12" s="8">
        <v>1598.7</v>
      </c>
      <c r="E12" s="8">
        <v>1324.2</v>
      </c>
      <c r="F12" s="9"/>
      <c r="G12" s="5" t="s">
        <v>38</v>
      </c>
      <c r="H12" s="8">
        <v>9232267.6</v>
      </c>
      <c r="I12" s="8">
        <f>(H12-L12)*67.92/100-0.01</f>
        <v>4702917.10544</v>
      </c>
      <c r="J12" s="8">
        <f>(H12-I12-L12)*20/100+0.01</f>
        <v>444256.7289119999</v>
      </c>
      <c r="K12" s="8">
        <f>H12-I12-J12-L12-0.01</f>
        <v>1777026.8556479996</v>
      </c>
      <c r="L12" s="8">
        <f>H12*25/100</f>
        <v>2308066.9</v>
      </c>
      <c r="M12" s="8">
        <f t="shared" si="0"/>
        <v>5774.859323200099</v>
      </c>
      <c r="N12" s="8">
        <v>9807</v>
      </c>
      <c r="O12" s="10" t="s">
        <v>22</v>
      </c>
    </row>
    <row r="13" spans="1:15" ht="141" customHeight="1">
      <c r="A13" s="3">
        <v>5</v>
      </c>
      <c r="B13" s="7" t="s">
        <v>29</v>
      </c>
      <c r="C13" s="8">
        <v>4505.3</v>
      </c>
      <c r="D13" s="8">
        <v>3834.7</v>
      </c>
      <c r="E13" s="8">
        <v>3805.1</v>
      </c>
      <c r="F13" s="9">
        <v>134</v>
      </c>
      <c r="G13" s="5" t="s">
        <v>24</v>
      </c>
      <c r="H13" s="8">
        <v>22653786.88</v>
      </c>
      <c r="I13" s="8">
        <v>13078484.24</v>
      </c>
      <c r="J13" s="8">
        <v>1235446.92</v>
      </c>
      <c r="K13" s="8">
        <v>4941787.69</v>
      </c>
      <c r="L13" s="8">
        <v>3398068.03</v>
      </c>
      <c r="M13" s="8">
        <f t="shared" si="0"/>
        <v>5907.57735416069</v>
      </c>
      <c r="N13" s="8">
        <v>9807</v>
      </c>
      <c r="O13" s="10" t="s">
        <v>22</v>
      </c>
    </row>
    <row r="14" spans="1:15" ht="150.75" customHeight="1">
      <c r="A14" s="3">
        <v>6</v>
      </c>
      <c r="B14" s="7" t="s">
        <v>30</v>
      </c>
      <c r="C14" s="8">
        <v>520</v>
      </c>
      <c r="D14" s="8">
        <v>500.9</v>
      </c>
      <c r="E14" s="8">
        <v>483</v>
      </c>
      <c r="F14" s="9">
        <v>18</v>
      </c>
      <c r="G14" s="5" t="s">
        <v>24</v>
      </c>
      <c r="H14" s="8">
        <v>5768539.5</v>
      </c>
      <c r="I14" s="8">
        <v>3291113.3</v>
      </c>
      <c r="J14" s="8">
        <v>310891.98</v>
      </c>
      <c r="K14" s="8">
        <v>1243567.9</v>
      </c>
      <c r="L14" s="8">
        <v>922966.32</v>
      </c>
      <c r="M14" s="8">
        <f t="shared" si="0"/>
        <v>11516.34957077261</v>
      </c>
      <c r="N14" s="8">
        <v>16737</v>
      </c>
      <c r="O14" s="10" t="s">
        <v>22</v>
      </c>
    </row>
    <row r="15" spans="1:15" ht="151.5" customHeight="1">
      <c r="A15" s="3">
        <v>7</v>
      </c>
      <c r="B15" s="7" t="s">
        <v>31</v>
      </c>
      <c r="C15" s="8">
        <v>90</v>
      </c>
      <c r="D15" s="8">
        <v>81.8</v>
      </c>
      <c r="E15" s="8">
        <v>81.8</v>
      </c>
      <c r="F15" s="9">
        <v>4</v>
      </c>
      <c r="G15" s="5" t="s">
        <v>24</v>
      </c>
      <c r="H15" s="8">
        <v>1283960.42</v>
      </c>
      <c r="I15" s="8">
        <v>610446.14</v>
      </c>
      <c r="J15" s="8">
        <v>57665.23</v>
      </c>
      <c r="K15" s="8">
        <v>230660.92</v>
      </c>
      <c r="L15" s="8">
        <v>385188.13</v>
      </c>
      <c r="M15" s="8">
        <f t="shared" si="0"/>
        <v>15696.337652811735</v>
      </c>
      <c r="N15" s="8">
        <v>18174</v>
      </c>
      <c r="O15" s="10" t="s">
        <v>22</v>
      </c>
    </row>
    <row r="16" spans="1:15" ht="131.25" customHeight="1">
      <c r="A16" s="3">
        <v>8</v>
      </c>
      <c r="B16" s="7" t="s">
        <v>32</v>
      </c>
      <c r="C16" s="8">
        <v>736.5</v>
      </c>
      <c r="D16" s="8">
        <v>669.5</v>
      </c>
      <c r="E16" s="8">
        <v>620.5</v>
      </c>
      <c r="F16" s="9">
        <v>42</v>
      </c>
      <c r="G16" s="5" t="s">
        <v>38</v>
      </c>
      <c r="H16" s="8">
        <v>4075351.3</v>
      </c>
      <c r="I16" s="8">
        <v>2629579.67</v>
      </c>
      <c r="J16" s="8">
        <v>248400.81</v>
      </c>
      <c r="K16" s="8">
        <v>993603.25</v>
      </c>
      <c r="L16" s="8">
        <v>203767.57</v>
      </c>
      <c r="M16" s="8">
        <f t="shared" si="0"/>
        <v>6087.156534727408</v>
      </c>
      <c r="N16" s="8">
        <v>9807</v>
      </c>
      <c r="O16" s="10" t="s">
        <v>22</v>
      </c>
    </row>
    <row r="17" spans="1:15" ht="91.5" customHeight="1">
      <c r="A17" s="3">
        <v>9</v>
      </c>
      <c r="B17" s="7" t="s">
        <v>33</v>
      </c>
      <c r="C17" s="8">
        <v>233.8</v>
      </c>
      <c r="D17" s="8">
        <v>165.6</v>
      </c>
      <c r="E17" s="8">
        <v>165.6</v>
      </c>
      <c r="F17" s="9">
        <v>5</v>
      </c>
      <c r="G17" s="5" t="s">
        <v>39</v>
      </c>
      <c r="H17" s="8">
        <v>2009632</v>
      </c>
      <c r="I17" s="8">
        <v>1023706.54</v>
      </c>
      <c r="J17" s="8">
        <v>96703.49</v>
      </c>
      <c r="K17" s="8">
        <v>386813.97</v>
      </c>
      <c r="L17" s="8">
        <v>502408</v>
      </c>
      <c r="M17" s="8">
        <f t="shared" si="0"/>
        <v>12135.458937198067</v>
      </c>
      <c r="N17" s="8">
        <v>18174</v>
      </c>
      <c r="O17" s="10" t="s">
        <v>22</v>
      </c>
    </row>
    <row r="18" spans="1:15" ht="123.75" customHeight="1">
      <c r="A18" s="3">
        <v>10</v>
      </c>
      <c r="B18" s="7" t="s">
        <v>34</v>
      </c>
      <c r="C18" s="8">
        <v>805.2</v>
      </c>
      <c r="D18" s="8">
        <v>718.8</v>
      </c>
      <c r="E18" s="8">
        <v>589.6</v>
      </c>
      <c r="F18" s="9">
        <v>58</v>
      </c>
      <c r="G18" s="5" t="s">
        <v>38</v>
      </c>
      <c r="H18" s="8">
        <v>4363905</v>
      </c>
      <c r="I18" s="8">
        <v>2519369.63</v>
      </c>
      <c r="J18" s="8">
        <v>237989.93</v>
      </c>
      <c r="K18" s="8">
        <v>951959.69</v>
      </c>
      <c r="L18" s="8">
        <v>654585.75</v>
      </c>
      <c r="M18" s="8">
        <f t="shared" si="0"/>
        <v>6071.097662771286</v>
      </c>
      <c r="N18" s="8">
        <v>16737</v>
      </c>
      <c r="O18" s="10" t="s">
        <v>22</v>
      </c>
    </row>
    <row r="19" spans="1:15" ht="144" customHeight="1">
      <c r="A19" s="3">
        <v>11</v>
      </c>
      <c r="B19" s="7" t="s">
        <v>35</v>
      </c>
      <c r="C19" s="8">
        <v>162.4</v>
      </c>
      <c r="D19" s="8">
        <v>92.5</v>
      </c>
      <c r="E19" s="8">
        <v>92.5</v>
      </c>
      <c r="F19" s="9">
        <v>14</v>
      </c>
      <c r="G19" s="5" t="s">
        <v>24</v>
      </c>
      <c r="H19" s="8">
        <f>1197732+427365</f>
        <v>1625097</v>
      </c>
      <c r="I19" s="8">
        <f>(H19-L19)*67.92/100</f>
        <v>860937.388272</v>
      </c>
      <c r="J19" s="8">
        <f>(H19-I19-L19)*20/100</f>
        <v>81327.65434559999</v>
      </c>
      <c r="K19" s="8">
        <f>H19-I19-J19-L19</f>
        <v>325310.6173824</v>
      </c>
      <c r="L19" s="8">
        <f>H19*22/100</f>
        <v>357521.34</v>
      </c>
      <c r="M19" s="8">
        <f t="shared" si="0"/>
        <v>17568.616216216215</v>
      </c>
      <c r="N19" s="8">
        <v>18174</v>
      </c>
      <c r="O19" s="10" t="s">
        <v>22</v>
      </c>
    </row>
    <row r="20" spans="1:15" ht="126" customHeight="1">
      <c r="A20" s="3">
        <v>12</v>
      </c>
      <c r="B20" s="7" t="s">
        <v>36</v>
      </c>
      <c r="C20" s="8">
        <v>322</v>
      </c>
      <c r="D20" s="8">
        <v>248</v>
      </c>
      <c r="E20" s="8">
        <v>190.2</v>
      </c>
      <c r="F20" s="9">
        <v>17</v>
      </c>
      <c r="G20" s="5" t="s">
        <v>40</v>
      </c>
      <c r="H20" s="8">
        <v>1676324</v>
      </c>
      <c r="I20" s="8">
        <v>910847.41</v>
      </c>
      <c r="J20" s="8">
        <v>86042.36</v>
      </c>
      <c r="K20" s="8">
        <v>344169.43</v>
      </c>
      <c r="L20" s="8">
        <v>335264.8</v>
      </c>
      <c r="M20" s="8">
        <f t="shared" si="0"/>
        <v>6759.370967741936</v>
      </c>
      <c r="N20" s="8">
        <v>18174</v>
      </c>
      <c r="O20" s="10" t="s">
        <v>22</v>
      </c>
    </row>
    <row r="21" spans="1:15" ht="126.75" customHeight="1">
      <c r="A21" s="3">
        <v>13</v>
      </c>
      <c r="B21" s="7" t="s">
        <v>37</v>
      </c>
      <c r="C21" s="8">
        <v>724</v>
      </c>
      <c r="D21" s="8">
        <v>672.5</v>
      </c>
      <c r="E21" s="8">
        <v>672.5</v>
      </c>
      <c r="F21" s="9">
        <v>27</v>
      </c>
      <c r="G21" s="5" t="s">
        <v>38</v>
      </c>
      <c r="H21" s="8">
        <v>4171406.5</v>
      </c>
      <c r="I21" s="8">
        <v>2266575.44</v>
      </c>
      <c r="J21" s="8">
        <v>214109.95</v>
      </c>
      <c r="K21" s="8">
        <v>856439.81</v>
      </c>
      <c r="L21" s="8">
        <v>834281.3</v>
      </c>
      <c r="M21" s="8">
        <f t="shared" si="0"/>
        <v>6202.8349442379185</v>
      </c>
      <c r="N21" s="8">
        <v>16737</v>
      </c>
      <c r="O21" s="10" t="s">
        <v>22</v>
      </c>
    </row>
    <row r="22" spans="1:15" ht="39" customHeight="1">
      <c r="A22" s="19" t="s">
        <v>43</v>
      </c>
      <c r="B22" s="20"/>
      <c r="C22" s="8">
        <v>24512.4</v>
      </c>
      <c r="D22" s="8">
        <v>20405.9</v>
      </c>
      <c r="E22" s="8">
        <v>18150.1</v>
      </c>
      <c r="F22" s="9">
        <v>859</v>
      </c>
      <c r="G22" s="5" t="s">
        <v>23</v>
      </c>
      <c r="H22" s="8">
        <f>SUM(H9:H21)</f>
        <v>89157139.89</v>
      </c>
      <c r="I22" s="8">
        <f>SUM(I9:I21)+0.01</f>
        <v>51299999.9970832</v>
      </c>
      <c r="J22" s="8">
        <f>SUM(J9:J21)-0.01</f>
        <v>4846007.07578336</v>
      </c>
      <c r="K22" s="8">
        <f>SUM(K9:K21)+0.01</f>
        <v>19384028.273133438</v>
      </c>
      <c r="L22" s="8">
        <f>SUM(L9:L21)</f>
        <v>13627104.544000002</v>
      </c>
      <c r="M22" s="8">
        <f>H22/D22</f>
        <v>4369.1843971596445</v>
      </c>
      <c r="N22" s="8">
        <v>18174</v>
      </c>
      <c r="O22" s="3" t="s">
        <v>23</v>
      </c>
    </row>
    <row r="23" spans="1:15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.75">
      <c r="A24" s="2"/>
      <c r="B24" s="2"/>
      <c r="C24" s="2"/>
      <c r="D24" s="2"/>
      <c r="E24" s="2"/>
      <c r="F24" s="2"/>
      <c r="G24" s="2"/>
      <c r="H24" s="2"/>
      <c r="I24" s="14"/>
      <c r="J24" s="14"/>
      <c r="K24" s="14"/>
      <c r="L24" s="2"/>
      <c r="M24" s="2"/>
      <c r="N24" s="2"/>
      <c r="O24" s="2"/>
    </row>
    <row r="25" spans="1:15" ht="15.75">
      <c r="A25" s="2"/>
      <c r="B25" s="2"/>
      <c r="C25" s="2"/>
      <c r="D25" s="2"/>
      <c r="E25" s="2"/>
      <c r="F25" s="2"/>
      <c r="G25" s="2"/>
      <c r="H25" s="11"/>
      <c r="I25" s="11"/>
      <c r="J25" s="11"/>
      <c r="K25" s="11"/>
      <c r="L25" s="11"/>
      <c r="M25" s="2"/>
      <c r="N25" s="2"/>
      <c r="O25" s="2"/>
    </row>
    <row r="26" spans="1:15" ht="15.75">
      <c r="A26" s="2"/>
      <c r="B26" s="2"/>
      <c r="C26" s="2"/>
      <c r="D26" s="2"/>
      <c r="E26" s="2"/>
      <c r="F26" s="2"/>
      <c r="G26" s="2"/>
      <c r="H26" s="12"/>
      <c r="I26" s="12"/>
      <c r="J26" s="12"/>
      <c r="K26" s="12"/>
      <c r="L26" s="12"/>
      <c r="M26" s="2"/>
      <c r="N26" s="2"/>
      <c r="O26" s="2"/>
    </row>
    <row r="27" spans="1:15" ht="15.75">
      <c r="A27" s="2"/>
      <c r="B27" s="2"/>
      <c r="C27" s="2"/>
      <c r="D27" s="2"/>
      <c r="E27" s="2"/>
      <c r="F27" s="2"/>
      <c r="G27" s="2"/>
      <c r="H27" s="12"/>
      <c r="I27" s="12"/>
      <c r="J27" s="12"/>
      <c r="K27" s="12"/>
      <c r="L27" s="12"/>
      <c r="M27" s="2"/>
      <c r="N27" s="2"/>
      <c r="O27" s="2"/>
    </row>
    <row r="28" spans="1:15" ht="15.75">
      <c r="A28" s="2"/>
      <c r="B28" s="2"/>
      <c r="C28" s="2"/>
      <c r="D28" s="2"/>
      <c r="E28" s="2"/>
      <c r="F28" s="2"/>
      <c r="G28" s="2"/>
      <c r="H28" s="11"/>
      <c r="I28" s="11"/>
      <c r="J28" s="11"/>
      <c r="K28" s="11"/>
      <c r="L28" s="11"/>
      <c r="M28" s="2"/>
      <c r="N28" s="2"/>
      <c r="O28" s="2"/>
    </row>
    <row r="29" spans="1:15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</sheetData>
  <sheetProtection/>
  <mergeCells count="17">
    <mergeCell ref="D4:E4"/>
    <mergeCell ref="E5:E6"/>
    <mergeCell ref="O4:O7"/>
    <mergeCell ref="A4:A7"/>
    <mergeCell ref="B4:B7"/>
    <mergeCell ref="C4:C6"/>
    <mergeCell ref="D5:D6"/>
    <mergeCell ref="L1:O1"/>
    <mergeCell ref="B2:O2"/>
    <mergeCell ref="A22:B22"/>
    <mergeCell ref="M4:M6"/>
    <mergeCell ref="N4:N6"/>
    <mergeCell ref="F4:F6"/>
    <mergeCell ref="G4:G7"/>
    <mergeCell ref="H4:L4"/>
    <mergeCell ref="H5:H6"/>
    <mergeCell ref="I5:L5"/>
  </mergeCells>
  <printOptions/>
  <pageMargins left="0.31496062992125984" right="0.31496062992125984" top="0" bottom="0" header="0.31496062992125984" footer="0.11811023622047245"/>
  <pageSetup horizontalDpi="600" verticalDpi="600" orientation="landscape" paperSize="9" scale="65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Городкова</dc:creator>
  <cp:keywords/>
  <dc:description/>
  <cp:lastModifiedBy>Колесникова Наталья Юрьевна (UIR-NK - Колесникова)</cp:lastModifiedBy>
  <cp:lastPrinted>2012-05-28T13:10:40Z</cp:lastPrinted>
  <dcterms:created xsi:type="dcterms:W3CDTF">2012-03-11T07:25:18Z</dcterms:created>
  <dcterms:modified xsi:type="dcterms:W3CDTF">2012-06-06T06:15:18Z</dcterms:modified>
  <cp:category/>
  <cp:version/>
  <cp:contentType/>
  <cp:contentStatus/>
</cp:coreProperties>
</file>